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2\Desktop\Metinis veiklos planas 2022 m\6 keitimas\"/>
    </mc:Choice>
  </mc:AlternateContent>
  <bookViews>
    <workbookView xWindow="0" yWindow="0" windowWidth="28800" windowHeight="12435" activeTab="7"/>
  </bookViews>
  <sheets>
    <sheet name="1 Programa" sheetId="1" r:id="rId1"/>
    <sheet name="2 programa" sheetId="2" r:id="rId2"/>
    <sheet name="5 programa" sheetId="3" r:id="rId3"/>
    <sheet name="10 programa" sheetId="4" r:id="rId4"/>
    <sheet name="12 programa" sheetId="5" r:id="rId5"/>
    <sheet name="13 programa" sheetId="6" r:id="rId6"/>
    <sheet name="14 programa" sheetId="7" r:id="rId7"/>
    <sheet name="15 programa" sheetId="8" r:id="rId8"/>
    <sheet name="Priemonių vykdytojų kodai" sheetId="9" r:id="rId9"/>
  </sheets>
  <definedNames>
    <definedName name="_xlnm._FilterDatabase" localSheetId="3" hidden="1">'10 programa'!$A$6:$L$439</definedName>
    <definedName name="_xlnm.Print_Area" localSheetId="3">'10 programa'!$A$1:$O$461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8" l="1"/>
  <c r="L14" i="8"/>
  <c r="L15" i="8"/>
  <c r="L16" i="8"/>
  <c r="L18" i="8"/>
  <c r="L22" i="8"/>
  <c r="L26" i="8"/>
  <c r="L28" i="8"/>
  <c r="L30" i="8"/>
  <c r="L33" i="8"/>
  <c r="L37" i="8"/>
  <c r="L40" i="8"/>
  <c r="L41" i="8"/>
  <c r="L42" i="8"/>
  <c r="L148" i="8" s="1"/>
  <c r="L43" i="8"/>
  <c r="L44" i="8"/>
  <c r="L48" i="8"/>
  <c r="L52" i="8"/>
  <c r="L56" i="8"/>
  <c r="L59" i="8"/>
  <c r="L62" i="8"/>
  <c r="L63" i="8"/>
  <c r="L66" i="8" s="1"/>
  <c r="L64" i="8"/>
  <c r="L65" i="8"/>
  <c r="L69" i="8"/>
  <c r="L72" i="8"/>
  <c r="L74" i="8"/>
  <c r="L78" i="8"/>
  <c r="L82" i="8"/>
  <c r="L83" i="8"/>
  <c r="L84" i="8"/>
  <c r="L87" i="8" s="1"/>
  <c r="L85" i="8"/>
  <c r="L91" i="8"/>
  <c r="L93" i="8"/>
  <c r="L95" i="8"/>
  <c r="L97" i="8"/>
  <c r="L99" i="8"/>
  <c r="L100" i="8"/>
  <c r="L103" i="8" s="1"/>
  <c r="L105" i="8"/>
  <c r="L106" i="8"/>
  <c r="L107" i="8"/>
  <c r="L110" i="8" s="1"/>
  <c r="L108" i="8"/>
  <c r="L109" i="8"/>
  <c r="L114" i="8"/>
  <c r="L117" i="8"/>
  <c r="L119" i="8"/>
  <c r="L123" i="8"/>
  <c r="L126" i="8" s="1"/>
  <c r="L138" i="8" s="1"/>
  <c r="L124" i="8"/>
  <c r="L125" i="8"/>
  <c r="L155" i="8" s="1"/>
  <c r="L129" i="8"/>
  <c r="L131" i="8"/>
  <c r="L134" i="8"/>
  <c r="L137" i="8"/>
  <c r="L146" i="8"/>
  <c r="L152" i="8"/>
  <c r="L156" i="8"/>
  <c r="L158" i="8"/>
  <c r="L157" i="8" s="1"/>
  <c r="L120" i="8" l="1"/>
  <c r="L139" i="8" s="1"/>
  <c r="L140" i="8" s="1"/>
  <c r="L145" i="8"/>
  <c r="L159" i="8" s="1"/>
  <c r="L19" i="7"/>
  <c r="L21" i="7"/>
  <c r="L23" i="7"/>
  <c r="L24" i="7"/>
  <c r="L46" i="7" s="1"/>
  <c r="L27" i="7"/>
  <c r="L31" i="7"/>
  <c r="L50" i="7"/>
  <c r="L100" i="7" s="1"/>
  <c r="L51" i="7"/>
  <c r="L102" i="7" s="1"/>
  <c r="L53" i="7"/>
  <c r="L56" i="7"/>
  <c r="L59" i="7"/>
  <c r="L61" i="7"/>
  <c r="L63" i="7"/>
  <c r="L65" i="7"/>
  <c r="L67" i="7"/>
  <c r="L74" i="7"/>
  <c r="L86" i="7" s="1"/>
  <c r="L76" i="7"/>
  <c r="L77" i="7"/>
  <c r="L78" i="7"/>
  <c r="L79" i="7"/>
  <c r="L82" i="7"/>
  <c r="L85" i="7"/>
  <c r="L90" i="7"/>
  <c r="L93" i="7" s="1"/>
  <c r="L92" i="7"/>
  <c r="L111" i="7"/>
  <c r="L94" i="7" l="1"/>
  <c r="L95" i="7" s="1"/>
  <c r="L99" i="7"/>
  <c r="L113" i="7" s="1"/>
  <c r="L21" i="6"/>
  <c r="L25" i="6"/>
  <c r="L32" i="6"/>
  <c r="L33" i="6"/>
  <c r="L34" i="6"/>
  <c r="L37" i="6"/>
  <c r="L41" i="6"/>
  <c r="L42" i="6"/>
  <c r="L47" i="6"/>
  <c r="L54" i="6"/>
  <c r="L63" i="6"/>
  <c r="L65" i="6"/>
  <c r="L66" i="6"/>
  <c r="L69" i="6"/>
  <c r="L71" i="6"/>
  <c r="L74" i="6"/>
  <c r="L79" i="6"/>
  <c r="L80" i="6"/>
  <c r="L84" i="6"/>
  <c r="L86" i="6"/>
  <c r="L88" i="6"/>
  <c r="L91" i="6"/>
  <c r="L94" i="6"/>
  <c r="L97" i="6"/>
  <c r="L101" i="6"/>
  <c r="L104" i="6"/>
  <c r="L106" i="6"/>
  <c r="L110" i="6"/>
  <c r="L113" i="6"/>
  <c r="L116" i="6"/>
  <c r="L118" i="6"/>
  <c r="L120" i="6"/>
  <c r="L122" i="6"/>
  <c r="L125" i="6"/>
  <c r="L128" i="6"/>
  <c r="L131" i="6"/>
  <c r="L133" i="6"/>
  <c r="L135" i="6"/>
  <c r="L137" i="6"/>
  <c r="L139" i="6"/>
  <c r="L141" i="6"/>
  <c r="L143" i="6"/>
  <c r="L146" i="6"/>
  <c r="L148" i="6"/>
  <c r="L151" i="6"/>
  <c r="L152" i="6"/>
  <c r="L159" i="6"/>
  <c r="L161" i="6"/>
  <c r="L164" i="6"/>
  <c r="L166" i="6"/>
  <c r="L167" i="6" s="1"/>
  <c r="L176" i="6"/>
  <c r="L178" i="6"/>
  <c r="L181" i="6"/>
  <c r="L185" i="6"/>
  <c r="L175" i="6" s="1"/>
  <c r="L189" i="6" s="1"/>
  <c r="L169" i="6" l="1"/>
  <c r="L168" i="6"/>
  <c r="L16" i="5"/>
  <c r="L19" i="5"/>
  <c r="L22" i="5"/>
  <c r="L23" i="5"/>
  <c r="L26" i="5" s="1"/>
  <c r="L33" i="5" s="1"/>
  <c r="L49" i="5" s="1"/>
  <c r="L50" i="5" s="1"/>
  <c r="L28" i="5"/>
  <c r="L29" i="5"/>
  <c r="L30" i="5"/>
  <c r="L32" i="5"/>
  <c r="L36" i="5"/>
  <c r="L37" i="5"/>
  <c r="L39" i="5"/>
  <c r="L41" i="5"/>
  <c r="L43" i="5"/>
  <c r="L45" i="5"/>
  <c r="L47" i="5"/>
  <c r="L48" i="5"/>
  <c r="L56" i="5"/>
  <c r="L55" i="5" s="1"/>
  <c r="L69" i="5" s="1"/>
  <c r="L15" i="4" l="1"/>
  <c r="L22" i="4" s="1"/>
  <c r="L23" i="4" s="1"/>
  <c r="L19" i="4"/>
  <c r="L20" i="4"/>
  <c r="L21" i="4"/>
  <c r="L31" i="4"/>
  <c r="L35" i="4"/>
  <c r="L39" i="4"/>
  <c r="L42" i="4" s="1"/>
  <c r="L50" i="4" s="1"/>
  <c r="L40" i="4"/>
  <c r="L41" i="4"/>
  <c r="L47" i="4"/>
  <c r="L49" i="4"/>
  <c r="L53" i="4"/>
  <c r="L447" i="4" s="1"/>
  <c r="L55" i="4"/>
  <c r="L58" i="4" s="1"/>
  <c r="L57" i="4"/>
  <c r="L65" i="4"/>
  <c r="L67" i="4"/>
  <c r="L68" i="4"/>
  <c r="L73" i="4"/>
  <c r="L75" i="4"/>
  <c r="L78" i="4"/>
  <c r="L82" i="4"/>
  <c r="L85" i="4" s="1"/>
  <c r="L84" i="4"/>
  <c r="L94" i="4"/>
  <c r="L96" i="4"/>
  <c r="L99" i="4"/>
  <c r="L105" i="4"/>
  <c r="L101" i="4" s="1"/>
  <c r="L109" i="4"/>
  <c r="L113" i="4"/>
  <c r="L117" i="4"/>
  <c r="L119" i="4"/>
  <c r="L122" i="4" s="1"/>
  <c r="L126" i="4"/>
  <c r="L131" i="4"/>
  <c r="L134" i="4" s="1"/>
  <c r="L137" i="4"/>
  <c r="L138" i="4"/>
  <c r="L142" i="4" s="1"/>
  <c r="L140" i="4"/>
  <c r="L457" i="4" s="1"/>
  <c r="L146" i="4"/>
  <c r="L150" i="4"/>
  <c r="L154" i="4"/>
  <c r="L160" i="4"/>
  <c r="L164" i="4"/>
  <c r="L168" i="4"/>
  <c r="L172" i="4"/>
  <c r="L176" i="4"/>
  <c r="L180" i="4"/>
  <c r="L184" i="4"/>
  <c r="L188" i="4"/>
  <c r="L190" i="4"/>
  <c r="L192" i="4"/>
  <c r="L193" i="4"/>
  <c r="L197" i="4"/>
  <c r="L201" i="4"/>
  <c r="L205" i="4"/>
  <c r="L209" i="4"/>
  <c r="L213" i="4"/>
  <c r="L217" i="4"/>
  <c r="L221" i="4"/>
  <c r="L225" i="4"/>
  <c r="L232" i="4"/>
  <c r="L235" i="4" s="1"/>
  <c r="L233" i="4"/>
  <c r="L234" i="4"/>
  <c r="L239" i="4"/>
  <c r="L243" i="4"/>
  <c r="L247" i="4"/>
  <c r="L251" i="4"/>
  <c r="L255" i="4"/>
  <c r="L259" i="4"/>
  <c r="L263" i="4"/>
  <c r="L267" i="4"/>
  <c r="L271" i="4"/>
  <c r="L275" i="4"/>
  <c r="L279" i="4"/>
  <c r="L283" i="4"/>
  <c r="L287" i="4"/>
  <c r="L291" i="4"/>
  <c r="L295" i="4"/>
  <c r="L299" i="4"/>
  <c r="L303" i="4"/>
  <c r="L304" i="4"/>
  <c r="L307" i="4" s="1"/>
  <c r="L305" i="4"/>
  <c r="L450" i="4" s="1"/>
  <c r="L306" i="4"/>
  <c r="L311" i="4"/>
  <c r="L315" i="4"/>
  <c r="L319" i="4"/>
  <c r="L323" i="4"/>
  <c r="L327" i="4"/>
  <c r="L329" i="4"/>
  <c r="L333" i="4"/>
  <c r="L338" i="4"/>
  <c r="L339" i="4"/>
  <c r="L341" i="4"/>
  <c r="L345" i="4"/>
  <c r="L349" i="4"/>
  <c r="L353" i="4"/>
  <c r="L354" i="4"/>
  <c r="L357" i="4" s="1"/>
  <c r="L355" i="4"/>
  <c r="L356" i="4"/>
  <c r="L361" i="4"/>
  <c r="L365" i="4"/>
  <c r="L369" i="4"/>
  <c r="L376" i="4"/>
  <c r="L378" i="4"/>
  <c r="L382" i="4"/>
  <c r="L384" i="4"/>
  <c r="L385" i="4"/>
  <c r="L387" i="4" s="1"/>
  <c r="L437" i="4" s="1"/>
  <c r="L389" i="4"/>
  <c r="L411" i="4"/>
  <c r="L415" i="4" s="1"/>
  <c r="L412" i="4"/>
  <c r="L449" i="4" s="1"/>
  <c r="L413" i="4"/>
  <c r="L414" i="4"/>
  <c r="L451" i="4"/>
  <c r="L459" i="4"/>
  <c r="L446" i="4" l="1"/>
  <c r="L445" i="4" s="1"/>
  <c r="L461" i="4" s="1"/>
  <c r="L127" i="4"/>
  <c r="L370" i="4"/>
  <c r="L438" i="4" s="1"/>
  <c r="L226" i="4"/>
  <c r="L86" i="4"/>
  <c r="L13" i="3"/>
  <c r="L14" i="3" s="1"/>
  <c r="L16" i="3"/>
  <c r="L20" i="3"/>
  <c r="L23" i="3" s="1"/>
  <c r="L26" i="3" s="1"/>
  <c r="L25" i="3"/>
  <c r="L30" i="3"/>
  <c r="L32" i="3" s="1"/>
  <c r="L35" i="3" s="1"/>
  <c r="L34" i="3"/>
  <c r="L43" i="3"/>
  <c r="L44" i="3"/>
  <c r="L46" i="3"/>
  <c r="L47" i="3"/>
  <c r="L48" i="3" s="1"/>
  <c r="L51" i="3" s="1"/>
  <c r="L50" i="3"/>
  <c r="L55" i="3"/>
  <c r="L57" i="3" s="1"/>
  <c r="L77" i="3" s="1"/>
  <c r="L59" i="3"/>
  <c r="L60" i="3"/>
  <c r="L62" i="3"/>
  <c r="L64" i="3"/>
  <c r="L68" i="3"/>
  <c r="L70" i="3"/>
  <c r="L71" i="3"/>
  <c r="L73" i="3" s="1"/>
  <c r="L72" i="3"/>
  <c r="L76" i="3"/>
  <c r="L85" i="3"/>
  <c r="L87" i="3"/>
  <c r="L92" i="3"/>
  <c r="L95" i="3" s="1"/>
  <c r="L94" i="3"/>
  <c r="L99" i="3"/>
  <c r="L100" i="3"/>
  <c r="L103" i="3"/>
  <c r="L106" i="3"/>
  <c r="L109" i="3"/>
  <c r="L111" i="3"/>
  <c r="L112" i="3"/>
  <c r="L117" i="3"/>
  <c r="L119" i="3"/>
  <c r="L120" i="3"/>
  <c r="L227" i="4" l="1"/>
  <c r="L439" i="4"/>
  <c r="L121" i="3"/>
  <c r="L17" i="3"/>
  <c r="L36" i="3" s="1"/>
  <c r="L128" i="3"/>
  <c r="L127" i="3" s="1"/>
  <c r="L141" i="3" s="1"/>
  <c r="L15" i="2"/>
  <c r="L21" i="2" s="1"/>
  <c r="L64" i="2" s="1"/>
  <c r="L65" i="2" s="1"/>
  <c r="L16" i="2"/>
  <c r="L17" i="2"/>
  <c r="L18" i="2"/>
  <c r="L19" i="2"/>
  <c r="L27" i="2"/>
  <c r="L33" i="2"/>
  <c r="L39" i="2"/>
  <c r="L45" i="2"/>
  <c r="L46" i="2"/>
  <c r="L47" i="2"/>
  <c r="L535" i="2" s="1"/>
  <c r="L48" i="2"/>
  <c r="L49" i="2"/>
  <c r="L50" i="2"/>
  <c r="L51" i="2"/>
  <c r="L57" i="2"/>
  <c r="L63" i="2"/>
  <c r="L71" i="2"/>
  <c r="L76" i="2" s="1"/>
  <c r="L72" i="2"/>
  <c r="L73" i="2"/>
  <c r="L74" i="2"/>
  <c r="L75" i="2"/>
  <c r="L82" i="2"/>
  <c r="L88" i="2"/>
  <c r="L94" i="2"/>
  <c r="L95" i="2"/>
  <c r="L96" i="2"/>
  <c r="L97" i="2"/>
  <c r="L100" i="2" s="1"/>
  <c r="L98" i="2"/>
  <c r="L99" i="2"/>
  <c r="L106" i="2"/>
  <c r="L112" i="2"/>
  <c r="L118" i="2"/>
  <c r="L125" i="2"/>
  <c r="L130" i="2" s="1"/>
  <c r="L155" i="2" s="1"/>
  <c r="L126" i="2"/>
  <c r="L127" i="2"/>
  <c r="L128" i="2"/>
  <c r="L129" i="2"/>
  <c r="L136" i="2"/>
  <c r="L142" i="2"/>
  <c r="L143" i="2"/>
  <c r="L148" i="2" s="1"/>
  <c r="L144" i="2"/>
  <c r="L145" i="2"/>
  <c r="L146" i="2"/>
  <c r="L147" i="2"/>
  <c r="L154" i="2"/>
  <c r="L158" i="2"/>
  <c r="L163" i="2" s="1"/>
  <c r="L170" i="2" s="1"/>
  <c r="L171" i="2" s="1"/>
  <c r="L159" i="2"/>
  <c r="L160" i="2"/>
  <c r="L161" i="2"/>
  <c r="L162" i="2"/>
  <c r="L169" i="2"/>
  <c r="L176" i="2"/>
  <c r="L177" i="2"/>
  <c r="L178" i="2"/>
  <c r="L181" i="2" s="1"/>
  <c r="L248" i="2" s="1"/>
  <c r="L249" i="2" s="1"/>
  <c r="L179" i="2"/>
  <c r="L180" i="2"/>
  <c r="L187" i="2"/>
  <c r="L193" i="2"/>
  <c r="L199" i="2"/>
  <c r="L205" i="2"/>
  <c r="L211" i="2"/>
  <c r="L217" i="2"/>
  <c r="L223" i="2"/>
  <c r="L229" i="2"/>
  <c r="L235" i="2"/>
  <c r="L241" i="2"/>
  <c r="L247" i="2"/>
  <c r="L254" i="2"/>
  <c r="L259" i="2" s="1"/>
  <c r="L266" i="2" s="1"/>
  <c r="L255" i="2"/>
  <c r="L256" i="2"/>
  <c r="L257" i="2"/>
  <c r="L258" i="2"/>
  <c r="L265" i="2"/>
  <c r="L269" i="2"/>
  <c r="L274" i="2" s="1"/>
  <c r="L281" i="2" s="1"/>
  <c r="L270" i="2"/>
  <c r="L271" i="2"/>
  <c r="L272" i="2"/>
  <c r="L273" i="2"/>
  <c r="L280" i="2"/>
  <c r="L284" i="2"/>
  <c r="L289" i="2" s="1"/>
  <c r="L296" i="2" s="1"/>
  <c r="L285" i="2"/>
  <c r="L286" i="2"/>
  <c r="L287" i="2"/>
  <c r="L288" i="2"/>
  <c r="L295" i="2"/>
  <c r="L302" i="2"/>
  <c r="L303" i="2"/>
  <c r="L304" i="2"/>
  <c r="L307" i="2" s="1"/>
  <c r="L314" i="2" s="1"/>
  <c r="L305" i="2"/>
  <c r="L306" i="2"/>
  <c r="L313" i="2"/>
  <c r="L317" i="2"/>
  <c r="L318" i="2"/>
  <c r="L319" i="2"/>
  <c r="L322" i="2" s="1"/>
  <c r="L329" i="2" s="1"/>
  <c r="L320" i="2"/>
  <c r="L321" i="2"/>
  <c r="L328" i="2"/>
  <c r="L332" i="2"/>
  <c r="L333" i="2"/>
  <c r="L334" i="2"/>
  <c r="L337" i="2" s="1"/>
  <c r="L404" i="2" s="1"/>
  <c r="L335" i="2"/>
  <c r="L336" i="2"/>
  <c r="L343" i="2"/>
  <c r="L349" i="2"/>
  <c r="L355" i="2"/>
  <c r="L361" i="2"/>
  <c r="L367" i="2"/>
  <c r="L373" i="2"/>
  <c r="L379" i="2"/>
  <c r="L385" i="2"/>
  <c r="L391" i="2"/>
  <c r="L397" i="2"/>
  <c r="L403" i="2"/>
  <c r="L410" i="2"/>
  <c r="L415" i="2" s="1"/>
  <c r="L434" i="2" s="1"/>
  <c r="L435" i="2" s="1"/>
  <c r="L411" i="2"/>
  <c r="L412" i="2"/>
  <c r="L413" i="2"/>
  <c r="L534" i="2" s="1"/>
  <c r="L414" i="2"/>
  <c r="L421" i="2"/>
  <c r="L422" i="2"/>
  <c r="L427" i="2" s="1"/>
  <c r="L423" i="2"/>
  <c r="L424" i="2"/>
  <c r="L425" i="2"/>
  <c r="L426" i="2"/>
  <c r="L527" i="2" s="1"/>
  <c r="L433" i="2"/>
  <c r="L440" i="2"/>
  <c r="L446" i="2" s="1"/>
  <c r="L472" i="2" s="1"/>
  <c r="L473" i="2" s="1"/>
  <c r="L441" i="2"/>
  <c r="L442" i="2"/>
  <c r="L443" i="2"/>
  <c r="L444" i="2"/>
  <c r="L445" i="2"/>
  <c r="L453" i="2"/>
  <c r="L459" i="2"/>
  <c r="L465" i="2"/>
  <c r="L471" i="2"/>
  <c r="L478" i="2"/>
  <c r="L479" i="2"/>
  <c r="L480" i="2"/>
  <c r="L484" i="2" s="1"/>
  <c r="L515" i="2" s="1"/>
  <c r="L516" i="2" s="1"/>
  <c r="L481" i="2"/>
  <c r="L482" i="2"/>
  <c r="L483" i="2"/>
  <c r="L490" i="2"/>
  <c r="L497" i="2"/>
  <c r="L502" i="2"/>
  <c r="L506" i="2"/>
  <c r="L510" i="2"/>
  <c r="L514" i="2"/>
  <c r="L525" i="2"/>
  <c r="L528" i="2"/>
  <c r="L529" i="2"/>
  <c r="L533" i="2"/>
  <c r="L536" i="2"/>
  <c r="L122" i="3" l="1"/>
  <c r="L119" i="2"/>
  <c r="L120" i="2" s="1"/>
  <c r="L524" i="2"/>
  <c r="L538" i="2" s="1"/>
  <c r="L405" i="2"/>
  <c r="L297" i="2"/>
  <c r="L518" i="2" s="1"/>
  <c r="L517" i="2" s="1"/>
  <c r="L17" i="1"/>
  <c r="L25" i="1" s="1"/>
  <c r="L19" i="1"/>
  <c r="L120" i="1" s="1"/>
  <c r="L20" i="1"/>
  <c r="L35" i="1"/>
  <c r="L36" i="1"/>
  <c r="L40" i="1" s="1"/>
  <c r="L37" i="1"/>
  <c r="L44" i="1"/>
  <c r="L46" i="1"/>
  <c r="L55" i="1"/>
  <c r="L47" i="1" s="1"/>
  <c r="L56" i="1"/>
  <c r="L57" i="1" s="1"/>
  <c r="L59" i="1"/>
  <c r="L61" i="1"/>
  <c r="L71" i="1"/>
  <c r="L73" i="1"/>
  <c r="L74" i="1"/>
  <c r="L124" i="1" s="1"/>
  <c r="L75" i="1"/>
  <c r="L108" i="1" s="1"/>
  <c r="L78" i="1"/>
  <c r="L80" i="1"/>
  <c r="L82" i="1"/>
  <c r="L84" i="1"/>
  <c r="L86" i="1"/>
  <c r="L91" i="1"/>
  <c r="L87" i="1" s="1"/>
  <c r="L88" i="1" s="1"/>
  <c r="L93" i="1"/>
  <c r="L95" i="1"/>
  <c r="L97" i="1"/>
  <c r="L99" i="1"/>
  <c r="L101" i="1"/>
  <c r="L103" i="1"/>
  <c r="L104" i="1"/>
  <c r="L105" i="1"/>
  <c r="L107" i="1"/>
  <c r="L128" i="1"/>
  <c r="L130" i="1"/>
  <c r="L48" i="1" l="1"/>
  <c r="L68" i="1" s="1"/>
  <c r="L109" i="1" s="1"/>
  <c r="L111" i="1" s="1"/>
  <c r="L110" i="1" s="1"/>
  <c r="L118" i="1"/>
  <c r="L117" i="1" s="1"/>
  <c r="L116" i="1" s="1"/>
  <c r="L132" i="1" s="1"/>
</calcChain>
</file>

<file path=xl/sharedStrings.xml><?xml version="1.0" encoding="utf-8"?>
<sst xmlns="http://schemas.openxmlformats.org/spreadsheetml/2006/main" count="5789" uniqueCount="1150">
  <si>
    <t>IŠ VISO:</t>
  </si>
  <si>
    <r>
      <t>Valstybės biudžeto lėšos, kurios neapskaitomos biudžete (</t>
    </r>
    <r>
      <rPr>
        <b/>
        <sz val="9"/>
        <rFont val="Times New Roman"/>
        <family val="1"/>
        <charset val="186"/>
      </rPr>
      <t>VBN</t>
    </r>
    <r>
      <rPr>
        <sz val="9"/>
        <rFont val="Times New Roman"/>
        <family val="1"/>
      </rPr>
      <t>)</t>
    </r>
  </si>
  <si>
    <t>KITI ŠALTINIAI, IŠ VISO:</t>
  </si>
  <si>
    <r>
      <rPr>
        <sz val="9"/>
        <rFont val="Times New Roman"/>
        <family val="1"/>
        <charset val="186"/>
      </rPr>
      <t>ES struktūrinių fondų lėšos (</t>
    </r>
    <r>
      <rPr>
        <b/>
        <sz val="9"/>
        <rFont val="Times New Roman"/>
        <family val="1"/>
        <charset val="186"/>
      </rPr>
      <t>ES)</t>
    </r>
  </si>
  <si>
    <r>
      <t>Praėjusių metų lėšų likutis (</t>
    </r>
    <r>
      <rPr>
        <b/>
        <sz val="9"/>
        <rFont val="Times New Roman"/>
        <family val="1"/>
        <charset val="186"/>
      </rPr>
      <t>L</t>
    </r>
    <r>
      <rPr>
        <sz val="9"/>
        <rFont val="Times New Roman"/>
        <family val="1"/>
        <charset val="186"/>
      </rPr>
      <t>)</t>
    </r>
  </si>
  <si>
    <r>
      <t>Europos Sąjungos paramos lėšos (</t>
    </r>
    <r>
      <rPr>
        <b/>
        <sz val="9"/>
        <rFont val="Times New Roman"/>
        <family val="1"/>
        <charset val="186"/>
      </rPr>
      <t>ES)</t>
    </r>
  </si>
  <si>
    <r>
      <t>Paskolų lėšos investicijų projektams įgyvendinti (</t>
    </r>
    <r>
      <rPr>
        <b/>
        <sz val="9"/>
        <rFont val="Times New Roman"/>
        <family val="1"/>
        <charset val="186"/>
      </rPr>
      <t>P</t>
    </r>
    <r>
      <rPr>
        <sz val="9"/>
        <rFont val="Times New Roman"/>
        <family val="1"/>
        <charset val="186"/>
      </rPr>
      <t>)</t>
    </r>
  </si>
  <si>
    <r>
      <t>Valstybės biudžeto specialioji tikslinė dotacija regioninėms įstaigoms ir klasėms finansuoti (</t>
    </r>
    <r>
      <rPr>
        <b/>
        <sz val="9"/>
        <rFont val="Times New Roman"/>
        <family val="1"/>
        <charset val="186"/>
      </rPr>
      <t>VBSR)</t>
    </r>
  </si>
  <si>
    <r>
      <t>Valstybės biudžeto specialiosios tikslinės dotacijos lėšos valstybės funkcijoms atlikti (</t>
    </r>
    <r>
      <rPr>
        <b/>
        <sz val="9"/>
        <rFont val="Times New Roman"/>
        <family val="1"/>
        <charset val="186"/>
      </rPr>
      <t>VBSF)</t>
    </r>
  </si>
  <si>
    <r>
      <t>Ugdymo reikmių lėšos (</t>
    </r>
    <r>
      <rPr>
        <b/>
        <sz val="9"/>
        <rFont val="Times New Roman"/>
        <family val="1"/>
        <charset val="186"/>
      </rPr>
      <t>ML</t>
    </r>
    <r>
      <rPr>
        <sz val="9"/>
        <rFont val="Times New Roman"/>
        <family val="1"/>
        <charset val="186"/>
      </rPr>
      <t>)</t>
    </r>
  </si>
  <si>
    <r>
      <t>Valstybės lėšos kapitalo investicijoms (</t>
    </r>
    <r>
      <rPr>
        <b/>
        <sz val="9"/>
        <rFont val="Times New Roman"/>
        <family val="1"/>
        <charset val="186"/>
      </rPr>
      <t>VKI)</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</si>
  <si>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</si>
  <si>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biudžeto lėšos (</t>
    </r>
    <r>
      <rPr>
        <b/>
        <sz val="9"/>
        <rFont val="Times New Roman"/>
        <family val="1"/>
        <charset val="186"/>
      </rPr>
      <t>VB)</t>
    </r>
  </si>
  <si>
    <r>
      <t>Įstaigų  pajamos už paslaugas (</t>
    </r>
    <r>
      <rPr>
        <b/>
        <sz val="9"/>
        <rFont val="Times New Roman"/>
        <family val="1"/>
        <charset val="186"/>
      </rPr>
      <t>SP</t>
    </r>
    <r>
      <rPr>
        <sz val="9"/>
        <rFont val="Times New Roman"/>
        <family val="1"/>
        <charset val="186"/>
      </rPr>
      <t>)</t>
    </r>
  </si>
  <si>
    <r>
      <t>Savivaldybės biudžeto lėšos</t>
    </r>
    <r>
      <rPr>
        <b/>
        <sz val="9"/>
        <rFont val="Times New Roman"/>
        <family val="1"/>
        <charset val="186"/>
      </rPr>
      <t xml:space="preserve"> (SB)</t>
    </r>
  </si>
  <si>
    <t xml:space="preserve">Savivaldybės biudžetas, iš jo: </t>
  </si>
  <si>
    <t>SAVIVALDYBĖS  LĖŠOS, IŠ VISO:</t>
  </si>
  <si>
    <t>Lėšos 2022 metams</t>
  </si>
  <si>
    <r>
      <t>Finansavimo šaltiniai</t>
    </r>
    <r>
      <rPr>
        <b/>
        <sz val="10"/>
        <color rgb="FFFF0000"/>
        <rFont val="Times New Roman"/>
        <family val="1"/>
        <charset val="186"/>
      </rPr>
      <t xml:space="preserve"> </t>
    </r>
  </si>
  <si>
    <t>Finansavimo šaltinių suvestinė</t>
  </si>
  <si>
    <t>*Priemonės požymis – nauja priemonė / pažangos projektas (P), tęstinė priemonė / projektas (T)</t>
  </si>
  <si>
    <t>Iš viso:</t>
  </si>
  <si>
    <t xml:space="preserve">Iš viso  programai: </t>
  </si>
  <si>
    <t>Iš viso programai be likučio</t>
  </si>
  <si>
    <t>Iš viso tikslui</t>
  </si>
  <si>
    <t>01</t>
  </si>
  <si>
    <t>Iš viso uždaviniui</t>
  </si>
  <si>
    <t>02</t>
  </si>
  <si>
    <t>VBSF</t>
  </si>
  <si>
    <t>Tarpinstitucinio bendradarbiavimo koordinavimui finansuoti</t>
  </si>
  <si>
    <t>15</t>
  </si>
  <si>
    <t>Panevėžio miesto savivaldybės administracija</t>
  </si>
  <si>
    <t>0</t>
  </si>
  <si>
    <t>288724610</t>
  </si>
  <si>
    <t>1.2.15.</t>
  </si>
  <si>
    <t>Tarpinstitucinio bendradarbiavimo koordinavimui finansuoti (TBK)</t>
  </si>
  <si>
    <t>Teritorijų planavimo ir architektūros skyrius</t>
  </si>
  <si>
    <t>0;14</t>
  </si>
  <si>
    <t>1.2.14.</t>
  </si>
  <si>
    <t>Tvarkyti erdvinių duomenų rinkinį</t>
  </si>
  <si>
    <t>14</t>
  </si>
  <si>
    <t>1.2.13.</t>
  </si>
  <si>
    <t>Savivaldybei priskirtai valstybinei žemei ir kitam valstybiniam turtui valdyti, naudoti ir disponuoti  juo patikėjimo teise</t>
  </si>
  <si>
    <t>13</t>
  </si>
  <si>
    <t>Socialinių reikalų skyrius</t>
  </si>
  <si>
    <t>0;9</t>
  </si>
  <si>
    <t>1.2.12.</t>
  </si>
  <si>
    <t>Administruoti socialines išmokas, paslaugas ir kompensacijas</t>
  </si>
  <si>
    <t>12</t>
  </si>
  <si>
    <t>Teisės ir viešosios tvarkos skyrius</t>
  </si>
  <si>
    <t>0;13</t>
  </si>
  <si>
    <t>1.2.11.</t>
  </si>
  <si>
    <t>Teikti duomenis Valstybės suteiktos pagalbos registrui</t>
  </si>
  <si>
    <t>11</t>
  </si>
  <si>
    <t>Proc.</t>
  </si>
  <si>
    <t>Dalies didėjimas per metus, ne mažiau kaip 1,5 proc.</t>
  </si>
  <si>
    <t>Asm.</t>
  </si>
  <si>
    <t>Gyvenamosios vietos deklaracijų, asmenų  pateiktų elektroniniu būdu (pagal VĮ „Registrų centras“ pateiktus duomenis)</t>
  </si>
  <si>
    <t>Vidaus administravimo skyrius</t>
  </si>
  <si>
    <t>0;16</t>
  </si>
  <si>
    <t>1.2.10.</t>
  </si>
  <si>
    <t>Organizuoti gyventojų gyvenamosios vietos deklaravimą</t>
  </si>
  <si>
    <t>10</t>
  </si>
  <si>
    <t xml:space="preserve">Per metus suteikta pirminė teisinė pagalba </t>
  </si>
  <si>
    <t>1.2.9.</t>
  </si>
  <si>
    <t>Teikti pirminę teisinę pagalbą</t>
  </si>
  <si>
    <t>09</t>
  </si>
  <si>
    <t>Vykdyti jaunimo teisių apsaugą</t>
  </si>
  <si>
    <t>Vykdyti vaikų teisių apsaugą</t>
  </si>
  <si>
    <t>08</t>
  </si>
  <si>
    <t>1.2.8.</t>
  </si>
  <si>
    <t>1.2.7.</t>
  </si>
  <si>
    <t>Administruoti laikinuosius darbus</t>
  </si>
  <si>
    <t>07</t>
  </si>
  <si>
    <t>1.2.6.</t>
  </si>
  <si>
    <t>Tvarkyti archyvinius dokumentus</t>
  </si>
  <si>
    <t>06</t>
  </si>
  <si>
    <t>Buhalterinės apskaitos skyrius</t>
  </si>
  <si>
    <t>0;1</t>
  </si>
  <si>
    <t>1.2.5.</t>
  </si>
  <si>
    <t>Vykdyti žemės ūkio funkcijas</t>
  </si>
  <si>
    <t>05</t>
  </si>
  <si>
    <t>1.2.4.</t>
  </si>
  <si>
    <t>Kontroliuoti valstybinės kalbos vartojimą ir taisyklingumą</t>
  </si>
  <si>
    <t>04</t>
  </si>
  <si>
    <t>Organizuoti mobilizaciją</t>
  </si>
  <si>
    <t>03</t>
  </si>
  <si>
    <t>Organizuoti civilinę saugą</t>
  </si>
  <si>
    <t>Balai</t>
  </si>
  <si>
    <t>Savivaldybės pasirengimo reaguoti į ekstremalias situacijas lygis ne žemesnis kaip 0,76 balo</t>
  </si>
  <si>
    <t>1.2.3.</t>
  </si>
  <si>
    <t>Organizuoti civilinę saugą ir mobilizaciją</t>
  </si>
  <si>
    <t>Vnt.</t>
  </si>
  <si>
    <t>Civilinės būklės aktų įrašymo sudarymo, keitimo, papildymo, atkūrimo anuliavimas ir  pakartotinių dokumentų išdavimas per metus</t>
  </si>
  <si>
    <t>Civilinės metrikacijos skyrius</t>
  </si>
  <si>
    <t>0;3</t>
  </si>
  <si>
    <t>1.2.2.</t>
  </si>
  <si>
    <t>Registruoti civilinės būklės aktus</t>
  </si>
  <si>
    <t>1.2.1.</t>
  </si>
  <si>
    <t>Tvarkyti Gyventojų registrą ir teikti duomenis Valstybės registrui</t>
  </si>
  <si>
    <t xml:space="preserve"> Tinkamai įgyvendinti Savivaldybei perduotas valstybės funkcijas</t>
  </si>
  <si>
    <t>SB</t>
  </si>
  <si>
    <t>Trūkstamų specialybių darbuotojų pritraukimo į savivaldybės įstaigas programos parengimas ir įgyvendinimas</t>
  </si>
  <si>
    <t>Parengta programa</t>
  </si>
  <si>
    <t>1.1.6</t>
  </si>
  <si>
    <t xml:space="preserve">Numatytos Savivaldybės biudžete lėšos, reikalingos palūkanoms ir kitoms su paskolomis susijusiomis išlaidoms padengti </t>
  </si>
  <si>
    <t>Finansinių įsipareigojimų vykdymas (paskolų ir palūkanų mokėjimas pagal grafiką, kitų finansinių įsipareigojimų vykdymas)</t>
  </si>
  <si>
    <t>1.1.5</t>
  </si>
  <si>
    <t>Paskola Nr. 2021008341</t>
  </si>
  <si>
    <t>Paskola Nr. 2020012287</t>
  </si>
  <si>
    <t>Paskola Nr. 0042012028583-21</t>
  </si>
  <si>
    <t>Paskola Nr. 0041912028221-21</t>
  </si>
  <si>
    <t>Paskola Nr. KS-2019-406417-15</t>
  </si>
  <si>
    <t>Paskola KS 14/07/15</t>
  </si>
  <si>
    <t>tūkst.Eur</t>
  </si>
  <si>
    <t xml:space="preserve">Grąžintos paskolos ir sumokėtos skolos pagal pasirašytas sutartis (su palūkanomis) </t>
  </si>
  <si>
    <t>1.1.4</t>
  </si>
  <si>
    <t xml:space="preserve">Grąžintos ilgalaikės paskolos ir vykdyti finansiniai įsipareigojimai </t>
  </si>
  <si>
    <t>8/0</t>
  </si>
  <si>
    <t xml:space="preserve"> iš jų moterys/vyrai</t>
  </si>
  <si>
    <t>Kontrolės ir audito tarnybos pareigybių skaičius</t>
  </si>
  <si>
    <t>1.1.3</t>
  </si>
  <si>
    <t>Užtikrintas Savivaldybės kontrolės ir audito tarnybos darbas</t>
  </si>
  <si>
    <t>Mero rezervas</t>
  </si>
  <si>
    <t>L</t>
  </si>
  <si>
    <t>Organizuoti Savivaldybės tarybos darbą</t>
  </si>
  <si>
    <t>4/2</t>
  </si>
  <si>
    <t xml:space="preserve"> iš jų moterys / vyrai</t>
  </si>
  <si>
    <t>Tarybos ir mero sekretoriato pareigybių skaičius</t>
  </si>
  <si>
    <t>9 / 18</t>
  </si>
  <si>
    <t>Savivaldybės Tarybos narių skaičius</t>
  </si>
  <si>
    <t>1.1.2</t>
  </si>
  <si>
    <t xml:space="preserve">Organizuotas Savivaldybės tarybos, Tarybos sekretoriato darbas </t>
  </si>
  <si>
    <t>Sudarytas  Administracijos direktoriaus rezervas</t>
  </si>
  <si>
    <t>Dalyvauti asociacijų veikloje</t>
  </si>
  <si>
    <t>Darbuotojų civilinės atsakomybės draudimas</t>
  </si>
  <si>
    <t>Rinkliavų ir baudų pajamos</t>
  </si>
  <si>
    <t>Seniūnaičių išlaidų kompensavimas</t>
  </si>
  <si>
    <t>Palūkanoms sumokėti</t>
  </si>
  <si>
    <t>VB</t>
  </si>
  <si>
    <t>Organizuoti Savivaldybės administracijos darbą</t>
  </si>
  <si>
    <t>Dalyvauta Baltijos miestų sąjungos (BMS) ir  Lietuvos savivaldybių asociacijos (LSA) veikloje (organizacijų, kurių narė yra Savivaldybė, skaičius)</t>
  </si>
  <si>
    <t>Apdraustų biudžetinių įstaigų vadovų atsakomybės draudimu skaičius</t>
  </si>
  <si>
    <t>tūkst. Eur</t>
  </si>
  <si>
    <t>Sudarytas administracijos direktoriaus rezervas</t>
  </si>
  <si>
    <t>Savivaldybės administracijos darbuotojų kvalifikacijos kėlimas (žmonių skaičius)</t>
  </si>
  <si>
    <t>91 / 25</t>
  </si>
  <si>
    <t>Darbuotojų, dirbančių pagal darbo sutartis, pareigybių skaičius</t>
  </si>
  <si>
    <t>96 / 27</t>
  </si>
  <si>
    <t>ES</t>
  </si>
  <si>
    <t>Valstybės tarnautojų pareigybių skaičius</t>
  </si>
  <si>
    <t>1.1.1</t>
  </si>
  <si>
    <t xml:space="preserve">Organizuotas Savivaldybės administracijos darbas </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</si>
  <si>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</si>
  <si>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</si>
  <si>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</si>
  <si>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</si>
  <si>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 xml:space="preserve">Pagerinti Savivaldybės veiklos valdymą </t>
  </si>
  <si>
    <t>gerai</t>
  </si>
  <si>
    <t>Paten- kinamai, gerai, labai gerai</t>
  </si>
  <si>
    <t>Gyventojų pasitenkinimas savivaldybės įstaigų ir įmonių teikiamomis viešosiomis paslaugomis lygis</t>
  </si>
  <si>
    <t>Stiprinti vietos savivaldą ir vykdyti efektyvų miesto įmonių ir įstaigų valdymą</t>
  </si>
  <si>
    <t>Planuojama reikšmė</t>
  </si>
  <si>
    <t>mato vnt.</t>
  </si>
  <si>
    <t>pavadinimas</t>
  </si>
  <si>
    <t>Indėlio kriterijaus</t>
  </si>
  <si>
    <t>Lėšos  2022 metams</t>
  </si>
  <si>
    <t>Finansavimo šaltinis</t>
  </si>
  <si>
    <t>Vykdytojas (skyrius, darbuotojas) ar projekto vadovas</t>
  </si>
  <si>
    <t>Priemonės vykdytojo kodas</t>
  </si>
  <si>
    <t>Asignavimų valdytojo kodas</t>
  </si>
  <si>
    <t>Priemonės kodas</t>
  </si>
  <si>
    <t>Pavadinimas</t>
  </si>
  <si>
    <t>Papriemonės kodas</t>
  </si>
  <si>
    <t>*Priemonės požymis</t>
  </si>
  <si>
    <t>Uždavinio kodas</t>
  </si>
  <si>
    <t>Programos tikslo kodas</t>
  </si>
  <si>
    <t xml:space="preserve"> TIKSLŲ, UŽDAVINIŲ, PRIEMONIŲ IR PAPRIEMONIŲ, IŠLAIDŲ IR VERTINIMO KRITERIJŲ SUVESTINĖ          </t>
  </si>
  <si>
    <t>SAVIVALDYBĖS VALDYMO  PROGRAMOS (NR. 1)</t>
  </si>
  <si>
    <t xml:space="preserve">PANEVĖŽIO MIESTO SAVIVALDYBĖS ADMINISTRACIJOS 2022 METŲ VEIKLOS PLANO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</si>
  <si>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</si>
  <si>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</si>
  <si>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</si>
  <si>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</si>
  <si>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</si>
  <si>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</si>
  <si>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</si>
  <si>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</si>
  <si>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</si>
  <si>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</si>
  <si>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</si>
  <si>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</si>
  <si>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</si>
  <si>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 Programai</t>
  </si>
  <si>
    <t>P</t>
  </si>
  <si>
    <t>Investicijų projektų skyrius</t>
  </si>
  <si>
    <t>0;15</t>
  </si>
  <si>
    <t>9.1.1.</t>
  </si>
  <si>
    <t xml:space="preserve">Vykdyti investicijų projektus, naudojant bankų paskolos, Savivaldybės biudžeto ir likučio lėšas </t>
  </si>
  <si>
    <t xml:space="preserve">Administruoti investicijų projektus </t>
  </si>
  <si>
    <t>vnt.</t>
  </si>
  <si>
    <t>Parengtas investicijų projektas</t>
  </si>
  <si>
    <t>Švietimo skyrius</t>
  </si>
  <si>
    <t>Investicijų projekto Panevėžio miesto švietimo pažangos planui įgyvendinti parengimo paslaugos</t>
  </si>
  <si>
    <t>Parengti investicijų projektai / kiti dokumentai</t>
  </si>
  <si>
    <t>0;15; 12</t>
  </si>
  <si>
    <t>Parengti dokumentus, reikalingus Europos Sąjungos fondų investicijoms gauti</t>
  </si>
  <si>
    <t>KPP</t>
  </si>
  <si>
    <t>Suremontuotos / modernizuotos gatvės</t>
  </si>
  <si>
    <t>km</t>
  </si>
  <si>
    <t>Suremontuotų / modernizuotų gatvių ilgis</t>
  </si>
  <si>
    <t>Projekto vadovas Darius Linkonas</t>
  </si>
  <si>
    <t>Įgyvendintas projektas</t>
  </si>
  <si>
    <t xml:space="preserve">Miesto infrastruktūros skyrius </t>
  </si>
  <si>
    <t>0;7</t>
  </si>
  <si>
    <t xml:space="preserve"> Įgyvendinti projektą „Infrastruktūros Biliūno g., Elektronikos g., Tinklų g. rengimas / modernizavimas, sukuriant palankias sąlygas verslo vystymuisi Panevėžio mieste“</t>
  </si>
  <si>
    <t>Modernizuota sankryžų</t>
  </si>
  <si>
    <t>Projekto vadovas Donatas Mickevičius</t>
  </si>
  <si>
    <t xml:space="preserve"> Įgyvendinti projektą „Susisiekimo su Panevėžio LEZ gerinimas, modernizuojant J. Janonio g.–Vakarinės g.–Pramonės g. sankryžą“</t>
  </si>
  <si>
    <t>Įgyvendinti projektai</t>
  </si>
  <si>
    <t xml:space="preserve">Pažangios pramonės ir paslaugų sektorių plėtrai reikalingos infrastruktūros ir įrangos plėtra </t>
  </si>
  <si>
    <t>Objektų, modernizuotų verslo plėtros sąlygų gerinimui, skaičius</t>
  </si>
  <si>
    <t xml:space="preserve">Sudaryti palankias sąlygas verslo plėtrai ir investicijų pritraukimui </t>
  </si>
  <si>
    <t>Įgyvendinti investicijų projektai, didinantys verslo aplinkos konkurencingumą</t>
  </si>
  <si>
    <t xml:space="preserve">Didinti miesto verslo aplinkos konkurencingumą </t>
  </si>
  <si>
    <t>Mokyklų, kuriose modernizuota gamtos ir technologinių mokslų mokymo(si) aplinka, skaičius</t>
  </si>
  <si>
    <t>Projekto vadovas Jokūbas Leipus</t>
  </si>
  <si>
    <t>8.1.1.</t>
  </si>
  <si>
    <t>Miesto plėtros skyrius</t>
  </si>
  <si>
    <t>0;8</t>
  </si>
  <si>
    <t xml:space="preserve"> Įgyvendinti projektą „Mokyklų aprūpinimas gamtos ir technologinių mokslų priemonėmis“</t>
  </si>
  <si>
    <t>Įrengta fotografijos studija Dailės mokykloje</t>
  </si>
  <si>
    <t>Atnaujinta Muzikos mokyklos koncertinė salė</t>
  </si>
  <si>
    <t>Miesto infrastrukltūros skyrius</t>
  </si>
  <si>
    <t xml:space="preserve"> Įgyvendinti projektą „Neformaliojo švietimo infrastruktūros tobulinimas“</t>
  </si>
  <si>
    <t>Modernizuota įstaigos infrastruktūra</t>
  </si>
  <si>
    <t>Projekto vadovas Gintaras Lebedevas</t>
  </si>
  <si>
    <t>Miesto infrastruktūros skyrius</t>
  </si>
  <si>
    <t>Įgyvendinti projektą „Regos centro „Linelis“  pastato vidaus patalpų  ir ugdymo aplinkos modernizavimas“</t>
  </si>
  <si>
    <t>VKI</t>
  </si>
  <si>
    <t>Modernizuotas objektas</t>
  </si>
  <si>
    <t xml:space="preserve"> Įgyvendinti projektą „Panevėžio „Vilties“ progimnazijos infrastruktūros modernizavimas“ </t>
  </si>
  <si>
    <t>Modernizuota objektų</t>
  </si>
  <si>
    <t xml:space="preserve">Mokyklų infrastruktūros modernizavimas  </t>
  </si>
  <si>
    <t>Įgyvendintų ikimokyklinio, bendrojo ir neformaliojo ugdymo mokyklų infrastruktūros modernizavimo projektų skaičius</t>
  </si>
  <si>
    <t xml:space="preserve">Užtikrinti sveiką, saugią emocinę ir fizinę aplinką  švietimo įstaigose </t>
  </si>
  <si>
    <t>Modernizuoti švietimo sistemos objektai, gerinant jų prieinamumą ir kokybę</t>
  </si>
  <si>
    <t xml:space="preserve">Didinti švietimo sistemos prieinamumą ir kokybę </t>
  </si>
  <si>
    <t>Rekonstruotos gatvės ilgis</t>
  </si>
  <si>
    <t xml:space="preserve">Projekto vadovas Donatas Mickevičius </t>
  </si>
  <si>
    <t>7.1.2.</t>
  </si>
  <si>
    <t>Įgyvendinti projektą „Panevėžio A. Jakšto g. rekonstrukcija“</t>
  </si>
  <si>
    <t xml:space="preserve"> </t>
  </si>
  <si>
    <t>Atnaujintos kelių infrastruktūros ilgis</t>
  </si>
  <si>
    <t xml:space="preserve">Miesto vietinės reikšmės kelių ir gatvių infrastruktūros atnaujinimas ir plėtra </t>
  </si>
  <si>
    <t>kompl.</t>
  </si>
  <si>
    <t xml:space="preserve">Įrengti nauji paviršinių nuotekų valymo įrenginiai </t>
  </si>
  <si>
    <t>Projekto koordinatorius Jokūbas Leipus</t>
  </si>
  <si>
    <t>Rekonstruotos lietaus vandens surinkimo, valymo ir nuotekų  bei drenažo sistemos ilgis</t>
  </si>
  <si>
    <t>7.1.1.</t>
  </si>
  <si>
    <t xml:space="preserve"> Įgyvendinti projektą „Lietaus vandens surinkimo, valymo ir nuotekų  bei drenažo sistemų projektavimas, diegimas ir renovavimas“ </t>
  </si>
  <si>
    <t>Igyvendinti projektai</t>
  </si>
  <si>
    <t>Paviršinių nuotekų surinkimo  ir valymo sistemos (tinklų, irenginių) modernizavimas ir plėtra</t>
  </si>
  <si>
    <t xml:space="preserve">Modernizuoti esamą ir tvariai vystyti naują miesto infrastruktūrą </t>
  </si>
  <si>
    <t>Projektų, gavusių finansavimą miesto tvariai plėtrai ir transformacijai, skaičius</t>
  </si>
  <si>
    <t xml:space="preserve">Skatinti miesto tvarią plėtrą ir transformaciją </t>
  </si>
  <si>
    <t>Investicijų projektų skyrius                           Projekto vadovė Jolanta Rimdžiūtė</t>
  </si>
  <si>
    <t>6.3.1.</t>
  </si>
  <si>
    <t>Įgyvendinti projektą „Ekologinio vandens turizmo  Latvijoje ir Lietuvoje vystymas“</t>
  </si>
  <si>
    <t>kv.m.</t>
  </si>
  <si>
    <t xml:space="preserve">Sutvarkyta teritorija </t>
  </si>
  <si>
    <t>Projekto vadovė Ieva Skiotienė</t>
  </si>
  <si>
    <t>Įgyvendinti projektą „Kraštovaizdžio formavimas ir ekologinės būklės gerinimas Panevėžio mieste“</t>
  </si>
  <si>
    <t>Sukurtas integruotas viešųjų erdvių patrauklumo didinimo planas</t>
  </si>
  <si>
    <t>Projekto vadovė Dalia Gurskienė</t>
  </si>
  <si>
    <t>Komunikacijos skyrius</t>
  </si>
  <si>
    <t>0;5</t>
  </si>
  <si>
    <t xml:space="preserve"> Įgyvendinti projektą „Erdvės žmonėms“</t>
  </si>
  <si>
    <t xml:space="preserve"> Įgyvendinti projektą „Transformacija iš apleistų erdvių į išpuoselėtas“</t>
  </si>
  <si>
    <t>Projekto vadovė Vita Bubliauskaitė</t>
  </si>
  <si>
    <t xml:space="preserve"> Įgyvendinti projektą „Laisvės aikštės ir jos prieigų sutvarkymas“</t>
  </si>
  <si>
    <t xml:space="preserve"> Įgyvendinti projektą „Jaunimo sodo sutvarkymas“</t>
  </si>
  <si>
    <t>Projekto vadovas Tadas Stanikūnas</t>
  </si>
  <si>
    <t xml:space="preserve"> Įgyvendinti projektą „Teritorijos prie „Ekrano“ marių  konversija, pritaikant ją aktyviam poilsiui, užimtumui ir vietos verslo skatinimui“</t>
  </si>
  <si>
    <t xml:space="preserve"> Įgyvendinti projektą „Nepriklausomybės aikštės ir jos prieigų sutvarkymas“</t>
  </si>
  <si>
    <t xml:space="preserve"> Įgyvendinti projektą „Viešųjų erdvių prie Panevėžio bendruomenių rūmų sutvarkymas“</t>
  </si>
  <si>
    <t>"-" 10,8</t>
  </si>
  <si>
    <t xml:space="preserve"> Įgyvendinti projektą „Skaistakalnio parko ir jo prieigų sutvarkymas“</t>
  </si>
  <si>
    <t>Projekto vadovas Marius Garbauskas</t>
  </si>
  <si>
    <t xml:space="preserve"> Įgyvendinti projektą „Panevėžio senvagės teritorijos kompleksinis sutvarkymas“</t>
  </si>
  <si>
    <t>Atnaujintos / pritaikytos erdvės</t>
  </si>
  <si>
    <t>Įgyvendinta projektų</t>
  </si>
  <si>
    <t xml:space="preserve">Viešųjų erdvių pritaikymas įvairioms socialinėms grupėms </t>
  </si>
  <si>
    <t>Suformuotų, patobulintų erdvių skaičius</t>
  </si>
  <si>
    <t xml:space="preserve">Patobulinti  miesto erdvių ir objektų kokybę, jų priežiūrą </t>
  </si>
  <si>
    <t>Įrengta požeminių komunalinių atliekų surinkimo konteinerių aikštelių</t>
  </si>
  <si>
    <t>Įrengta  antžeminių komunalinių atliekų ir antrinių  žaliavų surinkimo  aikštelių</t>
  </si>
  <si>
    <t>Projekto vadovas Mindaugas Šagamogas</t>
  </si>
  <si>
    <t>6.2.1.</t>
  </si>
  <si>
    <t xml:space="preserve"> Įgyvendinti projektą „Komunalinių atliekų rūšiuojamojo surinkimo infrastruktūra“</t>
  </si>
  <si>
    <t>Įrengta surūšiuotų atliekų surinkimo aikštelių</t>
  </si>
  <si>
    <t xml:space="preserve">Pakartotinai naudojamų ir perdirbamų komunalinių atliekų kiekio didinimas </t>
  </si>
  <si>
    <t>Įdiegti nauji žiedinės ekonomikos sprendimai</t>
  </si>
  <si>
    <t xml:space="preserve">Užtikrinti saugią ir švarią aplinką bei įdiegti žiedinės ekonomikos (beatliekės gamybos) principus </t>
  </si>
  <si>
    <t>proc.</t>
  </si>
  <si>
    <t>Modernizuotos miesto apšvietimo sistemos dalis</t>
  </si>
  <si>
    <t>Projekto vadovas Arvydas Šatas</t>
  </si>
  <si>
    <t>6.1.1.</t>
  </si>
  <si>
    <t xml:space="preserve"> Įgyvendinti projektą „Panevėžio miesto gatvių apšvietimo modernizavimas“</t>
  </si>
  <si>
    <t xml:space="preserve">Miesto apšvietimo sistemų modernizavimas ir efektyvumo didinimas </t>
  </si>
  <si>
    <t>Įgyvendinami projektai, gavę finansavimą energijos taupymo, atsinaujinančių išteklių naudojimo skatinimui</t>
  </si>
  <si>
    <t xml:space="preserve">Paskatinti energijos taupymą, atsinaujinančių  ir alternatyvių  energijos išteklių naudojimą  </t>
  </si>
  <si>
    <t>kv.m.    Vnt.</t>
  </si>
  <si>
    <t>Atnaujintos / suformuotos viešosios erdvės, želdynai;  finansavimą gavę klimato kaitos mažinimo sprendimai</t>
  </si>
  <si>
    <t xml:space="preserve">Mažinti poveikį klimato kaitai ir prisitaikyti prie jos </t>
  </si>
  <si>
    <t>Įdiegta el. bilieto sistema</t>
  </si>
  <si>
    <t>5.3.1.</t>
  </si>
  <si>
    <t xml:space="preserve"> Įgyvendinti projektą „Darnaus judumo priemonių diegimas Panevėžio mieste“</t>
  </si>
  <si>
    <t>Įdiegta intelektinių el.priemonių viešąjame transporte</t>
  </si>
  <si>
    <t xml:space="preserve">Intelektinių elektroninių  priemonių diegimas viešajame transporte </t>
  </si>
  <si>
    <t>Įgyvendintų projektų, didinančių naudojimosi viešuoju transportu mastą, skaičius</t>
  </si>
  <si>
    <t xml:space="preserve">Padidinti naudojimosi viešuoju transportu mastą </t>
  </si>
  <si>
    <t>Modernizuotų šviesoforinių sankryžų skaičius</t>
  </si>
  <si>
    <t>5.2.1.</t>
  </si>
  <si>
    <t xml:space="preserve"> Įgyvendinti projektą „Intelektinės transporto sistemos  diegimas Panevėžio mieste“</t>
  </si>
  <si>
    <t>Modernizuotų šviesoforinių arba žiedinių sankryžų skaičius</t>
  </si>
  <si>
    <t xml:space="preserve">Sankryžų modernizavimas siekiant užtikrinti saugumą </t>
  </si>
  <si>
    <t>Finansavimą eismo saugumo didinimui gavę miesto eismo objektai</t>
  </si>
  <si>
    <t xml:space="preserve">Padidinti eismo saugumą </t>
  </si>
  <si>
    <t>Atnaujintų dviračių takų ilgis</t>
  </si>
  <si>
    <t>Parengtas techninis projektas</t>
  </si>
  <si>
    <t>5.1.1.</t>
  </si>
  <si>
    <t xml:space="preserve"> Igyvendinti projektą „Dviračio tako nuo Vakarinės g. link Berčiūnų gyvenvietės  modernizavimas“</t>
  </si>
  <si>
    <t xml:space="preserve">Dviračių trąsų, pėsčiųjų takų mieste ir jo prieigose įrengimas užtikrinant tęstinumą ir junglumą </t>
  </si>
  <si>
    <t>Atnaujintų atkarpų, skatinant netaršaus mikrotransporto infrastruktūros plėtrą, ilgis</t>
  </si>
  <si>
    <t xml:space="preserve">Paskatinti netaršaus  mikrotransporto (paspirtukai, dviračiai, riedžiai ir kt.) infrastruktūros plėtrą </t>
  </si>
  <si>
    <t>Įdiegtų/patobulintų darnaus judimo priemonių skaičius</t>
  </si>
  <si>
    <t xml:space="preserve">Vykdyti kryptingą darnaus judumo politiką savivaldybėje </t>
  </si>
  <si>
    <t>Tarptautinių  renginių skaičius</t>
  </si>
  <si>
    <t>4.1.1.</t>
  </si>
  <si>
    <t xml:space="preserve">Įgyvendinti projektą „Europos solidarumas telkia pasaulio jaunimą (Sinergija)“ </t>
  </si>
  <si>
    <t>Vietos renginių skaičius</t>
  </si>
  <si>
    <t xml:space="preserve">vnt. </t>
  </si>
  <si>
    <t xml:space="preserve"> Įgyvendinti projektą „Eurostovykla“ </t>
  </si>
  <si>
    <t>Projekto vadovė Vilma Kučytė</t>
  </si>
  <si>
    <t xml:space="preserve">Įgyvendinti projektą „Iššūkiai jaunimui“ </t>
  </si>
  <si>
    <t xml:space="preserve">Įgyvendinti projektą „Įtrauki Europos Sąjunga“  </t>
  </si>
  <si>
    <t>Projekto vadovė Indrė Juodikė</t>
  </si>
  <si>
    <t xml:space="preserve">Įgyvendinti projektą „Žalioji kryptis“  </t>
  </si>
  <si>
    <t>Įgyvendinti projektą „Sportas visiems“</t>
  </si>
  <si>
    <t>vnt</t>
  </si>
  <si>
    <t xml:space="preserve">Įgyvendinti projektą „Bendruomenė ir aplinka“ </t>
  </si>
  <si>
    <t>+</t>
  </si>
  <si>
    <t>VVG strategijos administravimas</t>
  </si>
  <si>
    <t>Prisidėti prie BIVP (Bendruomenės inicijuota vietos plėtra) strategijos įgyvendinimo</t>
  </si>
  <si>
    <t xml:space="preserve"> Įgyvendinti projektą „Tiltas“ </t>
  </si>
  <si>
    <t>Pagerintų / modernizuotų paslaugų skaičius</t>
  </si>
  <si>
    <t>Projekto vadovė Asta Puodžiūnienė</t>
  </si>
  <si>
    <t>Strateginio planavimo ir finansų skyrius</t>
  </si>
  <si>
    <t>0;11</t>
  </si>
  <si>
    <t xml:space="preserve"> Įgyvendinti projektą „Paslaugų ir asmenų aptarnavimo kokybės gerinimas Panevėžio miesto ir Panevėžio rajono savivaldybėse“</t>
  </si>
  <si>
    <t>Atliktų analizių skaičius</t>
  </si>
  <si>
    <t xml:space="preserve">Įgyvendinti projektą „Lyčių lygybės kraštovaizdis – tvarus ir skirtingus poreikius atitinkantis miestų plėtros metodas“ </t>
  </si>
  <si>
    <t xml:space="preserve">Gyventojų pilietiškumo ir sąmoningumo skatinimas </t>
  </si>
  <si>
    <t>Renginių, skatinančių bendruomeniškumą ir įsitraukimą, skaičius</t>
  </si>
  <si>
    <t xml:space="preserve">Paskatinti gyventojų bendruomeniškumą ir įtraukti į savivaldos procesus </t>
  </si>
  <si>
    <t>Įgyvendinamų miesto projektų, skatinančių gyventojų socialinį aktyvumą ir pilietinę atsakomybę, skaičius</t>
  </si>
  <si>
    <t xml:space="preserve">Didinti gyventojų socialinį aktyvumą ir pilietinę atsakomybę </t>
  </si>
  <si>
    <t>Įrengti socialiniai būstai</t>
  </si>
  <si>
    <t>3.2.1.</t>
  </si>
  <si>
    <t>Įgyvendinti projektą „Socialinio būsto plėtra“</t>
  </si>
  <si>
    <t xml:space="preserve">Socialinio būsto plėtra </t>
  </si>
  <si>
    <t>asm.</t>
  </si>
  <si>
    <t>Aprūpinti būstu asmenys</t>
  </si>
  <si>
    <t xml:space="preserve">Vystyti socialinės paramos individualizuoto kompleksiškumo teikimo modelį </t>
  </si>
  <si>
    <t>Projekto dalyvių skaičius</t>
  </si>
  <si>
    <t>3.1.2</t>
  </si>
  <si>
    <t xml:space="preserve"> Įgyvendinti projektą „Kūrybos užuovėja“</t>
  </si>
  <si>
    <t>Soc. riziką patiriančių asmenų, dalyvavusių veiklose, skaičius</t>
  </si>
  <si>
    <t xml:space="preserve">Socialinių paslaugų integracijos bendruomenėje plėtra </t>
  </si>
  <si>
    <t>Projekto vadovė Rima Čiurlienė</t>
  </si>
  <si>
    <t>0; 7</t>
  </si>
  <si>
    <t>248209780</t>
  </si>
  <si>
    <t>3.1.1</t>
  </si>
  <si>
    <t>Įgyvendinti projektą „Institucinės globos pertvarka Panevėžio mieste“</t>
  </si>
  <si>
    <t>Asmenų, gavusių kompleksines paslaugas, skaičius</t>
  </si>
  <si>
    <t>Projekto vadovė Rasa Urbonavičienė</t>
  </si>
  <si>
    <t xml:space="preserve"> Įgyvendinti projektą „Panevėžio bendruomeniniai šeimos namai“ </t>
  </si>
  <si>
    <t xml:space="preserve">Kompleksinių paslaugų šeimoms ir vaikams teikimas </t>
  </si>
  <si>
    <t>Asmenų, gavusių kompleksines paslaugas/dalyvavusių veiklose, skaičius</t>
  </si>
  <si>
    <t xml:space="preserve">Užtikrinti kokybišką ir efektyvią socialinę paramą bendruomenėje </t>
  </si>
  <si>
    <t>Asmenų, gavusių paslaugas, mažinančias socialinę atskirtį bei didinančias socialinį saugumą (įskaitant aprūpinimą būstu), skaičius</t>
  </si>
  <si>
    <t xml:space="preserve">Skatinti socialinės atskirties mažėjimą ir socialinį saugumą </t>
  </si>
  <si>
    <t>Rekonstruota sporto bazė</t>
  </si>
  <si>
    <t>Panevėžio miesto savivaldybės administracija Projekto vadovas Tadas Stanikūnas</t>
  </si>
  <si>
    <t>2.1.2</t>
  </si>
  <si>
    <t xml:space="preserve"> Įgyvendinti projektą „Aukštaitijos sporto komplekso Didžiosios salės atnaujinimas“</t>
  </si>
  <si>
    <t>Įrengtas naujas sporto objektas</t>
  </si>
  <si>
    <t>Projekto vdovas Darius Linkonas</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</si>
  <si>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</si>
  <si>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 xml:space="preserve">VB VKI </t>
  </si>
  <si>
    <t>Parengtas darbo projektas</t>
  </si>
  <si>
    <t xml:space="preserve"> Įgyvendinti projektą „Panevėžio  daugiafunkcinio  sporto ir sveikatingumo centro „Aukštaitija“  rekonstravimas A. Jakšto g. 1, Panevėžio mieste“  </t>
  </si>
  <si>
    <t>Rekonstruotos sporto bazės / nauji sporto objektai</t>
  </si>
  <si>
    <t xml:space="preserve">Sporto ir viešosios  aktyvaus laisvalaikio infrastruktūros  daugiafunkciškumo  plėtojimas ir pritaikymas nustatytiems kokybės standartams </t>
  </si>
  <si>
    <t>Paslaugas gavusių asmenų skaičius</t>
  </si>
  <si>
    <t>Projekto vadovė Raimonda Juodviršienė</t>
  </si>
  <si>
    <t>2.1.1</t>
  </si>
  <si>
    <t xml:space="preserve"> Įgyvendinti projektą „Priemonių, gerinančių ambulatorinių  sveikatos paslaugų prieinamumą tuberkulioze sergantiems asmenims, įgyvendinimas Panevėžio mieste“ </t>
  </si>
  <si>
    <t>Projekto koordinatorius Mindaugas Burba</t>
  </si>
  <si>
    <t>Įstaigų, dalyvaujančių projekte gerinant teikiamų paslaugų kokybę, skaičius</t>
  </si>
  <si>
    <t>0; 9</t>
  </si>
  <si>
    <t xml:space="preserve"> Įgyvendinti projektą „Pirminės sveikatos priežiūros veiklos efektyvumo didinimas“</t>
  </si>
  <si>
    <t>Projekto koordinatorė Dalia Lauruškienė</t>
  </si>
  <si>
    <t xml:space="preserve"> Įgyvendinti projektą „Sveikos gyvensenos skatinimas Panevėžio mieste“ </t>
  </si>
  <si>
    <r>
      <rPr>
        <b/>
        <sz val="11"/>
        <color theme="1"/>
        <rFont val="Times New Roman"/>
        <family val="1"/>
        <charset val="186"/>
      </rPr>
      <t xml:space="preserve">Savivaldybės sveikatos priežiūros įstaigų  teikiamų paslaugų stiprinimas  ir plėtra  bei atsparumo ekstremalioms situacijoms didinimas </t>
    </r>
    <r>
      <rPr>
        <sz val="11"/>
        <color theme="1"/>
        <rFont val="Times New Roman"/>
        <family val="1"/>
        <charset val="186"/>
      </rPr>
      <t xml:space="preserve"> </t>
    </r>
  </si>
  <si>
    <t xml:space="preserve"> Atnaujintų / naujų įrengtų sporto objektų skaičius</t>
  </si>
  <si>
    <t xml:space="preserve">Užtikrinti kokybišką ir efektyvią sveikatos priežiūrą </t>
  </si>
  <si>
    <t>Įgyvendintų projektų, stiprinančių gyventojų sveikatą ir skatinančių fizinį aktyvumą, skaičius</t>
  </si>
  <si>
    <t xml:space="preserve">Stiprinti gyventojų sveikatą ir skatinti fizinį aktyvumą siekiant aukšto sporto meistriškumo </t>
  </si>
  <si>
    <t>Įrengtos ekspozicijos</t>
  </si>
  <si>
    <t>Projekto koordinatorė Asta Čeponienė</t>
  </si>
  <si>
    <t xml:space="preserve">Kultūros renginių skaičius </t>
  </si>
  <si>
    <t>Kultūros ir meno skyrius</t>
  </si>
  <si>
    <t>0;6</t>
  </si>
  <si>
    <t xml:space="preserve"> Įgyvendinti projektą „Istorinio ir kultūrinio paveldo sklaida tarp kaimyninių šalių pasitelkiant inovacijas muziejuose“ </t>
  </si>
  <si>
    <t xml:space="preserve">Tarptautinių kultūros renginių skaičius </t>
  </si>
  <si>
    <t>Igyvendintas projektas</t>
  </si>
  <si>
    <t xml:space="preserve"> Įgyvendinti projektą „Tarpvalstybinė lojalumo programa kultūrai  ir  turizmui skatinti“</t>
  </si>
  <si>
    <t xml:space="preserve">Kultūros įstaigų veiklos modernizavimas (aktualinimas), siekiant didesnės gyventojų įtraukties  </t>
  </si>
  <si>
    <t xml:space="preserve">Parengtas techninis projektas </t>
  </si>
  <si>
    <t>Įgyvendinti projektą „Panevėžio  bendruomenių rūmų renovacija, modernizuojant viešąją kultūros  infrastruktūrą“ (I etapas)</t>
  </si>
  <si>
    <t>Projekto vadovė Sigita Biveinienė</t>
  </si>
  <si>
    <t xml:space="preserve">Įrengtas kultūros objektas </t>
  </si>
  <si>
    <t xml:space="preserve"> Įgyvendinti projektą „Vienijantis kūrybiškumo centras – Pragiedrulių sodyba“</t>
  </si>
  <si>
    <t>Rekonstruotas kultūros objektas</t>
  </si>
  <si>
    <t>0;14; 6</t>
  </si>
  <si>
    <t xml:space="preserve"> Įgyvendinti projektą „Poeto J. Čerkeso-Besparnio sodybos sutvarkymas“ (I etapas)</t>
  </si>
  <si>
    <t xml:space="preserve"> VKI </t>
  </si>
  <si>
    <t>"+"</t>
  </si>
  <si>
    <r>
      <rPr>
        <sz val="11"/>
        <color rgb="FF0070C0"/>
        <rFont val="Times New Roman"/>
        <family val="1"/>
        <charset val="186"/>
      </rPr>
      <t>0</t>
    </r>
    <r>
      <rPr>
        <sz val="11"/>
        <rFont val="Times New Roman"/>
        <family val="1"/>
        <charset val="186"/>
      </rPr>
      <t>;14</t>
    </r>
  </si>
  <si>
    <t>Įgyvendinti projektą „Stasio Eidrigevičiaus menų centro įkūrimas  modernizuojant  viešąją kultūros infrastruktūrą“</t>
  </si>
  <si>
    <t xml:space="preserve">VB </t>
  </si>
  <si>
    <t>Modernizuotų / įrengtų ir pritaikytų daugiafunkcėms ir daugiakultūrėms paslaugoms istaigų / objektų skaičius</t>
  </si>
  <si>
    <t xml:space="preserve">Kultūros paslaugų  prieinamumo ir patrauklumo  didinimas, modernizuojant kultūros įstaigų  infrastruktūrą ir pritaikant daugiafunkcėms ir daugiakultūrėms paslaugoms  </t>
  </si>
  <si>
    <t>Panevėžio miesto kultūros įstaigų, įgyvendinančių projektus gerinant paslaugų kokybę ir prieinamumą, skaičius</t>
  </si>
  <si>
    <t xml:space="preserve">Užtikrinti Panevėžio miesto savivaldybės  kultūros įstaigų veiklos kokybės  ir paslaugų prieinamumo gerinimą </t>
  </si>
  <si>
    <t>Įgyvendintų projektų, kuriančių tvarią socialinę ir ekonominę kultūros vertę, skaičius</t>
  </si>
  <si>
    <t>Kurti tvarią socialinę ir ekonominę kultūros vertę Panevėžyje</t>
  </si>
  <si>
    <t xml:space="preserve"> INVESTICIJŲ PROJEKTŲ PROGRAMOS (NR. 02)                                                                                             
</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</si>
  <si>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</si>
  <si>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</si>
  <si>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</si>
  <si>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</si>
  <si>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*Priemonės požymis- nauja priemonė/pažangos projektas (P), tęstinė priemonė/projektas- (T )</t>
  </si>
  <si>
    <t>Naujų skaitmeninių technologijų įmonių pritraukimas išbandyti jų produktus ir paslaugas mieste</t>
  </si>
  <si>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</si>
  <si>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</si>
  <si>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</si>
  <si>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</si>
  <si>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2.5.1</t>
  </si>
  <si>
    <t>Naujas skaitmenines technologijas mieste išbandžiusių įmonių skaičius</t>
  </si>
  <si>
    <t xml:space="preserve"> Sukurti patrauklią aplinką naujų skaitmeninių technologijų bandymui mieste </t>
  </si>
  <si>
    <t>Įmonių dalyvavimo MTPI srities
programose skatinimas</t>
  </si>
  <si>
    <t>Įmonių, pasinaudojusių tarptautinių technologijų perdavimo inovacijų paramos paslaugomis, skaičius</t>
  </si>
  <si>
    <t>Įmonių, dalyvaujančių MTPI programose, skaičius</t>
  </si>
  <si>
    <t>2.4.2</t>
  </si>
  <si>
    <t xml:space="preserve">Mokslo ir verslo bendradarbiavimo iniciatyvų, nukreiptų į aukštos pridėtinės vertės produktų ir paslaugų kūrimą ir vystymą, rėmimas
</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</si>
  <si>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</si>
  <si>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</si>
  <si>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</si>
  <si>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</si>
  <si>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</si>
  <si>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</si>
  <si>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2.4.1</t>
  </si>
  <si>
    <t>ES fondams teiktos ir baigtos įgyvendinti įmonių paraiškos kartu su mokslo institucijomis pagal MTEPI prioritetą</t>
  </si>
  <si>
    <t xml:space="preserve">Paskatinti verslo, mokslo bei viešojo sektoriaus bendradarbiavimą kuriant ir komercializuojant aukštos pridėtinės vertės produktus </t>
  </si>
  <si>
    <t xml:space="preserve">Inovacinių (technologinių, skaitmeninių) sprendimų ir (arba) auditų atlikimo įmonėse skatinimas
</t>
  </si>
  <si>
    <t>Mokestinėmis lengvatomis įmonėms plėstis ir diegti pažangius technologinius sprendimu, pasinadojusių įmonių skaičius</t>
  </si>
  <si>
    <t>Inovatyviausios metų įmonės prizas</t>
  </si>
  <si>
    <t>Atliktų inovacinių auditų Panevėžio įmonėse skaičius</t>
  </si>
  <si>
    <t>2.3.2</t>
  </si>
  <si>
    <t>Informacijos verslui apie pažangių technologinių sprendimų teikiamas galimybes teikimas</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</si>
  <si>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</si>
  <si>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</si>
  <si>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</si>
  <si>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</si>
  <si>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2.3.1</t>
  </si>
  <si>
    <t>Tūkt.Eur</t>
  </si>
  <si>
    <t>Pridėtinė vertė gamybos sąnaudomis pagal veiklos vykdymo vietą (nefinansinių įmonių)</t>
  </si>
  <si>
    <t xml:space="preserve"> Paskatinti pažangių technologinių sprendimų kūrimą ir diegimą versle</t>
  </si>
  <si>
    <r>
      <rPr>
        <sz val="10"/>
        <rFont val="Times New Roman"/>
        <family val="1"/>
        <charset val="186"/>
      </rPr>
      <t>Viešųjų paslaugų teikimo finansinis užtikrinimas</t>
    </r>
    <r>
      <rPr>
        <sz val="10"/>
        <color rgb="FFFF0000"/>
        <rFont val="Times New Roman"/>
        <family val="1"/>
        <charset val="186"/>
      </rPr>
      <t xml:space="preserve">
</t>
    </r>
  </si>
  <si>
    <t>Sumokėtas "Cido" arenos koncesijos mokestis</t>
  </si>
  <si>
    <t>Kompensuotų nuostolių dydis (bendrovių paslaugų teikimo mastui ir kainoms išlaikyti), kurių akcininkė yra Panevėžio miesto savivaldybė</t>
  </si>
  <si>
    <t>2.2.4.</t>
  </si>
  <si>
    <r>
      <rPr>
        <sz val="11"/>
        <rFont val="Times New Roman"/>
        <family val="1"/>
        <charset val="186"/>
      </rPr>
      <t>Viešųjų paslaugų teikimo finansinis užtikrinimas</t>
    </r>
    <r>
      <rPr>
        <sz val="11"/>
        <color rgb="FFFF0000"/>
        <rFont val="Times New Roman"/>
        <family val="1"/>
        <charset val="186"/>
      </rPr>
      <t xml:space="preserve">
</t>
    </r>
  </si>
  <si>
    <t>Koordinuotų investuotojų pritraukimo ir aptarnavimo iniciatyvų įgyvendinimas</t>
  </si>
  <si>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</si>
  <si>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</si>
  <si>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</si>
  <si>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</si>
  <si>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2.2.3</t>
  </si>
  <si>
    <t>Reguliarus metodiškai pagrįstas verslo aplinkos vertinimas ir kylančių verslo aplinkos problemų įtraukiant verslo atstovus sprendimas</t>
  </si>
  <si>
    <t>Išspręstų verslo aplinkos problemų dalis</t>
  </si>
  <si>
    <t>Iš dalies finansuotų projektų skaičius</t>
  </si>
  <si>
    <t>Atliktų verslo aplinkos įvertinimų skaičius</t>
  </si>
  <si>
    <t>2.2.2</t>
  </si>
  <si>
    <t xml:space="preserve">Reguliarus metodiškai pagrįstas verslo aplinkos vertinimas ir kylančių verslo aplinkos problemų įtraukiant verslo atstovus sprendimas
</t>
  </si>
  <si>
    <t>Pažangios pramonės ir paslaugų sektorių plėtrai reikalingos infrastruktūros ir įrangos plėtra</t>
  </si>
  <si>
    <t>Panevėžio LEZ / Pramonės parko plėtros priemonės</t>
  </si>
  <si>
    <t>Įgyvendintų projektų skaičius</t>
  </si>
  <si>
    <t>2.2.1</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</si>
  <si>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</si>
  <si>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</si>
  <si>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</si>
  <si>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t>
  </si>
  <si>
    <t>Finansinių paskatų verslo įkūrimui sukūrimas ir įgyvendinimas</t>
  </si>
  <si>
    <t>Paskatomis pasinaudojusių verslo subjektų skaičius</t>
  </si>
  <si>
    <t>Paslaugų sistemos asmenims, norintiems pradėti įkurti verslą,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</si>
  <si>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</si>
  <si>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</si>
  <si>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</si>
  <si>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</si>
  <si>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</si>
  <si>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</si>
  <si>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t>
  </si>
  <si>
    <t>Materialinių investicijų, tenkančių vienam gyventojui (Eur), rodiklio santykis su šalies vidurkiu</t>
  </si>
  <si>
    <t>Eur</t>
  </si>
  <si>
    <t>Materialinės investicijos, tenkančios vienam gyventojui</t>
  </si>
  <si>
    <t xml:space="preserve">Didinti miesto verslo aplinkos konkurencingumą  </t>
  </si>
  <si>
    <t>Karjeros Panevėžio mieste privalumų rinkodaros vykdymas tikslinėse auditorijose</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</si>
  <si>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</si>
  <si>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</si>
  <si>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</si>
  <si>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</si>
  <si>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1.3.1</t>
  </si>
  <si>
    <t xml:space="preserve">Karjeros Panevėžio mieste privalumų rinkodaros vykdymas tikslinėse auditorijose
</t>
  </si>
  <si>
    <t>Darbuotojų inovacinėse įmonėse dalis, palyginti su visų įmonių darbuotojais (apskrities rodiklis)</t>
  </si>
  <si>
    <t xml:space="preserve">Pritraukti kvalifikuotą darbo jėgą </t>
  </si>
  <si>
    <t>Gyventojų perkvalifikavimo sistemos pritaikymas ir įgyvendinimas pagal miesto ekonominės specializacijos poreikius</t>
  </si>
  <si>
    <t>Parengtų illgalaikių miesto darbo rinkos poreikių prognozių skaičius</t>
  </si>
  <si>
    <t>Gyventojų perkvalifikavimo sistemos pritaikymo priemonių skaičius</t>
  </si>
  <si>
    <t>Pagal miesto ekonominės specializacijos kryptis UŽT organizuojamuose mokymuose perkvalifikuotų asmenų skaičius</t>
  </si>
  <si>
    <t>1.2.1</t>
  </si>
  <si>
    <t>Vykdomų suaugusiųjų neformaliojo švietimo programų, atitinkančių trumpalaikes ir ilgalaikes darbo rinkos poreikius skaičius</t>
  </si>
  <si>
    <t xml:space="preserve"> Sudaryti mokymosi visą gyvenimą galimybes atsižvelgiant į trumpalaikės ir ilgalaikes darbo rinkos poreikių prognozes </t>
  </si>
  <si>
    <t>Priemonių verslo atstovų įtraukimui į profesinio mokymo ir aukštojo mokslo studijų programų kūrimą ir vykdymą sukūrimas bei įgyvendinimas</t>
  </si>
  <si>
    <t>Verslo atstovų įtraukimo į profesinio mokymo ir aukštojo mokslo studijų programų organizavimą naujų priemonių skaičius/metus</t>
  </si>
  <si>
    <t>Proc. nuo visų absolventų</t>
  </si>
  <si>
    <t>Pirmą kartą po studijų baigimo pagal specialybę įsidarbinę Panevėžio profesinio rengimo centro, Panevėžio kolegijos ir KTU fakulteto absolventai</t>
  </si>
  <si>
    <t xml:space="preserve">Paskatinti aukštojo mokslo ir profesinio mokymo įstaigų teikiamų paslaugų atitiktį trumpalaikėms ir ilgalaikėms darbo rinkos poreikių prognozėms </t>
  </si>
  <si>
    <t>Užimtų gyventojų pagal profesijų grupes, išskyrus
nekvalifikuotus darbininkus, dalis</t>
  </si>
  <si>
    <t xml:space="preserve"> Didinti kvalifikuotų darbuotojų pasiūlą </t>
  </si>
  <si>
    <t>tūkst.eur</t>
  </si>
  <si>
    <t xml:space="preserve">EKONOMINĖS PLĖTROS IR VERSLO SKATINIMO PROGRAMOS (Nr.05)                                                                                             
</t>
  </si>
  <si>
    <r>
      <t>ES struktūrinių fondų lėšos (</t>
    </r>
    <r>
      <rPr>
        <b/>
        <sz val="9"/>
        <rFont val="Times New Roman"/>
        <family val="1"/>
        <charset val="186"/>
      </rPr>
      <t>ES)</t>
    </r>
  </si>
  <si>
    <t xml:space="preserve">Finansavimo šaltiniai </t>
  </si>
  <si>
    <t>Iš viso programai:</t>
  </si>
  <si>
    <t>Iš viso tikslui:</t>
  </si>
  <si>
    <t>Iš viso uždaviniui:</t>
  </si>
  <si>
    <t>Atlikti paprastojo remonto darbai</t>
  </si>
  <si>
    <t xml:space="preserve">SB </t>
  </si>
  <si>
    <t>Švietimo įstaigų remontas</t>
  </si>
  <si>
    <t>Sumontuotos signalizacijos bendro ugdymo įstaigose</t>
  </si>
  <si>
    <t>Signalizacijų įvedimas bendrojo ugdymo mokyklose</t>
  </si>
  <si>
    <t>Atlikti projektavimo ir rangos darbai</t>
  </si>
  <si>
    <t>Panevėžio m. Pašilių kapinių Panevėžio raj. sav., Ramygalos sen., I Pašilių k. statybos (II etapo) darbo projekto parengimas ir rangos darbai</t>
  </si>
  <si>
    <t>Atlikti techniniai projektai</t>
  </si>
  <si>
    <t>3.2.4.</t>
  </si>
  <si>
    <t>Projektavimo darbai</t>
  </si>
  <si>
    <t>Išvalyta Nevėžio upės vaga- salos išardymas už Vakarinės gatvės</t>
  </si>
  <si>
    <t>Nevėžio upės vagos valymo darbai(salos išardymas už Vakarinės gatvės)</t>
  </si>
  <si>
    <t>Atliktas techninis projektas</t>
  </si>
  <si>
    <t>Panevėžio sporto centro „Aukštaitijos“ sporto komplekso, A. Jakšto g. 1, Panevėžys, pastato dalies patalpų remontas</t>
  </si>
  <si>
    <t>Parengtas techninis projektas "BMX dviračių takų įrengimas J. Janonio g."</t>
  </si>
  <si>
    <t xml:space="preserve">BMX dviračių takų įrengimas J. Janonio gatvėje   </t>
  </si>
  <si>
    <t>Parengtas techninis darbo projektas „Pripučiamo futbolo maniežo įrengimas Beržų g. 37, Panevėžyje“, atlikta projekto ekspertizė, maniežo įrengimo darbai</t>
  </si>
  <si>
    <t>Techninio darbo projekto „Pripučiamo futbolo maniežo įrengimas Beržų g. 37, Panevėžyje“ parengimas , projekto ekspertizė, įrengimo darbai</t>
  </si>
  <si>
    <t>Parengtas projektas objektui "Centralizuotos buhalterijos patalpų remontas" ir atlikti remonto darbai</t>
  </si>
  <si>
    <t>Centralizuotos buhalterijos patalpų remontas</t>
  </si>
  <si>
    <t>Atnaujinta stadiono danga</t>
  </si>
  <si>
    <t xml:space="preserve">V. Žemkalnio gimnazijos stadiono remonto darbai </t>
  </si>
  <si>
    <t>7</t>
  </si>
  <si>
    <t>Savivaldybei priklausančių pastatų ir inžinerinių statinių rekonstravimas, atnaujinimas (modernizavimas)  ir remontas</t>
  </si>
  <si>
    <t>Draudimo paslaugoms apmokėti (įgyvendinus projektą „Lopšelio-darželio „Rugelis“ vidaus patalpų ir ugdymo aplinkos modernizavimas“) (baldų)</t>
  </si>
  <si>
    <t>Draudimo paslaugoms apmokėti (įgyvendinus projektą „Regos centro „Linelis“ vidaus patalpų ir ugdymo aplinkos modernizavimas“) (baldų)</t>
  </si>
  <si>
    <t>3.2.3.</t>
  </si>
  <si>
    <t>Draudimo paslaugoms apmokėti (įgyvendinus projektą „Socialinio būsto plėtra“) (pastato)</t>
  </si>
  <si>
    <t>Draudimo paslaugoms apmokėti (įgyvendinus projektą „Skate parko įrengimas Panevėžyje skatinant turistų srautus“)</t>
  </si>
  <si>
    <t>Draudimo paslaugoms apmokėti (įgyvendinus projektą „Poeto J. Čerkeso –Besparnio sodybos sutvarkymas“  (I ir II etapai) (pastatas, baldai)</t>
  </si>
  <si>
    <t xml:space="preserve">Draudimo paslaugoms apmokėti įgyvendinus projektą „Panevėžio miesto ir Panevėžio rajono turizmo informacinės infrastruktūros plėtra“ </t>
  </si>
  <si>
    <t xml:space="preserve">Draudimo paslaugoms apmokėti (įgyvendinus projektą „Darnaus judumo priemonių diegimas Panevėžio mieste“) </t>
  </si>
  <si>
    <t>Draudimo paslaugoms apmokėti (įgyvendinus projektą „Panevėžio miesto dailės galerijos aktualizavimas“)</t>
  </si>
  <si>
    <t xml:space="preserve">Draudimo paslaugoms apmokėti (įgyvendinus projektą „Moigių namų pastatų komplekso modernizavimas ir pritaikymas visuomenės poreikiams“) </t>
  </si>
  <si>
    <t xml:space="preserve">Draudimo paslaugoms apmokėti (įgyvendinus projektą „Oro kokybės valdymo plano parengimas ir taršos mažinimo priemonių įgyvendinimas“) (3 gatvių šlavimo automobiliai) </t>
  </si>
  <si>
    <t xml:space="preserve">Draudimo paslaugoms apmokėti (įgyvendinus projektą „Elektromobilių įkrovimo prieigų tinklo kūrimas Panevėžio mieste“) </t>
  </si>
  <si>
    <t>Turto, sukurto įgyvendinant projektus finansuojamus iš ES lėšų, draudimas</t>
  </si>
  <si>
    <t>Apdrausti objektai</t>
  </si>
  <si>
    <t>Inesticijų projektų skyrius</t>
  </si>
  <si>
    <t>Užsakovo funkcijų vykdymas</t>
  </si>
  <si>
    <t>Išimta statybą leidžiančių dokumentų</t>
  </si>
  <si>
    <t>Apdrausti statybos techniniai prižiūrėtojai, draudimo polisai</t>
  </si>
  <si>
    <t>3.2.2.</t>
  </si>
  <si>
    <t>Gedimų, įvykusių Savivaldybei priklausančiuose statiniuose, likvidavimas, statinių nugriovimas</t>
  </si>
  <si>
    <t>Likviduota gedimų</t>
  </si>
  <si>
    <t>5</t>
  </si>
  <si>
    <t xml:space="preserve">Savivaldybei priklausiančių pastatų kasmet pagerintos būklės dalis (nuo visų priklausančių pastatų) </t>
  </si>
  <si>
    <t>Savivaldybei priklausančius statinius rekonstruoti, atnaujinti, modernizuoti, remontuoti, apdrausti ir plėtoti</t>
  </si>
  <si>
    <t>Palaidota vienišų ir neatpažintų žmonių palaikų</t>
  </si>
  <si>
    <t>3.1.6</t>
  </si>
  <si>
    <t>Vienišų ir neatpažintų žmonių palaikų laidojimas</t>
  </si>
  <si>
    <t>Panevėžio miesto savivaldybės teritorijoje mirusių žmonių palaikų vežimo ir laikymo paslaugos</t>
  </si>
  <si>
    <t>Kapinių skaitmeninimo informacinės sistemos palaikymas</t>
  </si>
  <si>
    <t xml:space="preserve">tūkst. m2 </t>
  </si>
  <si>
    <t>Vykdomas kapinių atnaujinimas ir  priežiūra</t>
  </si>
  <si>
    <t xml:space="preserve">Kapinių teritorijos atnaujinimas ir priežiūra </t>
  </si>
  <si>
    <t>Organizuoti kapinių priežiūrą, vienišų žmonių laidojimą</t>
  </si>
  <si>
    <t>Atnaujintų objektų skaičius</t>
  </si>
  <si>
    <t>Įrengtų, atnaujintų vaikų žaidimų aikštelių skaičius</t>
  </si>
  <si>
    <t>3.1.5</t>
  </si>
  <si>
    <t xml:space="preserve">Daugiabučių gyvenamųjų namų teritorijų infrastruktūros objektų atnaujinimas dalyvaujant fiziniams ir  (ar) juridiniams asmenims </t>
  </si>
  <si>
    <t>Atnaujintų šaligatvių skaičius</t>
  </si>
  <si>
    <t>Daugiabučių gyvenamųjų namų teritorijose esančių šaligatvių remontas</t>
  </si>
  <si>
    <t>Atnaujintų vidaus kelių, automobilių aikštelių skaičius</t>
  </si>
  <si>
    <t>Daugiabučių gyvenamųjų namų teritorijose esančių vidaus kelių (įvažų) remontas</t>
  </si>
  <si>
    <t>Daugiabučių gyvenamųjų namų teritorijų infrastruktūros atnaujinimas ir plėtra</t>
  </si>
  <si>
    <t>Kapitališkai suremontuotų tiltų skaičius</t>
  </si>
  <si>
    <t>Atliktų tiltų ir kitos infrastruktūros  remonto ar rekonstrukcijos skaičius</t>
  </si>
  <si>
    <t xml:space="preserve">Tilto per Nevėžį Nemuno gatvėje, Panevėžio mieste kapitalinis remontas </t>
  </si>
  <si>
    <t>3.1.4</t>
  </si>
  <si>
    <t>Esamų tiltų ir kitos infrastruktūros remontas ir rekonstrukcija</t>
  </si>
  <si>
    <t xml:space="preserve">Žvyruotų gatvių dulkėtumo mažinimas   </t>
  </si>
  <si>
    <t>Vietinės reikšmės kelių ir gatvių su žvyro danga priežiūra, naudojant dulkėjimą mažinančias priemones, ilgis</t>
  </si>
  <si>
    <t>Žvyruotų gatvių, kuriose sumažintas dulkėtumas, ilgis</t>
  </si>
  <si>
    <t>3.1.3</t>
  </si>
  <si>
    <t>Abonentų skaičius</t>
  </si>
  <si>
    <t xml:space="preserve">Naujų elektros abonentų, beapskaitinių vartotojų prijungimas </t>
  </si>
  <si>
    <t>Įrengta, rekonstruota apšvietimo tinklų</t>
  </si>
  <si>
    <t>Miesto gatvių ir vidaus  kelių apšvietimo tinklų remonto projektavimo ir rangos darbai</t>
  </si>
  <si>
    <t>GWh</t>
  </si>
  <si>
    <t>Suvartota el. energijos</t>
  </si>
  <si>
    <t xml:space="preserve">Elektros energijos sunaudojimas miesto gatvių apšvietimui, renginiams, elektromobilių įkrovos stotelėms </t>
  </si>
  <si>
    <t xml:space="preserve">Eksploatuojama šviestuvų    </t>
  </si>
  <si>
    <t>Miesto gatvių ir viešųjų erdvių apšvietimo tinklų eksploatavimas  ir remontas</t>
  </si>
  <si>
    <t xml:space="preserve">Miesto gatvių ir viešųjų erdvių apšvietimo tinklų eksploatavimas, įrengimas, rekonstrukcija ir remontas, viešųjų erdvių ir gatvių apšvietimas, naujų abonentų prijungimas </t>
  </si>
  <si>
    <t>Naujai įrengta aikštelė</t>
  </si>
  <si>
    <t>Kraštovaizdžio formavimas ir ekologinės būklės gerinimas Kniaudiškių parke (Molainių g. 3. Automobilių stovėjimo aikštelė).</t>
  </si>
  <si>
    <t>17</t>
  </si>
  <si>
    <t>Atlikti statinių kadastriniai matavimai</t>
  </si>
  <si>
    <t>Statinių kadastriniai matavimai</t>
  </si>
  <si>
    <t>16</t>
  </si>
  <si>
    <t>Atlikti  inžinerinių statinių techniniai projektai</t>
  </si>
  <si>
    <t>Kapitališkai suremontuotos Sietyno g. su asfalto danga ilgis</t>
  </si>
  <si>
    <t>Sietyno gatvės kapitalinis remontas</t>
  </si>
  <si>
    <t>Kapitališkai suremontuotų gatvių su asfalto danga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</si>
  <si>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</si>
  <si>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suremontuotos Žvaigždžių g. su asfalto danga ilgis</t>
  </si>
  <si>
    <t xml:space="preserve">Žvaigždžių gatvės dalies (nuo Kniaudiškių g. iki J. Zikaro g.) kapitalinis remontas  </t>
  </si>
  <si>
    <t xml:space="preserve">Parko gatvės dalies (nuo Tulpių g. iki Nemuno g.) kapitalinis remontas  </t>
  </si>
  <si>
    <t xml:space="preserve">Beržų gatvės dalies (nuo Pilėnų g. iki Ramygalos g.) rekonstravimas  </t>
  </si>
  <si>
    <t xml:space="preserve">Smėlynės gatvės dalies (nuo geležinkelio pervažos iki miesto ribos) kapitalinis remontas </t>
  </si>
  <si>
    <t xml:space="preserve">V. Alanto g. statyba (III etapas – nuo Projektuotojų g. iki V. Alanto g. – Savitiškio g. (Vakarinės g. ) žiedinės sankryžos),  (IV etapas – žiedinė sankryža V. Alanto g. – Savitiškio g. (Vakarinės g.)) </t>
  </si>
  <si>
    <t>Kapitališkai suremontuotos Rėklių g. su žvyro danga ilgis</t>
  </si>
  <si>
    <t xml:space="preserve">Rėklių gatvės kapitalinis remontas  </t>
  </si>
  <si>
    <t>Kapitališkai suremontuotos Matininkų g. su žvyro danga ilgis</t>
  </si>
  <si>
    <t>Matininkų gatvės kapitalinis remontas</t>
  </si>
  <si>
    <t>Kapitališkai suremontuotų gatvių su žvyro danga ilgis  (nuo Kazio Naruševičiaus g. 16 iki Panevėžio miesto ribos)</t>
  </si>
  <si>
    <t>Kazio Naruševičiaus gatvės dalies (nuo Kazio Naruševičiaus g. 16 iki Panevėžio miesto ribos) kapitalinis remontas</t>
  </si>
  <si>
    <t>Kapitališkai suremontuotos Bendrijų g. su žvyro danga ilgis</t>
  </si>
  <si>
    <t xml:space="preserve">Bendrijų gatvės kapitalinis remontas  </t>
  </si>
  <si>
    <t>Atnaujintų gatvių su asfalto danga ilgis</t>
  </si>
  <si>
    <t>Vietinės reikšmės kelių ir gatvių su asfalto danga atnaujinimas</t>
  </si>
  <si>
    <t>Vietinės reikšmės kelių ir gatvių su žvyro danga ilgis</t>
  </si>
  <si>
    <t>Vietinės reikšmės kelių ir gatvių su žvyro danga remontas ir priežiūra</t>
  </si>
  <si>
    <t>Vietinės reikšmės kelių ir gatvių su asfalto danga ilgis</t>
  </si>
  <si>
    <t>Vietinės reikšmės kelių ir gatvių su asfalto danga remontas ir priežiūra</t>
  </si>
  <si>
    <t>Miesto vietinės reikšmės kelių ir gatvių infrastruktūros atnaujinimas ir plėtra</t>
  </si>
  <si>
    <t>Atnaujintų ir naujai įrengtų vietinės reikšmės kelių ir gatvių ilgis</t>
  </si>
  <si>
    <t>Modernizuoti esamą ir tvariai vystyti naują miesto infrastruktūrą</t>
  </si>
  <si>
    <t>1,5</t>
  </si>
  <si>
    <t>mln. kv. m</t>
  </si>
  <si>
    <t xml:space="preserve">Apšviestų teritorijų plotas </t>
  </si>
  <si>
    <t xml:space="preserve">Skatinti miesto plėtrą ir tvarią transformaciją   </t>
  </si>
  <si>
    <t>Skaičiuojama nuo gatvių ir statinių stogų ploto</t>
  </si>
  <si>
    <t xml:space="preserve">Mokestis už lietaus nuotekas   </t>
  </si>
  <si>
    <t>Papuošta miesto eglė ir Laisvės aikštė, kartą per metus</t>
  </si>
  <si>
    <t>`</t>
  </si>
  <si>
    <t xml:space="preserve">Miesto puošimas švenčių ir renginių metu  </t>
  </si>
  <si>
    <t>Renkama rinkliava (parkomatai)</t>
  </si>
  <si>
    <t xml:space="preserve">Rinkliavos už transporto stovėjimą gatvėse ir aikštėse organizavimas  </t>
  </si>
  <si>
    <t>Vaizdo stebėjimo kameros</t>
  </si>
  <si>
    <t xml:space="preserve">Vaizdo stebėjimo sistemos duomenų perdavimo ir stebėjimo paslaugos  </t>
  </si>
  <si>
    <t>Km</t>
  </si>
  <si>
    <t>Sutvarkyta Nevėžio upės pakrantė</t>
  </si>
  <si>
    <t>Nevėžio upės pakrančių tvarkymas</t>
  </si>
  <si>
    <t>Prižiūrėti miesto fontanai</t>
  </si>
  <si>
    <t>Fontanų priežiūros paslaugos</t>
  </si>
  <si>
    <t>Sutvarkytos poilsio zonos</t>
  </si>
  <si>
    <t>Viešųjų erdvių ir poilsio zonų infrastruktūros objektų atnaujinimas, remontas ir priežiūra</t>
  </si>
  <si>
    <t xml:space="preserve">Įrengta vaikų žaidimo aikštelių        </t>
  </si>
  <si>
    <t xml:space="preserve"> vnt.</t>
  </si>
  <si>
    <t xml:space="preserve">Prižiūrima vaikų žaidimo aikštelių        </t>
  </si>
  <si>
    <t xml:space="preserve">Vaikų žaidimo aikštelių ir treniruoklių atnaujinimas, remontas ir priežiūra </t>
  </si>
  <si>
    <t xml:space="preserve">Viešųjų erdvių ir poilsio zonų infrastruktūros objektų atnaujinimas, remontas ir priežiūra, rinkliava už transporto stovėjimą, miesto puošimas švenčių proga </t>
  </si>
  <si>
    <t>Atlikti nenumatyti miesto infrastruktūros darbai, paslaugos</t>
  </si>
  <si>
    <t>Miesto infrastruktūros skyriaus nenumatytos išlaidos</t>
  </si>
  <si>
    <t>Įsigyti tekstilės atliekų surinkimo konteinerius</t>
  </si>
  <si>
    <t>Tekstilės atliekų surinkimo konteineriams pirkti</t>
  </si>
  <si>
    <t xml:space="preserve">Sterilizuoti bešeimininkų kačių   </t>
  </si>
  <si>
    <t>Bešeimininkių gyvūnų  (kačių) augintinių skaičiaus mažinimo programai vykdyti</t>
  </si>
  <si>
    <t xml:space="preserve">Stebimų aplinkos komponentų skaičius, </t>
  </si>
  <si>
    <t>Panevėžio miesto aplinkos komponentų stebėsena</t>
  </si>
  <si>
    <t>Atliktas pagal poreikį konteinerių su požeminiais konteineriais remontas</t>
  </si>
  <si>
    <t>Požeminių atliekų surinkimo konteinerių aikštelių su požeminiais konteineriais remontas</t>
  </si>
  <si>
    <t xml:space="preserve">Suteikti laikinąją priežiūrą bepriežiūriams, bešeimininkiams gyvūnams </t>
  </si>
  <si>
    <t>Bepriežiūrių, bešeimininkių gyvūnų  laikinoji priežiūra</t>
  </si>
  <si>
    <t>Atlikti darbus ir suteikti paslaugas (pastatyti biotualetus, atliekų surinkimo konteinerius, išvalyti teritorijas ir kt.) planuojamiems miesto renginiams</t>
  </si>
  <si>
    <t>Paruošiamųjų darbų atlikimas ir paslaugų suteikimas miesto renginiams</t>
  </si>
  <si>
    <r>
      <t>tūkst. m</t>
    </r>
    <r>
      <rPr>
        <vertAlign val="superscript"/>
        <sz val="10"/>
        <rFont val="Times New Roman"/>
        <family val="1"/>
        <charset val="186"/>
      </rPr>
      <t xml:space="preserve">2   </t>
    </r>
  </si>
  <si>
    <t xml:space="preserve">Valomi šaligatviai </t>
  </si>
  <si>
    <t xml:space="preserve">Valomos gatvės  </t>
  </si>
  <si>
    <t>Prižiūrimos šiukšlių dėžės</t>
  </si>
  <si>
    <t>Prižiūrimi viešieji tualetai</t>
  </si>
  <si>
    <t xml:space="preserve">Miesto    teritorijų, viešųjų tualetų valymas, priežiūra, šiukšliadėžių priežiūra </t>
  </si>
  <si>
    <t>Medžių priežiūros paslaugos Panevėžio mieste</t>
  </si>
  <si>
    <t>Miesto želdynų atnaujinimas ir priežiūra</t>
  </si>
  <si>
    <r>
      <t>m</t>
    </r>
    <r>
      <rPr>
        <vertAlign val="superscript"/>
        <sz val="10"/>
        <rFont val="Times New Roman"/>
        <family val="1"/>
        <charset val="186"/>
      </rPr>
      <t>2</t>
    </r>
  </si>
  <si>
    <t>Sodinamos gėlės ir dekoratyviniai augalai</t>
  </si>
  <si>
    <t>Prižiūrimi ir atnaujinami miesto gėlynai</t>
  </si>
  <si>
    <t>Miesto gėlynų atnaujinimas ir priežiūra</t>
  </si>
  <si>
    <t>ha</t>
  </si>
  <si>
    <t>Vykdoma vejų ir žolynų (želdinių) priežiūra mieste</t>
  </si>
  <si>
    <t>Miesto vejų ir žolynų atnaujinimas ir priežiūra</t>
  </si>
  <si>
    <t>Miesto viešųjų erdvių atnaujinimas, priežiūra</t>
  </si>
  <si>
    <t>Dalyvaujamojo biudžeto modelio taikymas</t>
  </si>
  <si>
    <t>Dalyvaujamojo biudžeto dalies didėjimas (kasmet)</t>
  </si>
  <si>
    <t>Įgyvendintų eko sistemą stiprinančių projektų skaičius</t>
  </si>
  <si>
    <t xml:space="preserve">Suformuotų erdvių skaičius </t>
  </si>
  <si>
    <t>Patobulinti miesto erdvių ir objektų kokybę, jų priežiūrą (SPP 2.2.3.)</t>
  </si>
  <si>
    <t>Namų ūkių (būstų) šildymo įrenginių inventorizavimas ir vartotojų sąmoningumo didinimas</t>
  </si>
  <si>
    <t>Naujus aplinkai draugiškesnius šilumos būdus įdiegusių savivaldybės įmonių / organizacijų skaičius</t>
  </si>
  <si>
    <t>Atlikta namų ūkių (būstų) šildymo įrenginių inventorizacija</t>
  </si>
  <si>
    <t>2.1.4</t>
  </si>
  <si>
    <t xml:space="preserve">Savivaldybės viešųjų pastatų modernizavimas, taikant energijos išteklių panaudojimo efektyvumo didinimo priemones </t>
  </si>
  <si>
    <t>  Naujų modernizuotų viešųjų pastatų skaičius</t>
  </si>
  <si>
    <t>2.1.3</t>
  </si>
  <si>
    <t>kompl</t>
  </si>
  <si>
    <t>Parengtas atsinaujinančių išteklių energijos naudojimo plėtros planas</t>
  </si>
  <si>
    <t>Atsinaujinančių išteklių energijos naudojimo plėtros plano  parengimas</t>
  </si>
  <si>
    <t>2.1.2.</t>
  </si>
  <si>
    <t>Atsinaujinančių išteklių energijos naudojimo plėtros plano  parengimas ir įgyvendinimas</t>
  </si>
  <si>
    <t>Kvartalinės renovacijos skatinimas ir plėtra taikant kompleksines energetinio efektyvumo didinimo priemones</t>
  </si>
  <si>
    <t>Kompleksiškai renovuotų daugiabučių namų skaičius</t>
  </si>
  <si>
    <t>2.1.1.</t>
  </si>
  <si>
    <t>Savivaldybės darnios energetikos plėtros indeksas</t>
  </si>
  <si>
    <t>Paskatinti energijos taupymą, atsinaujinančių ir alternatyvių energijos išteklių naudojimą</t>
  </si>
  <si>
    <t>Žalumo indeksas</t>
  </si>
  <si>
    <t>„Rail Baltica“ transporto mazgo integravimas į Panevėžio miesto transporto tinklą</t>
  </si>
  <si>
    <t>Naujų maršrutų skaičius</t>
  </si>
  <si>
    <t>1.5.2</t>
  </si>
  <si>
    <r>
      <t>Naujos autobusų stoties įrengimas ir prieigų sutvarkymas</t>
    </r>
    <r>
      <rPr>
        <u/>
        <sz val="10"/>
        <rFont val="Times New Roman"/>
        <family val="1"/>
        <charset val="186"/>
      </rPr>
      <t xml:space="preserve"> </t>
    </r>
  </si>
  <si>
    <t xml:space="preserve"> Įrengta nauja autobusų stotis ir sutvarkytos prieigos</t>
  </si>
  <si>
    <t>1.5.1</t>
  </si>
  <si>
    <r>
      <t>Naujos autobusų stoties įrengimas ir prieigų sutvarkymas</t>
    </r>
    <r>
      <rPr>
        <b/>
        <u/>
        <sz val="10"/>
        <rFont val="Times New Roman"/>
        <family val="1"/>
        <charset val="186"/>
      </rPr>
      <t xml:space="preserve"> </t>
    </r>
  </si>
  <si>
    <t>Veikiančių subjektų, siūlančių nuomotis / dalintis automobilius, dviračius ir kitas transporto priemones, skaičius</t>
  </si>
  <si>
    <t>25</t>
  </si>
  <si>
    <t>Mažiau teršiančių, elektra ir (ar) dujomis varomų viešojo transporto priemonių dalis nuo visų viešojo transporto priemonių</t>
  </si>
  <si>
    <t>Išplėsti viešojo transporto ir susisiekimo infrastruktūrą bei atnaujinti viešojo transporto priemones</t>
  </si>
  <si>
    <t xml:space="preserve">Viešojo transporto maršrutinio tinklo optimizavimas. Viešojo transporto infrastruktūros modernizavimas </t>
  </si>
  <si>
    <t>1.4.1</t>
  </si>
  <si>
    <t>3</t>
  </si>
  <si>
    <t>Keleivių pasitenkinimo viešojo transporto paslaugomis pokytis</t>
  </si>
  <si>
    <t>2</t>
  </si>
  <si>
    <t>Vietinio susisiekimo bendrų maršrutų su kitomis savivaldybėmis skaičius</t>
  </si>
  <si>
    <t xml:space="preserve"> Keleivių naudojimosi viešojo transporto paslaugomis pokytis </t>
  </si>
  <si>
    <r>
      <t>Padidinti naudojimosi viešuoju transportu mastą</t>
    </r>
    <r>
      <rPr>
        <u/>
        <sz val="11"/>
        <rFont val="Times New Roman"/>
        <family val="1"/>
        <charset val="186"/>
      </rPr>
      <t xml:space="preserve"> </t>
    </r>
  </si>
  <si>
    <t xml:space="preserve">Elektromobilių įkrovimo prieigų tinklo plėtra </t>
  </si>
  <si>
    <t>Elektromobilių įkrovimo prieigų skaičius</t>
  </si>
  <si>
    <t xml:space="preserve">Zonų be CO2  skaičius </t>
  </si>
  <si>
    <r>
      <t>Pasiekti skirtingų transporto būdų darną miesto sistemoje</t>
    </r>
    <r>
      <rPr>
        <u/>
        <sz val="11"/>
        <rFont val="Times New Roman"/>
        <family val="1"/>
        <charset val="186"/>
      </rPr>
      <t xml:space="preserve"> </t>
    </r>
  </si>
  <si>
    <t>Ramaus eismo gatvių be tranzitinio transporto tinklo plėtra. Eismo intensyvumo miesto centre mažinimas</t>
  </si>
  <si>
    <t>Įrengtas Šiaurinis apvažiavimas</t>
  </si>
  <si>
    <t>Naujai rekonstruotų gatvių, kuriose sumažinti pertekliniai parametrai ilgis</t>
  </si>
  <si>
    <t>Gatvės, kurioms taikomas „gyvenamosios zonos“ eismo statusas</t>
  </si>
  <si>
    <t>Bendras gatvių ilgis, kuriose pritaikytos tranzitą ribojančios priemonės</t>
  </si>
  <si>
    <t>1.2.2</t>
  </si>
  <si>
    <t>Horizontaliai paženklintos, paženklinimu atnaujintos gatvės</t>
  </si>
  <si>
    <t>Miesto gatvių horizontalus ženklinimas</t>
  </si>
  <si>
    <t>Kelio ženklų, užtvarų ir kitų eismo saugumo gerinimo priemonių įrengimas ir priežiūra</t>
  </si>
  <si>
    <t>Miesto gatvių vertikalus ženklinimas</t>
  </si>
  <si>
    <t>Šviesoforų postų priežiūra ir eksplotavimas</t>
  </si>
  <si>
    <t>Modernizuotos, įdiegiant inžinerines eismo saugos priemones, nereguliuojamos pėsčiųjų perėjos</t>
  </si>
  <si>
    <t>Išmaniųjų pėsčiųjų perėjų įrengimas ir esamų modernizavimas. Šviesoforų postų priežiūra ir eksplotavimas</t>
  </si>
  <si>
    <t>Naujų įrengtų išmaniųjų (reaguojanti į srautą ir keičianti signalus) perėjų skaičius</t>
  </si>
  <si>
    <t xml:space="preserve">Sankryžų modernizavimas ir saugaus eismo užtikrinimas </t>
  </si>
  <si>
    <t>Įskaitinių eismo įvykių skaičius</t>
  </si>
  <si>
    <t>Padidinti eismo saugumą</t>
  </si>
  <si>
    <t>Kapitališkai suremontuoto nuo Vilniaus g. iki  Nemuno g./ Aukštaičių g. šaligatvio  ilgis</t>
  </si>
  <si>
    <t xml:space="preserve">Ramygalos g. dalies (nuo Vilniaus g. iki  Nemuno g./ Aukštaičių g.) šaligatvio kapitalinio remonto darbai </t>
  </si>
  <si>
    <t>Dviračių ir pėsčiųjų takų ilgis (šalia gatvių)</t>
  </si>
  <si>
    <t>Dviračių trasų, pėsčiųjų takų mieste ir jo prieigose remontas ir priežiūra</t>
  </si>
  <si>
    <t xml:space="preserve">Dviračių trasų, pėsčiųjų takų mieste ir jo prieigose įrengimas, atnaujinimas užtikrinant tęstinumą bei junglumą </t>
  </si>
  <si>
    <t>Įskaitinių eismo įvykių, kuriuose sužeidžiami pėstieji ir dviratininkai, skaičius</t>
  </si>
  <si>
    <t xml:space="preserve">Paskatinti netaršaus mikrotransporto (paspirtukai, dviračiai, riedžiai ir kt.) infrastruktūros plėtrą </t>
  </si>
  <si>
    <t>Parų skaičius, kai buvo viršyta kietųjų dalelių KD10 paros ribinė vertė 50 µg/m3</t>
  </si>
  <si>
    <t xml:space="preserve">Asignavimų valdytojo kodas </t>
  </si>
  <si>
    <t>Priemonės požymis</t>
  </si>
  <si>
    <t xml:space="preserve">             TIKSLŲ, UŽDAVINIŲ, PRIEMONIŲ IR PAPRIEMONIŲ, IŠLAIDŲ IR VERTINIMO KRITERIJŲ SUVESTINĖ                                        </t>
  </si>
  <si>
    <t>PANEVĖŽIO MIESTO SAVIVALDYBĖS ADMINISTRACIJOS 2022 METŲ VEIKLOS PLANO             
MIESTO INFRASTRUKTŪROS OBJEKTŲ PLĖTROS, MODERNIZAVIMO IR PRIEŽIŪROS  PROGRAMOS (NR. 10)</t>
  </si>
  <si>
    <r>
      <t>Valstybės biudžeto lėšos VB, kurios neapskaitomos biudžete (</t>
    </r>
    <r>
      <rPr>
        <b/>
        <sz val="9"/>
        <rFont val="Times New Roman"/>
        <family val="1"/>
        <charset val="186"/>
      </rPr>
      <t>VBN</t>
    </r>
    <r>
      <rPr>
        <sz val="9"/>
        <rFont val="Times New Roman"/>
        <family val="1"/>
      </rPr>
      <t>)</t>
    </r>
  </si>
  <si>
    <r>
      <t>Praėjusių metų lėšų likutis (</t>
    </r>
    <r>
      <rPr>
        <b/>
        <sz val="9"/>
        <rFont val="Times New Roman"/>
        <family val="1"/>
        <charset val="186"/>
      </rPr>
      <t xml:space="preserve"> L)</t>
    </r>
  </si>
  <si>
    <r>
      <t>Valstybės biudžeto specialioji tikslinė dotacija regioninėms įstaigoms ir klasėms finansuoti. (</t>
    </r>
    <r>
      <rPr>
        <b/>
        <sz val="9"/>
        <rFont val="Times New Roman"/>
        <family val="1"/>
        <charset val="186"/>
      </rPr>
      <t>VBSR)</t>
    </r>
  </si>
  <si>
    <r>
      <t>Įstaigų  pajamos už paslaugas (</t>
    </r>
    <r>
      <rPr>
        <b/>
        <sz val="9"/>
        <rFont val="Times New Roman"/>
        <family val="1"/>
        <charset val="186"/>
      </rPr>
      <t>SP</t>
    </r>
    <r>
      <rPr>
        <sz val="9"/>
        <rFont val="Times New Roman"/>
        <family val="1"/>
        <charset val="186"/>
      </rPr>
      <t xml:space="preserve"> )</t>
    </r>
  </si>
  <si>
    <t xml:space="preserve">Sporto organizacijų raginimas turėti ilgalaikius planavimo dokumentus (planus, strategijas), finansuoti projektus siekiant kokybinių ir kiekybinių rezultatų </t>
  </si>
  <si>
    <t>vnt./metus</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</si>
  <si>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</si>
  <si>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Sporto skyrius</t>
  </si>
  <si>
    <t>0;10</t>
  </si>
  <si>
    <t>Aukšto meistriškumo sportininkų ir jų trenerių skatinimas už sporto laimėjimus</t>
  </si>
  <si>
    <t xml:space="preserve">Savivaldybės skirtos premijos už pasiektus aukštus  sporto rezultatus, skaičius  </t>
  </si>
  <si>
    <t xml:space="preserve">Tarptautinių bei nacionalinių fizinio aktyvumo ir sporto renginių organizavimas.
Dalyvavimas sporto varžybose, renginiuose </t>
  </si>
  <si>
    <t xml:space="preserve">Organizuotų tarptautinių, nacionalinių, fizinio aktyvumo sporto renginių bei dalyvavimo varžybose, renginiuose skaičius  </t>
  </si>
  <si>
    <t>asm./metus</t>
  </si>
  <si>
    <t xml:space="preserve">Aukšto meistriškumo sportininkų skaičius </t>
  </si>
  <si>
    <t xml:space="preserve">Pagerinti aukšto meistriškumo sportininkų rengimo sąlygas </t>
  </si>
  <si>
    <t>Projektų, skatinančių, populiarinančių sportą, fizinį aktyvumą finansavimas</t>
  </si>
  <si>
    <t xml:space="preserve">Finansuotų projektų, skatinančių, populiarinančių sportą, fizinį aktyvumą, skaičius  </t>
  </si>
  <si>
    <t>Sporto ir viešosios aktyvaus laisvalaikio infrastruktūros daugiafunkciškumo plėtojimas ir pritaikymas nustatytiems kokybės standartams</t>
  </si>
  <si>
    <t>1</t>
  </si>
  <si>
    <t>Sukurtos sporto infrastruktūros valdymo priemonės bei sportinio ugdymo apskaitos priemonės</t>
  </si>
  <si>
    <t>SP</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</si>
  <si>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</si>
  <si>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 xml:space="preserve">Futbolo vystymo programoje sportuojančių asmenų skaičius </t>
  </si>
  <si>
    <t>Futbolo vystymo programos finansavimas</t>
  </si>
  <si>
    <t>Sporto įstaigų paslaugų stiprinimas ir plėtra</t>
  </si>
  <si>
    <t xml:space="preserve">Sporto renginių skaičius  </t>
  </si>
  <si>
    <t>Užtikrinti kokybišką ir efektyvią sveikatos priežiūrą</t>
  </si>
  <si>
    <t xml:space="preserve">Fizinio aktyvumo renginiuose dalyvaujančių asmenų sk. </t>
  </si>
  <si>
    <t xml:space="preserve">   Stiprinti gyventojų sveikatą ir skatinti fizinį aktyvumą siekiant aukšto sporto meistriškumo </t>
  </si>
  <si>
    <t xml:space="preserve"> SPORTO PROGRAMOS (NR. 12)                                                                                              
</t>
  </si>
  <si>
    <t>IŠ VISO</t>
  </si>
  <si>
    <t>KITI ŠALTINIAI, IŠ VISO</t>
  </si>
  <si>
    <r>
      <t>Praėjusių metų lėšų likutis (</t>
    </r>
    <r>
      <rPr>
        <b/>
        <sz val="9"/>
        <rFont val="Times New Roman"/>
        <family val="1"/>
        <charset val="186"/>
      </rPr>
      <t>L)</t>
    </r>
  </si>
  <si>
    <t>SAVIVALDYBĖS  LĖŠOS, IŠ VISO</t>
  </si>
  <si>
    <r>
      <t>Profesinio mokymo ir aukštojo mokslo įstaigų išteklių, reikalingų</t>
    </r>
    <r>
      <rPr>
        <i/>
        <sz val="10"/>
        <rFont val="Times New Roman"/>
        <family val="1"/>
        <charset val="186"/>
      </rPr>
      <t xml:space="preserve"> Pramonė 4.0</t>
    </r>
    <r>
      <rPr>
        <sz val="10"/>
        <rFont val="Times New Roman"/>
        <family val="1"/>
        <charset val="186"/>
      </rPr>
      <t xml:space="preserve"> srities specialistams rengti, vystymas</t>
    </r>
  </si>
  <si>
    <r>
      <t xml:space="preserve">Besimokančių studentų ir mokinių skaičius mokymo programose, susijusiose su </t>
    </r>
    <r>
      <rPr>
        <i/>
        <sz val="10"/>
        <rFont val="Times New Roman"/>
        <family val="1"/>
        <charset val="186"/>
      </rPr>
      <t>Pramonės 4.0</t>
    </r>
    <r>
      <rPr>
        <sz val="10"/>
        <rFont val="Times New Roman"/>
        <family val="1"/>
        <charset val="186"/>
      </rPr>
      <t xml:space="preserve"> sritimi, kurių praktinio mokymo metu ne mažiau kaip 50 proc. laiko naudojama nauja (ne senesnė nei 10 m. įranga) įranga, dalis </t>
    </r>
  </si>
  <si>
    <r>
      <t xml:space="preserve">Praktinio mokymo dirbtuvės, pritaikytos </t>
    </r>
    <r>
      <rPr>
        <i/>
        <sz val="10"/>
        <rFont val="Times New Roman"/>
        <family val="1"/>
        <charset val="186"/>
      </rPr>
      <t>Pramonės 4.0</t>
    </r>
    <r>
      <rPr>
        <sz val="10"/>
        <rFont val="Times New Roman"/>
        <family val="1"/>
        <charset val="186"/>
      </rPr>
      <t xml:space="preserve"> profesiniam ugdymui</t>
    </r>
  </si>
  <si>
    <t>0;12</t>
  </si>
  <si>
    <r>
      <t xml:space="preserve">Profesinio mokymo ir aukštojo mokslo įstaigų išteklių, reikalingų </t>
    </r>
    <r>
      <rPr>
        <b/>
        <i/>
        <sz val="11"/>
        <rFont val="Times New Roman"/>
        <family val="1"/>
        <charset val="186"/>
      </rPr>
      <t>Pramonė 4.0</t>
    </r>
    <r>
      <rPr>
        <b/>
        <sz val="11"/>
        <rFont val="Times New Roman"/>
        <family val="1"/>
        <charset val="186"/>
      </rPr>
      <t xml:space="preserve"> srities specialistams rengti, vystymas</t>
    </r>
  </si>
  <si>
    <t xml:space="preserve">Kryptingos profesinio orientavimo sistemos bendradarbiaujant Panevėžio miesto bendrojo ugdymo, profesinio mokymo ir aukštojo mokslo įstaigoms bei verslo įmonėms sukūrimas ir įgyvendinimas </t>
  </si>
  <si>
    <t xml:space="preserve"> Naujų miesto lygmens profesinio orientavimo priemonių skaičius</t>
  </si>
  <si>
    <t>Profesijos patarėjų etatų skaičius</t>
  </si>
  <si>
    <t>proc. nuo visų absolventų</t>
  </si>
  <si>
    <r>
      <t>Paskatinti aukštojo mokslo ir profesinio mokymo įstaigų teikiamų paslaugų atitiktį trumpalaikėms ir ilgalaikėms darbo rinkos poreikių prognozėms</t>
    </r>
    <r>
      <rPr>
        <sz val="11"/>
        <color rgb="FF000000"/>
        <rFont val="Times New Roman"/>
        <family val="1"/>
        <charset val="186"/>
      </rPr>
      <t xml:space="preserve"> </t>
    </r>
  </si>
  <si>
    <t xml:space="preserve">Užimtų gyventojų pagal profesijų grupes, išskyrus nekvalifikuotus darbininkus, dalis </t>
  </si>
  <si>
    <t xml:space="preserve">Didinti kvalifikuotų darbuotojų pasiūlą </t>
  </si>
  <si>
    <t>Švietimo pažangos planas</t>
  </si>
  <si>
    <t>Švietimo skyrius, vyriausioji specialistė Minole Petronytė-Kairienė</t>
  </si>
  <si>
    <t>Švietimo pažangos plano parengimas</t>
  </si>
  <si>
    <t>24</t>
  </si>
  <si>
    <t>Švietimo skyrius, vyriausioji specialistė Simona Vizbarienė</t>
  </si>
  <si>
    <t>Centralizuotos buhalterijos įgyvendinimas</t>
  </si>
  <si>
    <t>23</t>
  </si>
  <si>
    <t>Dalyvaujančių projekte mokyklų skaičius</t>
  </si>
  <si>
    <t>Švietimo skyrius, vyriausioji specialistė Minolė Petronytė-Kairienė</t>
  </si>
  <si>
    <t>Projekto „Kokybės krepšelis“ finansavimas</t>
  </si>
  <si>
    <t>22</t>
  </si>
  <si>
    <t>Finansuotų neformaliojo suaugusiųjų švietimo ir tęstinio mokymosi programų skaičius</t>
  </si>
  <si>
    <t>Švietimo skyrius, vyriausioji specialistė Audronė Bagdanskienė</t>
  </si>
  <si>
    <t>Neformaliojo suaugusiųjų švietimo projektai</t>
  </si>
  <si>
    <t>21</t>
  </si>
  <si>
    <t>Neformaliojo vaikų švietimo mokyklų   išorinis auditas</t>
  </si>
  <si>
    <t>Švietimo skyrius, vyriausioji specialistė Vilma Bartašienė</t>
  </si>
  <si>
    <t>Neformaliojo vaikų švietimo mokyklų išorinio audito vykdymas</t>
  </si>
  <si>
    <t>20</t>
  </si>
  <si>
    <t>Apdovanotųjų skaičius</t>
  </si>
  <si>
    <t>Fotografijų konkurso organizavimas</t>
  </si>
  <si>
    <t>19</t>
  </si>
  <si>
    <t>Pirmokų skaičius miesto mokyklose</t>
  </si>
  <si>
    <t>Mokyklų aprūpinimas priemonėmis, skirtoms šventėms organizuoti</t>
  </si>
  <si>
    <t>18</t>
  </si>
  <si>
    <t>Švietimo įstaigų turtui apdrausti (apdraustų ikimokyklinio ugdymo įstaigų skaičius)</t>
  </si>
  <si>
    <t xml:space="preserve">Švietimo įstaigų turtui apdrausti </t>
  </si>
  <si>
    <t>Mokyklų edukacinių erdvių konkurso organizavimas (apdovanotų mokyklų skaičius)</t>
  </si>
  <si>
    <t xml:space="preserve">Mokyklų edukacinių erdvių konkurso organizavimas </t>
  </si>
  <si>
    <t>Motyvuotų ir gabių mokinių papildomo mokymo projektų finansavimas (projektuose dalyvaujančių mokinių skaičius)</t>
  </si>
  <si>
    <t>Švietimo skyrius, vyriausioji specialistė Kristina Linkonaitė</t>
  </si>
  <si>
    <t xml:space="preserve">Motyvuotų ir gabių mokinių papildomo mokymo projektų finansavimas </t>
  </si>
  <si>
    <t>Mokinių tarptautinių mainų skatinimo projektų finansavimas (mokinių, dalyvaujančių  tarptautinių mainų skatinimo projektuose, skaičius)</t>
  </si>
  <si>
    <t xml:space="preserve">Mokinių tarptautinių mainų skatinimo projektų finansavimas </t>
  </si>
  <si>
    <t>Jaunųjų specialistų pritraukimo į miesto ugdymo įstaigas ir pedagogų perkvalifikavimo programos įgyvendinimas (finansinę paramą gavusių pedagogų skaičius)</t>
  </si>
  <si>
    <t>Švietimo skyrius, vyriausioji specialistė Aušra Gabrėnienė</t>
  </si>
  <si>
    <t xml:space="preserve">Jaunųjų specialistų pritraukimo į miesto ugdymo įstaigas ir pedagogų perkvalifikavimo programos įgyvendinimas </t>
  </si>
  <si>
    <t xml:space="preserve">Geriausiai išlaikiusių valstybinius brandos egzaminus abiturientų pagerbimo šventės organizavimas </t>
  </si>
  <si>
    <t>,,Metų mokytojo“ nominacijų ir premijų skyrimas švietimo darbuotojams (įsteigtų nominacijų skaičius)</t>
  </si>
  <si>
    <t xml:space="preserve">,,Metų mokytojo“ nominacijų ir premijų skyrimas švietimo darbuotojams </t>
  </si>
  <si>
    <t>Petro Būtėno premijos skyrimas (premijuotų darbų skaičius)</t>
  </si>
  <si>
    <t xml:space="preserve">Petro Būtėno premijos skyrimas </t>
  </si>
  <si>
    <t>Transporto skyrimas mokiniams nuvežti į olimpiadas, konkursus, varžybas (išvykų skaičius)</t>
  </si>
  <si>
    <t xml:space="preserve">Transporto skyrimas mokiniams nuvežti į olimpiadas, konkursus, varžybas </t>
  </si>
  <si>
    <t>Konkursų, olimpiadų, varžybų, festivalių miesto mokiniams organizavimas (renginių skaičius)</t>
  </si>
  <si>
    <t>Konkursų, olimpiadų, varžybų, festivalių miesto mokiniams organizavimas</t>
  </si>
  <si>
    <t>Mokslo projektų dalinis finansavimas (iš dalies finansuotų tinkamai parengtų mokslo projektų skaičius)</t>
  </si>
  <si>
    <t>Mokslo projektų dalinis finansavimas</t>
  </si>
  <si>
    <t>Tarptautinės mokytojų dienos minėjimo organizavimas, renginių skaičius</t>
  </si>
  <si>
    <t>Tarptautinės mokytojų dienos minėjimo organizavimas</t>
  </si>
  <si>
    <t>Gabių mokinių skatinimas, paskatintų (apdovanotų mokinių skaičius)</t>
  </si>
  <si>
    <t>Gabių mokinių skatinimas</t>
  </si>
  <si>
    <t>Vaikų vasaros poilsio projektų finansavimas (mokinių, dalyvaujančių vaikų vasaros poilsio projektuose, skaičius)</t>
  </si>
  <si>
    <t>Vaikų vasaros poilsio projektų finansavimas</t>
  </si>
  <si>
    <t>Kolektyvų dalyvavimo regiono ir respublikinėse meno šventėse finansavimas</t>
  </si>
  <si>
    <t>Vaikų ir jaunimo meno projektų ir  tautinio  meno kolektyvų veiklos projektų konkurso organizavimas (projektuose dalyvavusių mokinių skaičius)</t>
  </si>
  <si>
    <t xml:space="preserve">Vaikų ir jaunimo meno projektų ir  tautinio  meno kolektyvų veiklos projektų konkurso organizavimas </t>
  </si>
  <si>
    <t>Mokyklinės dokumentacijos įsigijimas iš Švietimo ir mokslo ministerijos (egzempliorių skaičius)</t>
  </si>
  <si>
    <t>Švietimo skyrius, vyriausioji mokymo priemonių specialistė Irma Zaveckienė</t>
  </si>
  <si>
    <t>Mokyklinės dokumentacijos įsigijimas iš Švietimo, mokslo ir sporto ministerijos</t>
  </si>
  <si>
    <t xml:space="preserve">Švietimo, kultūros, sporto ir kitų renginių bei projektų įgyvendinimas </t>
  </si>
  <si>
    <t>Mokyklų vidaus patalpų ir lauko infrastruktūros modernizavimas, programų skaičius</t>
  </si>
  <si>
    <t>vnt. / metus</t>
  </si>
  <si>
    <t xml:space="preserve">Įgyvendintų ikimokyklinio, bendrojo ir neformaliojo ugdymo mokyklų infrastruktūros modernizavimo projektų skaičius </t>
  </si>
  <si>
    <r>
      <t>Užtikrinti sveiką, saugią emocinę ir fizinę aplinką  švietimo  įstaigose</t>
    </r>
    <r>
      <rPr>
        <b/>
        <sz val="10"/>
        <rFont val="Times New Roman"/>
        <family val="1"/>
        <charset val="186"/>
      </rPr>
      <t xml:space="preserve"> </t>
    </r>
  </si>
  <si>
    <t>ML</t>
  </si>
  <si>
    <t>Neformaliojo vaikų švietimo (NVŠ krepšelis) akredituotų  programų skaičius</t>
  </si>
  <si>
    <t>Neformaliojo vaikų švietimo (NVŠ krepšelis) programose dalyvaujančių mokinių skaičius</t>
  </si>
  <si>
    <t xml:space="preserve"> Neformaliojo vaikų švietimo tikslinio finansavimo įgyvendinimas </t>
  </si>
  <si>
    <t>Vykdomų NVŠ ir FŠPU (išskyrus ikimokyklinį ugdymą) programų, atliepiančių miesto prioritetus, dalis per metus</t>
  </si>
  <si>
    <t xml:space="preserve">Neformaliojo ugdymo dermės užtikrinimas </t>
  </si>
  <si>
    <t xml:space="preserve">K. Paltaroko gimnazijos ugdymo programų įgyvendinimas </t>
  </si>
  <si>
    <t>VBSR</t>
  </si>
  <si>
    <t xml:space="preserve">Bendrojo ugdymo mokyklų išlaikymas ir programų įgyvendinimas </t>
  </si>
  <si>
    <t>40</t>
  </si>
  <si>
    <t>Mokytojų, turinčių viso etato darbo krūvį, dalis</t>
  </si>
  <si>
    <t>8</t>
  </si>
  <si>
    <t>Pedagogų perkvalifikavimo programos plėtojimas ir įgyvendinimas (pedagogų, įgijusių gretutinę specialybę, dalis)</t>
  </si>
  <si>
    <t>Mokytojų, dalyvavusių profesinių ir dalykinių kompetencijų tobulinimo mokymuose pagal atnaujintų BP reikalavimus, dalis</t>
  </si>
  <si>
    <t>Parengtas ir įgyvendinamas savivaldybės veiksmų ir priemonių planas, skirtas pasiruošti atnaujintų BP diegimui</t>
  </si>
  <si>
    <t>Parengta ir įgyvendinama mokyklų skaitmenizavimo programa</t>
  </si>
  <si>
    <t>Parengta ir įgyvendinama mokytojų skaitmeninių kompetencijų plėtojimo programa</t>
  </si>
  <si>
    <t>Mokinių ugdymosi pasiekimų gerinimas diegiant kokybės krepšelį (dalyvaujančių projekte mokyklų skaičius)</t>
  </si>
  <si>
    <t>875</t>
  </si>
  <si>
    <t>Bendrojo ugdymo mokyklose dirbančių pedagogų skaičius</t>
  </si>
  <si>
    <t>9560</t>
  </si>
  <si>
    <t>Bendrojo ugdymo mokyklose mokinių skaičius</t>
  </si>
  <si>
    <t>Bendrojo ugdymo mokyklų skaičius</t>
  </si>
  <si>
    <t>VšĮ „Šermukšniukas“ (Šermukšnių g. 31, Panevėžys)  išlaikymas</t>
  </si>
  <si>
    <t>Privačių darželių skaičius</t>
  </si>
  <si>
    <t xml:space="preserve">Privačių darželių ugdymo programų įgyvendinimo užtikrinimas  </t>
  </si>
  <si>
    <t xml:space="preserve">Ikimokyklinių ugdymo mokyklų aplinkos išlaikymas ir programų įgyvendinimas </t>
  </si>
  <si>
    <t>777</t>
  </si>
  <si>
    <t>Pedagogų skaičius</t>
  </si>
  <si>
    <t>920</t>
  </si>
  <si>
    <t>Priešmokyklinio ugdymo grupes lankančių vaikų skaičius</t>
  </si>
  <si>
    <t>4500</t>
  </si>
  <si>
    <t>Ikimokyklines ugdymo mokyklas lankančių vaikų skaičius</t>
  </si>
  <si>
    <t>29</t>
  </si>
  <si>
    <t>Ikimokyklinių ugdymo mokyklų skaičius</t>
  </si>
  <si>
    <t>Skaitmeninio raštingumo kvalifikacijos tobulinimo kursuose dalyvavusių pedagogų dalis</t>
  </si>
  <si>
    <t>Eur/ metus</t>
  </si>
  <si>
    <t>Skaitmeninėms ugdymo priemonėms įsigyti skirtas PMSA finansavimas BU mokykloms</t>
  </si>
  <si>
    <t>NVŠ ir FŠPU programų, vykdomų bet kurio švietimo teikėjo Savivaldybėje, krypčių skaičius</t>
  </si>
  <si>
    <t>Olimpiadų prizininkų skaičius, tenkantis 10 tūkst. mokinių</t>
  </si>
  <si>
    <t>Matematika – 14,0; Lietuvių k. – 7,0</t>
  </si>
  <si>
    <t>PUPP patenkinamo pasiekimų lygio lietuvių k. ir matematikos nepasiekusių mokinių dalis</t>
  </si>
  <si>
    <t>Ikimokyklinį ir priešmokyklinį ugdymą lankančių vaikų dalis</t>
  </si>
  <si>
    <t xml:space="preserve">Pagerinti švietimo paslaugų kokybę </t>
  </si>
  <si>
    <t>227,9/3</t>
  </si>
  <si>
    <t>rodiklis / vieta</t>
  </si>
  <si>
    <t>Valstybinių brandos egzaminų (VBE) rodiklis ir vieta šalies miestų savivaldybių kontekste, VBE</t>
  </si>
  <si>
    <t>Aukštąjį išsilavinimą įgiję asmenys (25–64 m. amžiaus grupė)</t>
  </si>
  <si>
    <t xml:space="preserve">Didinti švietimo sistemos prieinamumą ir kokybę  </t>
  </si>
  <si>
    <t xml:space="preserve">ŠVIETIMO IR UGDYMO PROGRAMOS (NR. 13)                                                                                             
</t>
  </si>
  <si>
    <t>Finansuoti projektus neigiamų socialinių veiksnių prevencijai įgyvendinti</t>
  </si>
  <si>
    <t>Finansuotų projektų skaičius</t>
  </si>
  <si>
    <t>Švietimo skyriaus vyr. specialistė A. Bagdanskienė</t>
  </si>
  <si>
    <t>1.3.1.</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</si>
  <si>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</si>
  <si>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Įgyvendintų veiklų dalis nuo planuotų veiklų</t>
  </si>
  <si>
    <t>Pagalbos teikimas užsieniečiams, pasitraukusiems iš Ukrainos dėl karo veiksmų</t>
  </si>
  <si>
    <t>Išvežimų į Vinycios miestą skaičius</t>
  </si>
  <si>
    <t xml:space="preserve">Humanitarinės pagalbos teikimas Vinycios miestui
</t>
  </si>
  <si>
    <t>Panevėžio miesto savivaldybės administracijos jaunimo reikalų koordinatorė( vyriausioji specialistė) Toma Karosienė;
Panevėžio miesto savivaldybės administracijos  nevyriausybinių organizacijų koordinatorė Goda Voveriūnaitė-Kaminskienė</t>
  </si>
  <si>
    <t>Pagalbos priemonių nukentėjusiems subjektams užtikrinimas</t>
  </si>
  <si>
    <t>Gyventojų bendruomeniškumo ir pilietiškumo skatinimas</t>
  </si>
  <si>
    <t>Balsavusių gyventojų procentas nuo visų miesto gyventojų</t>
  </si>
  <si>
    <t>30/10</t>
  </si>
  <si>
    <t>Gyventojų/jaunimo dalyvavusių lyderystės skatinimo veiklose, skaičius</t>
  </si>
  <si>
    <t>3000/5</t>
  </si>
  <si>
    <t>asm./proc./metus</t>
  </si>
  <si>
    <t>Gyventojų, dalyvaujančių bendruomeninių organizacijų veiklose, skaičius per metus (jaunimo proc.)</t>
  </si>
  <si>
    <t>Savanorių bazės savivaldybėje sukūrimas</t>
  </si>
  <si>
    <t xml:space="preserve">Gyventojų, dalyvaujančių savanorystės veiklose viešoje sektoriaus įstaigose, skaičius  </t>
  </si>
  <si>
    <t xml:space="preserve">Suorganizuotų priemonių, skirtų seniūnaičių, bendruomeninių ir nevyriausybinių organizacijų bendradarbiavimui skatinti, skaičius per metus </t>
  </si>
  <si>
    <t xml:space="preserve">Nevyriausybinių ir bendruomeninių organizacijų veiklos skatinimo priemonių skaičius per metus </t>
  </si>
  <si>
    <t>Nevyriausybinių ir bendruomeninių organizacijų veiklos skatinimo priemonių įgyvendinimas</t>
  </si>
  <si>
    <t>20/30</t>
  </si>
  <si>
    <r>
      <t>Nevyriausybinių ir bendruomeninių organizacijų lyderių, narių kvalifikacijos kėlimas</t>
    </r>
    <r>
      <rPr>
        <u/>
        <sz val="10"/>
        <rFont val="Times New Roman"/>
        <family val="1"/>
        <charset val="186"/>
      </rPr>
      <t xml:space="preserve"> </t>
    </r>
    <r>
      <rPr>
        <sz val="10"/>
        <rFont val="Times New Roman"/>
        <family val="1"/>
        <charset val="186"/>
      </rPr>
      <t>(dalyvavusių organizacijų / asmenų skaičius)</t>
    </r>
  </si>
  <si>
    <t>Nevyriausybinių ir bendruomeninių organizacijų lyderių, narių kvalifikacijos kėlimas</t>
  </si>
  <si>
    <t>Nevyriausybinių organizacijų pasikeitusių savo įstatus skaičius</t>
  </si>
  <si>
    <t>Kompensuoti nevyriausybinių organizacijų įstatų keitimo išlaidas</t>
  </si>
  <si>
    <t>Finansuoti religinių bendruomenių ir bendrijų projektai</t>
  </si>
  <si>
    <t xml:space="preserve">Panevėžio miesto savivaldybės administracijos  nevyriausybinių organizacijų koordinatorė Goda Voveriūnaitė-Kaminskienė
</t>
  </si>
  <si>
    <t>Finansuoti religinių bendruomenių ir bendrijų projektus</t>
  </si>
  <si>
    <t>Finansuoti bendruomeninių organizacijų projektai</t>
  </si>
  <si>
    <t>Finansuoti bendruomeninių organizacijų projektus</t>
  </si>
  <si>
    <t>Fnansuoti nevyriausybinių organizacijų projektai</t>
  </si>
  <si>
    <t>Finansuoti nevyriausybinių organizacijų projektus</t>
  </si>
  <si>
    <t xml:space="preserve">Įgyvendinti Panevėžio nevyriausybinių organizacijų plėtros politikos priemones </t>
  </si>
  <si>
    <t>Veikiančių vietos veiklos grupių, nevyriausybinių, bendruomeninių organizacijų pateiktų projektų / paraiškų finansavimui gauti skaičius per metus</t>
  </si>
  <si>
    <t>Veikiančių vietos veiklos grupių, nevyriausybinių, bendruomeninių organizacijų skaičius</t>
  </si>
  <si>
    <t>Išplėtoti NVO ir bendruomeninių organizacijų veiklą bei paskatinti jų iniciatyvas, paskatinti gyventojų bendruomeniškumą ir pilietiškumą</t>
  </si>
  <si>
    <t>Jaunimo savanorišką tarnybą baigusių asmenų skaičius</t>
  </si>
  <si>
    <t>Įgyvendinti jaunimo savanorišką tarnybą Panevėžio miesto savivaldybėje</t>
  </si>
  <si>
    <t>Jaunuolių, dalyvavusių kompetencijų kėlimo renginiuose skaičius</t>
  </si>
  <si>
    <t>Aktyvinti jaunimo ir su jaunimu dirbančių organizacijų veiklumą ir bendradarbiavimą</t>
  </si>
  <si>
    <t>Naujai įsisteigusių jaunimo organizacijų skaičius</t>
  </si>
  <si>
    <t>Jaunimo ar su jaunimu dirbančių organizacijų pasikeitusių savo įstatus skaičius</t>
  </si>
  <si>
    <t>Skatinti jaunimą dalyvauti nevyriausybinių jaunimo organizacijų veiklose</t>
  </si>
  <si>
    <t xml:space="preserve">Jaunimo organizacijų veiklos skatinimo priemonių skaičius per metus  </t>
  </si>
  <si>
    <t>Jaunimui ir jaunimo organizacijoms suorganizuotų kompetencijų kėlimo renginių/mokymų skaičius</t>
  </si>
  <si>
    <t>Organizuoti mokymus jaunimo ir su jaunimu dirbančioms organizacijoms</t>
  </si>
  <si>
    <t xml:space="preserve">Finansuotų jaunimo ir su jaunimu dirbančių organizacijų projektų, veiklos programų, iniciatyvų skaičius per metus </t>
  </si>
  <si>
    <t xml:space="preserve">Finansuoti jaunimo projektus, iniciatyvas ir programas </t>
  </si>
  <si>
    <t xml:space="preserve">Įgyvendinta jaunimo problemų sprendimo 2022–2024 m. priemonių plane numatytų priemonių </t>
  </si>
  <si>
    <t>Įgyvendinti jaunimo problemų sprendimo 2022–2024 m. priemonių plane numatytas priemones</t>
  </si>
  <si>
    <t>Jaunimo metams paminėti skirtų renginių skaičius</t>
  </si>
  <si>
    <t>1.1.3.</t>
  </si>
  <si>
    <t xml:space="preserve">Įgyvendinti jaunimo poreikius atitinkančią jaunimo politiką Panevėžio mieste </t>
  </si>
  <si>
    <t>Atliktų jaunimo situacijos tyrimų skaičius</t>
  </si>
  <si>
    <t>Jaunimo dalyvaujančio jaunimo reikalų taryboje ir kitose savivaldybės darbo grupėse skaičius</t>
  </si>
  <si>
    <t xml:space="preserve">Panevėžio miesto savivaldybės administracijos jaunimo reikalų koordinatorė (vyriausioji specialistė) Toma Karosienė
</t>
  </si>
  <si>
    <t>Jaunimo poreikius atitinkančios jaunimo politikos įgyvendinimas</t>
  </si>
  <si>
    <t>Įgyvendinti jaunimo vasaros užimtumo ir integracijos į darbo rinką programą</t>
  </si>
  <si>
    <t>Į programą įsitraukusių darbdavių skaičius</t>
  </si>
  <si>
    <t xml:space="preserve"> vnt/metus</t>
  </si>
  <si>
    <t>Jaunimo dalyvavusio integracijos į darbo rinką programoje skaičius per metus</t>
  </si>
  <si>
    <t xml:space="preserve">Darbo su jaunimu formų įvairovės užtikrinimas  </t>
  </si>
  <si>
    <t xml:space="preserve">Jaunimo informavimo ir konsultavimo taško klientų skaičius  </t>
  </si>
  <si>
    <t xml:space="preserve">Teritorijų, kuriose vyksta darbas su jaunimu gatvėje, skaičius </t>
  </si>
  <si>
    <t>Veikiančių atvirų jaunimo centrų ir erdvių skaičius</t>
  </si>
  <si>
    <t>Atvirųjų jaunimo centrų ir atvirųjų jaunimo erdvių unikalių lankytojų skaičius</t>
  </si>
  <si>
    <t>Įgyvendinti jaunimo politiką</t>
  </si>
  <si>
    <t>Savivaldybės administracijos organizuotų apklausų per metus skaičius</t>
  </si>
  <si>
    <t>Savivaldybės tarybos rinkimuose dalyvavusio jaunimo skaičius, palyginti su visų rinkėjų skaičiumi</t>
  </si>
  <si>
    <t>Savivaldybės tarybos rinkimuose dalyvavusių rinkėjų skaičius, palyginti su visų rinkėjų skaičiumi</t>
  </si>
  <si>
    <t>Mato vnt.</t>
  </si>
  <si>
    <t xml:space="preserve">VISUOMENĖS INICIATYVŲ SKATINIMO IR SAUGUMO UŽTIKRINIMO  PROGRAMOS (NR. 14)                                                                                              
</t>
  </si>
  <si>
    <t>Socialinės paramos prieinamumo užtikrinimas socialinę riziką patiriantiems asmenims</t>
  </si>
  <si>
    <t xml:space="preserve"> vnt</t>
  </si>
  <si>
    <t>Suteiktų vienam asmeniui socialinės paramos rūšių skaičius</t>
  </si>
  <si>
    <t>9</t>
  </si>
  <si>
    <t xml:space="preserve">Asmenų, gavusių kompleksines paslaugas, skaičius </t>
  </si>
  <si>
    <t>Užimtumo modelio vykdymas</t>
  </si>
  <si>
    <t xml:space="preserve">Asmenų, parengtų integruotis į darbo rinką, skaičius </t>
  </si>
  <si>
    <t>Vykdyti laikinuosius darbus Panevėžio mieste</t>
  </si>
  <si>
    <t>0; 1; 9</t>
  </si>
  <si>
    <t>Kompleksinės ir individualizuotos socialinės paramos teikimo, derinant finansinę paramą, socialines paslaugas ir užimtumo didinimo priemones, plėtra</t>
  </si>
  <si>
    <t>Asmenų, patiriančių socialinės rizikos veiksnius, skaičius (asmenų skaičiaus pasikeitimas per laikotarpį)</t>
  </si>
  <si>
    <t>Vystyti socialinės paramos individualizuoto kompleksiškumo teikimo modelį</t>
  </si>
  <si>
    <t>1.1.11.</t>
  </si>
  <si>
    <t>Organizuoti Socialinio darbuotojo, Neįgaliųjų dienos ir Globėjų dienos renginius</t>
  </si>
  <si>
    <t>Akredituotų vaikų dienos centrų finansavimas</t>
  </si>
  <si>
    <t xml:space="preserve">Suteiktų socialinės integracijos bendruomenėje paslaugų rūšių skaičius </t>
  </si>
  <si>
    <t>Socialinės globos paslaugų finansavimas</t>
  </si>
  <si>
    <t>Socialinę riziką patiriančių asmenų, dalyvavusių socialinei integracijai skirtose veiklose, dalis nuo nustatytų / besikreipiančių asmenų skaičiaus</t>
  </si>
  <si>
    <t>Socialinių paslaugų integracijos bendruomenėje plėtra</t>
  </si>
  <si>
    <t>Asmenų, gavusių kompleksines (sveikatos ir socialines) paslaugas, skaičius</t>
  </si>
  <si>
    <t>1.1.10.</t>
  </si>
  <si>
    <t>Kompleksiškai teikiamų paslaugų įstaigoje ir bendruomenėje finansavimas</t>
  </si>
  <si>
    <t>668/581</t>
  </si>
  <si>
    <t xml:space="preserve">Suteiktų institucinių ir paslaugų asmens namuose santykis </t>
  </si>
  <si>
    <t>Identifikuotų asmenų skaičius, kuriems teikta socialinė parama</t>
  </si>
  <si>
    <t>Socialinių ir sveikatos priežiūros įstaigų bendradarbiavimo plėtra teikiant  paslaugas kompleksiškai</t>
  </si>
  <si>
    <t>1.1.9</t>
  </si>
  <si>
    <t>Parama higienos prekėmis</t>
  </si>
  <si>
    <t>Parama maisto produktais</t>
  </si>
  <si>
    <t xml:space="preserve">Organizacijų, teikiančių sociokultūrines paslaugas vyresnio amžiaus žmonėms, skaičius </t>
  </si>
  <si>
    <t>Bendrųjų socialinių paslaugų programos finansavimas</t>
  </si>
  <si>
    <t>Asmeninės pagalbos teikimas</t>
  </si>
  <si>
    <t>Organizuoti būsto pritaikymą neįgaliesiems</t>
  </si>
  <si>
    <t>Sukurtas planas dėl ilgalaikės (trumpalaikės) socialinės globos paslaugų plėtros suaugusiems asmenims</t>
  </si>
  <si>
    <t>Įkurtas dienos centras senyvo amžiaus asmenims</t>
  </si>
  <si>
    <t>Suteiktų nestacionarių paslaugų asmenims (šeimoms) bendruomenėje ir šeimoje dalis nuo Socialinių paslaugų kataloge nurodytų nestacionarių paslaugų skaičiaus</t>
  </si>
  <si>
    <t>Socialinių paslaugų spektro įvairovė ir dalis nuo Socialinio paslaugų kataloge nurodytų paslaugų skaičiaus</t>
  </si>
  <si>
    <t>0; 1; 7; 9</t>
  </si>
  <si>
    <t>Šeimoje ir bendruomenėje teikiamų paslaugų infrastruktūros plėtra</t>
  </si>
  <si>
    <t>Kompleksinių paslaugų šeimoms ir vaikams teikimas</t>
  </si>
  <si>
    <t>Įkurtas kompleksinių paslaugų centras vaikams su negalia ir jų šeimos nariams</t>
  </si>
  <si>
    <t>Šeimų ir vaikų, gavusių kompleksines paslaugas, skaičius</t>
  </si>
  <si>
    <t>1.1.8</t>
  </si>
  <si>
    <t xml:space="preserve">NVO teikiančių socialines paslaugas, skaičius </t>
  </si>
  <si>
    <t>1.1.7</t>
  </si>
  <si>
    <t>Socialinės priežiūros paslaugų finansavimas</t>
  </si>
  <si>
    <t>Koordinuoti socialinės reabilitacijos paslaugų neįgaliesiems bendruomenėje programų vykdymą</t>
  </si>
  <si>
    <t>Vykdyti Panevėžio miesto savivaldybės ir Lietuvos agentūros "SOS vaikai" Panevėžio skyriaus bendradarbiavimo sutartį</t>
  </si>
  <si>
    <t>Iš NVO perkamų socialinių paslaugų skaičius</t>
  </si>
  <si>
    <t>64</t>
  </si>
  <si>
    <t>NVO teikiamų socialinių paslaugų dalis nuo Socialinių paslaugų kataloge nurodytų paslaugų skaičiaus</t>
  </si>
  <si>
    <t>Glaudus bendradarbiavimas su NVO skatinant jų įtrauktį teikti socialines paslaugas ir plėsti teikiamų socialinių paslaugų spektrą</t>
  </si>
  <si>
    <t>1426</t>
  </si>
  <si>
    <t>tūkst. vnt</t>
  </si>
  <si>
    <t xml:space="preserve">parduotų autobuso bilietų skaičius </t>
  </si>
  <si>
    <t>Kompensuoti transporto išlaidas teisę į transporto lengvatas turintiems asmenims</t>
  </si>
  <si>
    <t>115</t>
  </si>
  <si>
    <t>Gavėjų skaičius</t>
  </si>
  <si>
    <t>Pagalbos pinigų skyrimas ir mokėjimas</t>
  </si>
  <si>
    <t>11610</t>
  </si>
  <si>
    <t>Kompensacijų už būsto šildymą ir vandenį skyrimas ir mokėjimas</t>
  </si>
  <si>
    <t>1400</t>
  </si>
  <si>
    <t>Socialinės paramos pašalpų skyrimas ir mokėjimas</t>
  </si>
  <si>
    <t>2750</t>
  </si>
  <si>
    <t>Socialinių pašalpų skyrimas ir mokėjimas</t>
  </si>
  <si>
    <t>Pašalpų ir kompensacijų skyrimas ir mokėjimas iš savivaldybės biudžeto lėšų</t>
  </si>
  <si>
    <t>VBN</t>
  </si>
  <si>
    <t>Pažangos priemonė šeimos politikos stiprinimui</t>
  </si>
  <si>
    <t>Finansuoti papildomų lengvatų gavėjų lengvatinį kreditą</t>
  </si>
  <si>
    <t>3665</t>
  </si>
  <si>
    <t>Socialinės paramos mokiniams skyrimas ir mokėjimas</t>
  </si>
  <si>
    <t>85</t>
  </si>
  <si>
    <t>Būsto nuomos kompensacijų skyrimas ir mokėjimas</t>
  </si>
  <si>
    <t>Kompensacijų nepriklausomybės  gynėjams skyrimas ir mokėjimas</t>
  </si>
  <si>
    <t>Išmokų neįgaliesiems, auginantiems vaikus, skyrimas ir mokėjimas</t>
  </si>
  <si>
    <t>Išmokų kariams savanoriams skyrimas ir mokėjimas</t>
  </si>
  <si>
    <t>17004</t>
  </si>
  <si>
    <t>Išmokų vaikams skyrimas ir mokėjimas</t>
  </si>
  <si>
    <t>Asmens savarankiškumo vertinimas</t>
  </si>
  <si>
    <t>2817</t>
  </si>
  <si>
    <t>Tikslinių kompensacijų skyrimas ir mokėjimas</t>
  </si>
  <si>
    <t>1226</t>
  </si>
  <si>
    <t>Paramos mirties atveju skyrimas ir mokėjimas</t>
  </si>
  <si>
    <t>Išmokų, kompensacijų ir socialinės paramos mokiniams skyrimas ir mokėjimas iš valstybės biudžeto lėšų</t>
  </si>
  <si>
    <t xml:space="preserve">Gyventojų poreikius atitinkančių socialinių paslaugų  dalis nuo Socialinio paslaugų kataloge nurodytų paslaugų skaičiaus </t>
  </si>
  <si>
    <t>Užtikrinti kokybišką ir efektyvią socialinę paramą bendruomenėje</t>
  </si>
  <si>
    <t xml:space="preserve">Socialinių paslaugų poreikio patenkinimas </t>
  </si>
  <si>
    <r>
      <t>Skatinti socialinės atskirties mažėjimą ir socialinį saugumą</t>
    </r>
    <r>
      <rPr>
        <sz val="11"/>
        <rFont val="Times New Roman"/>
        <family val="1"/>
        <charset val="186"/>
      </rPr>
      <t xml:space="preserve">     </t>
    </r>
  </si>
  <si>
    <t xml:space="preserve"> SOCIALINĖS PARAMOS ĮGYVENDINIMO PROGRAMOS (NR.15)                                                                                              
</t>
  </si>
  <si>
    <t>Sporto centras</t>
  </si>
  <si>
    <t>Viešųjų pirkimų skyrius</t>
  </si>
  <si>
    <t>E. plėtros skyrius</t>
  </si>
  <si>
    <t>Centralizuotas vidaus audito skyrius</t>
  </si>
  <si>
    <t xml:space="preserve">                              Pavadinimas</t>
  </si>
  <si>
    <t>Vykdytojo kodas</t>
  </si>
  <si>
    <t>Priemonių vykdytojų kodų klasifikatorius</t>
  </si>
  <si>
    <t xml:space="preserve">Panevėžio miesto savivaldybės 
administracijos direktoriaus                                                                                  2022 m. rugsėjo 27 d..įsakymo Nr. AF-223                                                                            1 priedas  
</t>
  </si>
  <si>
    <t xml:space="preserve">Panevėžio miesto savivaldybės 
administracijos direktoriaus                                                                                  2022 m. rugsėjo 27 d..įsakymo Nr. AF-223                                                                            8 priedas  
</t>
  </si>
  <si>
    <t xml:space="preserve">Panevėžio miesto savivaldybės 
administracijos direktoriaus                                                                                  2022 m. rugsėjo 27 d..įsakymo Nr. AF-223                                                                            2 priedas  
</t>
  </si>
  <si>
    <t xml:space="preserve">Panevėžio miesto savivaldybės 
administracijos direktoriaus                                                                                  2022 m. rugsėjo 27 d..įsakymo Nr. AF-223                                                                            3 priedas  
</t>
  </si>
  <si>
    <t xml:space="preserve">Panevėžio miesto savivaldybės 
administracijos direktoriaus                                                                                  2022 m. rugsėjo 27 d..įsakymo Nr. AF-223                                                                            4 priedas  
</t>
  </si>
  <si>
    <t xml:space="preserve">Panevėžio miesto savivaldybės 
administracijos direktoriaus                                                                                  2022 m. rugsėjo 27 d..įsakymo Nr. AF-223                                                                            5 priedas  
</t>
  </si>
  <si>
    <t xml:space="preserve">Panevėžio miesto savivaldybės 
administracijos direktoriaus                                                                                  2022 m. rugsėjo 27 d..įsakymo Nr. AF-223                                                                            6 priedas  
</t>
  </si>
  <si>
    <t xml:space="preserve">Panevėžio miesto savivaldybės 
administracijos direktoriaus                                                                                  2022 m. rugsėjo 27 d..įsakymo Nr. AF-223                                                                            7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</si>
</sst>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0.000"/>
  </numFmts>
  <fonts count="77"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0"/>
      <name val="Arial"/>
      <family val="2"/>
      <charset val="186"/>
    </font>
    <font>
      <sz val="10"/>
      <name val="Times New Roman"/>
      <family val="1"/>
      <charset val="186"/>
    </font>
    <font>
      <b/>
      <sz val="10"/>
      <color rgb="FFFF0000"/>
      <name val="Times New Roman"/>
      <family val="1"/>
      <charset val="186"/>
    </font>
    <font>
      <b/>
      <sz val="10"/>
      <name val="Times New Roman"/>
      <family val="1"/>
      <charset val="186"/>
    </font>
    <font>
      <sz val="9"/>
      <name val="Times New Roman"/>
      <family val="1"/>
    </font>
    <font>
      <b/>
      <sz val="9"/>
      <name val="Times New Roman"/>
      <family val="1"/>
      <charset val="186"/>
    </font>
    <font>
      <sz val="9"/>
      <name val="Times New Roman"/>
      <family val="1"/>
      <charset val="186"/>
    </font>
    <font>
      <sz val="10"/>
      <color rgb="FFFF0000"/>
      <name val="Times New Roman"/>
      <family val="1"/>
      <charset val="186"/>
    </font>
    <font>
      <sz val="10"/>
      <name val="Times New Roman"/>
      <family val="1"/>
    </font>
    <font>
      <b/>
      <sz val="10"/>
      <name val="Times New Roman"/>
      <family val="1"/>
    </font>
    <font>
      <sz val="11"/>
      <name val="Times New Roman"/>
      <family val="1"/>
      <charset val="186"/>
    </font>
    <font>
      <b/>
      <sz val="10"/>
      <color rgb="FFFF0000"/>
      <name val="Times New Roman"/>
      <family val="1"/>
    </font>
    <font>
      <sz val="10"/>
      <color rgb="FFFF0000"/>
      <name val="Times New Roman"/>
      <family val="1"/>
    </font>
    <font>
      <b/>
      <sz val="9"/>
      <name val="Times New Roman"/>
      <family val="1"/>
    </font>
    <font>
      <sz val="8"/>
      <name val="Times New Roman"/>
      <family val="1"/>
    </font>
    <font>
      <sz val="10"/>
      <name val="Arial"/>
      <family val="2"/>
    </font>
    <font>
      <sz val="11"/>
      <name val="Calibri"/>
      <family val="2"/>
      <charset val="186"/>
      <scheme val="minor"/>
    </font>
    <font>
      <sz val="10"/>
      <color theme="1"/>
      <name val="Times New Roman"/>
      <family val="1"/>
      <charset val="186"/>
    </font>
    <font>
      <sz val="8"/>
      <name val="Times New Roman"/>
      <family val="1"/>
      <charset val="186"/>
    </font>
    <font>
      <b/>
      <sz val="11"/>
      <name val="Times New Roman"/>
      <family val="1"/>
    </font>
    <font>
      <sz val="11"/>
      <name val="Times New Roman"/>
      <family val="1"/>
    </font>
    <font>
      <b/>
      <sz val="12"/>
      <name val="Times New Roman"/>
      <family val="1"/>
      <charset val="186"/>
    </font>
    <font>
      <b/>
      <sz val="11"/>
      <name val="Times New Roman"/>
      <family val="1"/>
      <charset val="186"/>
    </font>
    <font>
      <sz val="12"/>
      <name val="Times New Roman"/>
      <family val="1"/>
      <charset val="186"/>
    </font>
    <font>
      <sz val="10"/>
      <color rgb="FF0070C0"/>
      <name val="Arial"/>
      <family val="2"/>
      <charset val="186"/>
    </font>
    <font>
      <sz val="10"/>
      <color rgb="FFFF0000"/>
      <name val="Arial"/>
      <family val="2"/>
      <charset val="186"/>
    </font>
    <font>
      <b/>
      <sz val="11"/>
      <name val="Arial"/>
      <family val="2"/>
    </font>
    <font>
      <sz val="11"/>
      <name val="Arial"/>
      <family val="2"/>
      <charset val="186"/>
    </font>
    <font>
      <sz val="11"/>
      <color theme="1"/>
      <name val="Times New Roman"/>
      <family val="1"/>
      <charset val="186"/>
    </font>
    <font>
      <b/>
      <sz val="11"/>
      <color theme="1"/>
      <name val="Times New Roman"/>
      <family val="1"/>
      <charset val="186"/>
    </font>
    <font>
      <sz val="10"/>
      <color rgb="FF0070C0"/>
      <name val="Times New Roman"/>
      <family val="1"/>
      <charset val="186"/>
    </font>
    <font>
      <b/>
      <sz val="11"/>
      <color rgb="FFFF0000"/>
      <name val="Times New Roman"/>
      <family val="1"/>
      <charset val="186"/>
    </font>
    <font>
      <b/>
      <sz val="10"/>
      <color theme="1"/>
      <name val="Times New Roman"/>
      <family val="1"/>
      <charset val="186"/>
    </font>
    <font>
      <sz val="11"/>
      <color rgb="FF0070C0"/>
      <name val="Times New Roman"/>
      <family val="1"/>
      <charset val="186"/>
    </font>
    <font>
      <sz val="11"/>
      <color rgb="FFFF0000"/>
      <name val="Times New Roman"/>
      <family val="1"/>
      <charset val="186"/>
    </font>
    <font>
      <sz val="11"/>
      <name val="Arial"/>
      <family val="2"/>
    </font>
    <font>
      <b/>
      <sz val="11"/>
      <name val="Arial"/>
      <family val="2"/>
      <charset val="186"/>
    </font>
    <font>
      <sz val="11"/>
      <color rgb="FF0070C0"/>
      <name val="Times New Roman"/>
      <family val="1"/>
    </font>
    <font>
      <b/>
      <sz val="10"/>
      <color theme="1"/>
      <name val="Times New Roman"/>
      <family val="1"/>
    </font>
    <font>
      <i/>
      <sz val="11"/>
      <name val="Times New Roman"/>
      <family val="1"/>
      <charset val="186"/>
    </font>
    <font>
      <b/>
      <sz val="11"/>
      <color theme="1"/>
      <name val="Times New Roman"/>
      <family val="1"/>
    </font>
    <font>
      <sz val="10"/>
      <name val="Arial"/>
      <family val="2"/>
      <charset val="186"/>
    </font>
    <font>
      <sz val="11"/>
      <color rgb="FF006100"/>
      <name val="Calibri"/>
      <family val="2"/>
      <charset val="186"/>
      <scheme val="minor"/>
    </font>
    <font>
      <b/>
      <sz val="8"/>
      <name val="Times New Roman"/>
      <family val="1"/>
      <charset val="186"/>
    </font>
    <font>
      <b/>
      <sz val="9"/>
      <color rgb="FFFF0000"/>
      <name val="Times New Roman"/>
      <family val="1"/>
      <charset val="186"/>
    </font>
    <font>
      <sz val="11"/>
      <color rgb="FF1F497D"/>
      <name val="Calibri"/>
      <family val="2"/>
      <charset val="186"/>
      <scheme val="minor"/>
    </font>
    <font>
      <u/>
      <sz val="10"/>
      <name val="Times New Roman"/>
      <family val="1"/>
      <charset val="186"/>
    </font>
    <font>
      <sz val="12"/>
      <name val="Arial"/>
      <family val="2"/>
      <charset val="186"/>
    </font>
    <font>
      <vertAlign val="superscript"/>
      <sz val="10"/>
      <name val="Times New Roman"/>
      <family val="1"/>
      <charset val="186"/>
    </font>
    <font>
      <b/>
      <sz val="10"/>
      <name val="Arial"/>
      <family val="2"/>
      <charset val="186"/>
    </font>
    <font>
      <b/>
      <u/>
      <sz val="10"/>
      <name val="Times New Roman"/>
      <family val="1"/>
      <charset val="186"/>
    </font>
    <font>
      <u/>
      <sz val="11"/>
      <name val="Times New Roman"/>
      <family val="1"/>
      <charset val="186"/>
    </font>
    <font>
      <b/>
      <sz val="12"/>
      <name val="Arial"/>
      <family val="2"/>
      <charset val="186"/>
    </font>
    <font>
      <sz val="8"/>
      <color rgb="FFFF0000"/>
      <name val="Times New Roman"/>
      <family val="1"/>
      <charset val="186"/>
    </font>
    <font>
      <sz val="9"/>
      <name val="Arial"/>
      <family val="2"/>
    </font>
    <font>
      <b/>
      <sz val="9"/>
      <name val="Arial"/>
      <family val="2"/>
    </font>
    <font>
      <sz val="8"/>
      <color rgb="FFFF0000"/>
      <name val="Times New Roman"/>
      <family val="1"/>
    </font>
    <font>
      <sz val="9"/>
      <color rgb="FFFF0000"/>
      <name val="Times New Roman"/>
      <family val="1"/>
    </font>
    <font>
      <b/>
      <sz val="12"/>
      <name val="Times New Roman"/>
      <family val="1"/>
    </font>
    <font>
      <sz val="10"/>
      <name val="Calibri"/>
      <family val="2"/>
      <charset val="186"/>
    </font>
    <font>
      <b/>
      <sz val="10"/>
      <name val="Arial"/>
      <family val="2"/>
    </font>
    <font>
      <b/>
      <sz val="10"/>
      <color rgb="FF000000"/>
      <name val="Times New Roman"/>
      <family val="1"/>
      <charset val="186"/>
    </font>
    <font>
      <b/>
      <sz val="11"/>
      <color rgb="FF000000"/>
      <name val="Times New Roman"/>
      <family val="1"/>
      <charset val="186"/>
    </font>
    <font>
      <b/>
      <sz val="10"/>
      <color rgb="FFFF0000"/>
      <name val="Arial"/>
      <family val="2"/>
      <charset val="186"/>
    </font>
    <font>
      <sz val="9"/>
      <color rgb="FFFF0000"/>
      <name val="Arial"/>
      <family val="2"/>
    </font>
    <font>
      <b/>
      <sz val="9"/>
      <color rgb="FFFF0000"/>
      <name val="Arial"/>
      <family val="2"/>
    </font>
    <font>
      <i/>
      <sz val="10"/>
      <name val="Times New Roman"/>
      <family val="1"/>
      <charset val="186"/>
    </font>
    <font>
      <b/>
      <i/>
      <sz val="11"/>
      <name val="Times New Roman"/>
      <family val="1"/>
      <charset val="186"/>
    </font>
    <font>
      <sz val="11"/>
      <color rgb="FF000000"/>
      <name val="Times New Roman"/>
      <family val="1"/>
      <charset val="186"/>
    </font>
    <font>
      <strike/>
      <sz val="10"/>
      <color rgb="FFFF0000"/>
      <name val="Times New Roman"/>
      <family val="1"/>
      <charset val="186"/>
    </font>
    <font>
      <b/>
      <sz val="10"/>
      <color rgb="FFFF0000"/>
      <name val="Arial"/>
      <family val="2"/>
    </font>
    <font>
      <b/>
      <sz val="8"/>
      <name val="Times New Roman"/>
      <family val="1"/>
    </font>
    <font>
      <sz val="10"/>
      <name val="Times"/>
      <family val="1"/>
    </font>
    <font>
      <sz val="10"/>
      <color rgb="FF000000"/>
      <name val="Times New Roman"/>
      <family val="1"/>
      <charset val="186"/>
    </font>
  </fonts>
  <fills count="25">
    <fill>
      <patternFill patternType="none"/>
    </fill>
    <fill>
      <patternFill patternType="gray125"/>
    </fill>
    <fill>
      <patternFill patternType="solid">
        <fgColor rgb="FF9999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13"/>
        <bgColor indexed="64"/>
      </patternFill>
    </fill>
    <fill>
      <patternFill patternType="solid">
        <fgColor theme="4" tint="0.59999389629810485"/>
        <bgColor indexed="64"/>
      </patternFill>
    </fill>
    <fill>
      <patternFill patternType="solid">
        <fgColor rgb="FFCCFFCC"/>
        <bgColor indexed="64"/>
      </patternFill>
    </fill>
    <fill>
      <patternFill patternType="solid">
        <fgColor indexed="44"/>
        <bgColor indexed="64"/>
      </patternFill>
    </fill>
    <fill>
      <patternFill patternType="solid">
        <fgColor rgb="FF99CCFF"/>
        <bgColor indexed="64"/>
      </patternFill>
    </fill>
    <fill>
      <patternFill patternType="solid">
        <fgColor theme="0"/>
        <bgColor indexed="64"/>
      </patternFill>
    </fill>
    <fill>
      <patternFill patternType="solid">
        <fgColor rgb="FFFFC000"/>
        <bgColor indexed="64"/>
      </patternFill>
    </fill>
    <fill>
      <patternFill patternType="solid">
        <fgColor rgb="FFFFCCFF"/>
        <bgColor indexed="64"/>
      </patternFill>
    </fill>
    <fill>
      <patternFill patternType="solid">
        <fgColor indexed="42"/>
        <bgColor indexed="64"/>
      </patternFill>
    </fill>
    <fill>
      <patternFill patternType="solid">
        <fgColor indexed="9"/>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C6EFCE"/>
      </patternFill>
    </fill>
    <fill>
      <patternFill patternType="solid">
        <fgColor rgb="FFB3EBFF"/>
        <bgColor indexed="64"/>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rgb="FF808080"/>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44" fillId="0" borderId="0"/>
    <xf numFmtId="0" fontId="1" fillId="0" borderId="0"/>
    <xf numFmtId="9" fontId="1" fillId="0" borderId="0" applyFont="0" applyFill="0" applyBorder="0" applyAlignment="0" applyProtection="0"/>
    <xf numFmtId="0" fontId="45" fillId="20" borderId="0" applyNumberFormat="0" applyBorder="0" applyAlignment="0" applyProtection="0"/>
    <xf numFmtId="0" fontId="4" fillId="0" borderId="0"/>
  </cellStyleXfs>
  <cellXfs count="4563">
    <xf numFmtId="0" fontId="0" fillId="0" borderId="0" xfId="0"/>
    <xf numFmtId="0" fontId="0" fillId="0" borderId="0" xfId="0" applyAlignment="1">
      <alignment horizontal="left" wrapText="1"/>
    </xf>
    <xf numFmtId="0" fontId="4" fillId="0" borderId="0" xfId="2" applyFont="1" applyAlignment="1">
      <alignment vertical="top"/>
    </xf>
    <xf numFmtId="0" fontId="4" fillId="0" borderId="0" xfId="2" applyFont="1" applyFill="1" applyBorder="1" applyAlignment="1">
      <alignment vertical="top"/>
    </xf>
    <xf numFmtId="164" fontId="5" fillId="2" borderId="1" xfId="2" applyNumberFormat="1" applyFont="1" applyFill="1" applyBorder="1" applyAlignment="1">
      <alignment horizontal="center" vertical="top" wrapText="1"/>
    </xf>
    <xf numFmtId="164" fontId="4" fillId="0" borderId="5" xfId="2" applyNumberFormat="1" applyFont="1" applyBorder="1" applyAlignment="1">
      <alignment horizontal="center" vertical="top" wrapText="1"/>
    </xf>
    <xf numFmtId="164" fontId="4" fillId="3" borderId="1" xfId="2" applyNumberFormat="1" applyFont="1" applyFill="1" applyBorder="1" applyAlignment="1">
      <alignment horizontal="center" vertical="top" wrapText="1"/>
    </xf>
    <xf numFmtId="0" fontId="4" fillId="3" borderId="3" xfId="2" applyFont="1" applyFill="1" applyBorder="1" applyAlignment="1">
      <alignment vertical="top"/>
    </xf>
    <xf numFmtId="0" fontId="4" fillId="3" borderId="4" xfId="2" applyFont="1" applyFill="1" applyBorder="1" applyAlignment="1">
      <alignment vertical="top"/>
    </xf>
    <xf numFmtId="164" fontId="6" fillId="0" borderId="9" xfId="2" applyNumberFormat="1" applyFont="1" applyFill="1" applyBorder="1" applyAlignment="1">
      <alignment horizontal="center" vertical="top" wrapText="1"/>
    </xf>
    <xf numFmtId="165" fontId="9" fillId="0" borderId="0" xfId="2" applyNumberFormat="1" applyFont="1" applyFill="1" applyBorder="1" applyAlignment="1">
      <alignment horizontal="center" vertical="top" wrapText="1"/>
    </xf>
    <xf numFmtId="2" fontId="4" fillId="0" borderId="9" xfId="2" applyNumberFormat="1" applyFont="1" applyBorder="1" applyAlignment="1">
      <alignment horizontal="center" vertical="top" wrapText="1"/>
    </xf>
    <xf numFmtId="164" fontId="4" fillId="0" borderId="9" xfId="2" applyNumberFormat="1" applyFont="1" applyBorder="1" applyAlignment="1">
      <alignment horizontal="center" vertical="top" wrapText="1"/>
    </xf>
    <xf numFmtId="0" fontId="4" fillId="0" borderId="0" xfId="2" applyFont="1" applyBorder="1" applyAlignment="1">
      <alignment vertical="top"/>
    </xf>
    <xf numFmtId="165" fontId="8" fillId="0" borderId="0" xfId="2" applyNumberFormat="1" applyFont="1" applyFill="1" applyBorder="1" applyAlignment="1">
      <alignment horizontal="center" vertical="top" wrapText="1"/>
    </xf>
    <xf numFmtId="164" fontId="10" fillId="0" borderId="9" xfId="2" applyNumberFormat="1" applyFont="1" applyBorder="1" applyAlignment="1">
      <alignment horizontal="center" vertical="top" wrapText="1"/>
    </xf>
    <xf numFmtId="165" fontId="8" fillId="0" borderId="0" xfId="2" applyNumberFormat="1" applyFont="1" applyFill="1" applyBorder="1" applyAlignment="1">
      <alignment horizontal="center" vertical="top" wrapText="1"/>
    </xf>
    <xf numFmtId="164" fontId="4" fillId="4" borderId="16" xfId="2" applyNumberFormat="1" applyFont="1" applyFill="1" applyBorder="1" applyAlignment="1">
      <alignment horizontal="center" vertical="top" wrapText="1"/>
    </xf>
    <xf numFmtId="0" fontId="4" fillId="5" borderId="7" xfId="2" applyFont="1" applyFill="1" applyBorder="1" applyAlignment="1">
      <alignment vertical="top"/>
    </xf>
    <xf numFmtId="0" fontId="4" fillId="5" borderId="8" xfId="2" applyFont="1" applyFill="1" applyBorder="1" applyAlignment="1">
      <alignment vertical="top"/>
    </xf>
    <xf numFmtId="164" fontId="5" fillId="6" borderId="1" xfId="2" applyNumberFormat="1" applyFont="1" applyFill="1" applyBorder="1" applyAlignment="1">
      <alignment horizontal="center" vertical="top" wrapText="1"/>
    </xf>
    <xf numFmtId="165" fontId="6" fillId="0" borderId="0" xfId="2" applyNumberFormat="1" applyFont="1" applyFill="1" applyBorder="1" applyAlignment="1">
      <alignment horizontal="center" vertical="center" wrapText="1"/>
    </xf>
    <xf numFmtId="0" fontId="6" fillId="0" borderId="1" xfId="2" applyFont="1" applyBorder="1" applyAlignment="1">
      <alignment horizontal="center" vertical="center" wrapText="1"/>
    </xf>
    <xf numFmtId="0" fontId="4" fillId="0" borderId="3" xfId="2" applyFont="1" applyBorder="1" applyAlignment="1">
      <alignment vertical="top"/>
    </xf>
    <xf numFmtId="0" fontId="4" fillId="0" borderId="4" xfId="2" applyFont="1" applyBorder="1" applyAlignment="1">
      <alignment vertical="top"/>
    </xf>
    <xf numFmtId="164" fontId="4" fillId="0" borderId="17" xfId="2" applyNumberFormat="1" applyFont="1" applyFill="1" applyBorder="1" applyAlignment="1">
      <alignment horizontal="right" vertical="top" wrapText="1"/>
    </xf>
    <xf numFmtId="49" fontId="4" fillId="0" borderId="0" xfId="2" applyNumberFormat="1" applyFont="1" applyFill="1" applyBorder="1" applyAlignment="1">
      <alignment horizontal="left" vertical="top" wrapText="1"/>
    </xf>
    <xf numFmtId="49" fontId="4" fillId="0" borderId="0" xfId="2" applyNumberFormat="1" applyFont="1" applyFill="1" applyBorder="1" applyAlignment="1">
      <alignment horizontal="right" vertical="top"/>
    </xf>
    <xf numFmtId="49" fontId="9" fillId="0" borderId="0" xfId="2" applyNumberFormat="1" applyFont="1" applyFill="1" applyBorder="1" applyAlignment="1">
      <alignment horizontal="right" vertical="top"/>
    </xf>
    <xf numFmtId="49" fontId="4" fillId="0" borderId="0" xfId="2" applyNumberFormat="1" applyFont="1" applyFill="1" applyBorder="1" applyAlignment="1">
      <alignment vertical="top"/>
    </xf>
    <xf numFmtId="49" fontId="6" fillId="0" borderId="0" xfId="2" applyNumberFormat="1" applyFont="1" applyFill="1" applyBorder="1" applyAlignment="1">
      <alignment horizontal="right" vertical="top"/>
    </xf>
    <xf numFmtId="0" fontId="11" fillId="0" borderId="0" xfId="0" applyFont="1" applyFill="1" applyBorder="1" applyAlignment="1">
      <alignment horizontal="center" vertical="top"/>
    </xf>
    <xf numFmtId="2" fontId="12" fillId="0" borderId="0" xfId="0" applyNumberFormat="1" applyFont="1" applyFill="1" applyBorder="1" applyAlignment="1">
      <alignment horizontal="center" vertical="top"/>
    </xf>
    <xf numFmtId="0" fontId="12" fillId="0" borderId="0" xfId="0" applyFont="1" applyFill="1" applyBorder="1" applyAlignment="1">
      <alignment horizontal="center" vertical="top"/>
    </xf>
    <xf numFmtId="49" fontId="13" fillId="0" borderId="18" xfId="4" applyNumberFormat="1" applyFont="1" applyBorder="1" applyAlignment="1">
      <alignment vertical="top"/>
    </xf>
    <xf numFmtId="2" fontId="14" fillId="3" borderId="1" xfId="0" applyNumberFormat="1" applyFont="1" applyFill="1" applyBorder="1" applyAlignment="1">
      <alignment horizontal="center" vertical="top"/>
    </xf>
    <xf numFmtId="0" fontId="12" fillId="3" borderId="1" xfId="0" applyFont="1" applyFill="1" applyBorder="1" applyAlignment="1">
      <alignment horizontal="center" vertical="top"/>
    </xf>
    <xf numFmtId="0" fontId="15" fillId="7" borderId="19" xfId="0" applyFont="1" applyFill="1" applyBorder="1" applyAlignment="1">
      <alignment horizontal="center" vertical="top"/>
    </xf>
    <xf numFmtId="0" fontId="15" fillId="7" borderId="17" xfId="0" applyFont="1" applyFill="1" applyBorder="1" applyAlignment="1">
      <alignment horizontal="center" vertical="top"/>
    </xf>
    <xf numFmtId="164" fontId="12" fillId="7" borderId="5" xfId="0" applyNumberFormat="1" applyFont="1" applyFill="1" applyBorder="1" applyAlignment="1">
      <alignment horizontal="center" vertical="top"/>
    </xf>
    <xf numFmtId="0" fontId="12" fillId="7" borderId="5" xfId="0" applyFont="1" applyFill="1" applyBorder="1" applyAlignment="1">
      <alignment horizontal="center" vertical="top"/>
    </xf>
    <xf numFmtId="0" fontId="12" fillId="7" borderId="19" xfId="0" applyFont="1" applyFill="1" applyBorder="1" applyAlignment="1">
      <alignment horizontal="left" vertical="top" wrapText="1"/>
    </xf>
    <xf numFmtId="49" fontId="12" fillId="8" borderId="5" xfId="0" applyNumberFormat="1" applyFont="1" applyFill="1" applyBorder="1" applyAlignment="1">
      <alignment horizontal="center" vertical="top"/>
    </xf>
    <xf numFmtId="49" fontId="16" fillId="9" borderId="5" xfId="0" applyNumberFormat="1" applyFont="1" applyFill="1" applyBorder="1" applyAlignment="1">
      <alignment horizontal="center" vertical="top"/>
    </xf>
    <xf numFmtId="0" fontId="15" fillId="10" borderId="19" xfId="0" applyFont="1" applyFill="1" applyBorder="1" applyAlignment="1">
      <alignment horizontal="center" vertical="top"/>
    </xf>
    <xf numFmtId="0" fontId="15" fillId="10" borderId="17" xfId="0" applyFont="1" applyFill="1" applyBorder="1" applyAlignment="1">
      <alignment horizontal="center" vertical="top"/>
    </xf>
    <xf numFmtId="164" fontId="12" fillId="10" borderId="5" xfId="0" applyNumberFormat="1" applyFont="1" applyFill="1" applyBorder="1" applyAlignment="1">
      <alignment horizontal="center" vertical="top"/>
    </xf>
    <xf numFmtId="0" fontId="12" fillId="10" borderId="5" xfId="0" applyFont="1" applyFill="1" applyBorder="1" applyAlignment="1">
      <alignment horizontal="center" vertical="top"/>
    </xf>
    <xf numFmtId="49" fontId="12" fillId="10" borderId="5" xfId="0" applyNumberFormat="1" applyFont="1" applyFill="1" applyBorder="1" applyAlignment="1">
      <alignment horizontal="center" vertical="top"/>
    </xf>
    <xf numFmtId="49" fontId="16" fillId="10" borderId="5" xfId="0" applyNumberFormat="1" applyFont="1" applyFill="1" applyBorder="1" applyAlignment="1">
      <alignment horizontal="center" vertical="top"/>
    </xf>
    <xf numFmtId="0" fontId="6" fillId="8" borderId="19" xfId="0" applyFont="1" applyFill="1" applyBorder="1" applyAlignment="1">
      <alignment horizontal="left" vertical="top" wrapText="1"/>
    </xf>
    <xf numFmtId="0" fontId="6" fillId="8" borderId="17" xfId="0" applyFont="1" applyFill="1" applyBorder="1" applyAlignment="1">
      <alignment horizontal="left" vertical="top" wrapText="1"/>
    </xf>
    <xf numFmtId="164" fontId="6" fillId="8" borderId="5" xfId="0" applyNumberFormat="1" applyFont="1" applyFill="1" applyBorder="1" applyAlignment="1">
      <alignment horizontal="center" vertical="top" wrapText="1"/>
    </xf>
    <xf numFmtId="0" fontId="12" fillId="8" borderId="5" xfId="0" applyFont="1" applyFill="1" applyBorder="1" applyAlignment="1">
      <alignment horizontal="center" vertical="top"/>
    </xf>
    <xf numFmtId="49" fontId="16" fillId="8" borderId="5" xfId="0" applyNumberFormat="1" applyFont="1" applyFill="1" applyBorder="1" applyAlignment="1">
      <alignment horizontal="center" vertical="top"/>
    </xf>
    <xf numFmtId="9" fontId="15" fillId="11" borderId="19" xfId="0" applyNumberFormat="1" applyFont="1" applyFill="1" applyBorder="1" applyAlignment="1">
      <alignment horizontal="center" vertical="top"/>
    </xf>
    <xf numFmtId="0" fontId="15" fillId="11" borderId="20" xfId="0" applyFont="1" applyFill="1" applyBorder="1" applyAlignment="1">
      <alignment horizontal="center" vertical="center"/>
    </xf>
    <xf numFmtId="0" fontId="15" fillId="11" borderId="17" xfId="0" applyFont="1" applyFill="1" applyBorder="1" applyAlignment="1">
      <alignment horizontal="left" vertical="top" wrapText="1"/>
    </xf>
    <xf numFmtId="164" fontId="12" fillId="4" borderId="5" xfId="0" applyNumberFormat="1" applyFont="1" applyFill="1" applyBorder="1" applyAlignment="1">
      <alignment horizontal="center" vertical="top"/>
    </xf>
    <xf numFmtId="0" fontId="12" fillId="4" borderId="21" xfId="0" applyFont="1" applyFill="1" applyBorder="1" applyAlignment="1">
      <alignment horizontal="center" vertical="top"/>
    </xf>
    <xf numFmtId="0" fontId="18" fillId="13" borderId="5" xfId="0" applyFont="1" applyFill="1" applyBorder="1" applyAlignment="1">
      <alignment horizontal="center" vertical="top" wrapText="1"/>
    </xf>
    <xf numFmtId="9" fontId="15" fillId="11" borderId="13" xfId="0" applyNumberFormat="1" applyFont="1" applyFill="1" applyBorder="1" applyAlignment="1">
      <alignment horizontal="center" vertical="top"/>
    </xf>
    <xf numFmtId="0" fontId="15" fillId="11" borderId="22" xfId="0" applyFont="1" applyFill="1" applyBorder="1" applyAlignment="1">
      <alignment horizontal="center" vertical="center"/>
    </xf>
    <xf numFmtId="0" fontId="15" fillId="11" borderId="15" xfId="0" applyFont="1" applyFill="1" applyBorder="1" applyAlignment="1">
      <alignment horizontal="left" vertical="top" wrapText="1"/>
    </xf>
    <xf numFmtId="164" fontId="12" fillId="0" borderId="5" xfId="0" applyNumberFormat="1" applyFont="1" applyFill="1" applyBorder="1" applyAlignment="1">
      <alignment horizontal="center" vertical="top"/>
    </xf>
    <xf numFmtId="0" fontId="11" fillId="11" borderId="16" xfId="0" applyFont="1" applyFill="1" applyBorder="1" applyAlignment="1">
      <alignment horizontal="center" vertical="top"/>
    </xf>
    <xf numFmtId="49" fontId="12" fillId="13" borderId="24" xfId="0" applyNumberFormat="1" applyFont="1" applyFill="1" applyBorder="1" applyAlignment="1">
      <alignment vertical="top" wrapText="1"/>
    </xf>
    <xf numFmtId="9" fontId="15" fillId="11" borderId="26" xfId="0" applyNumberFormat="1" applyFont="1" applyFill="1" applyBorder="1" applyAlignment="1">
      <alignment horizontal="center" vertical="top"/>
    </xf>
    <xf numFmtId="0" fontId="15" fillId="11" borderId="27" xfId="0" applyFont="1" applyFill="1" applyBorder="1" applyAlignment="1">
      <alignment horizontal="center" vertical="center"/>
    </xf>
    <xf numFmtId="0" fontId="15" fillId="11" borderId="28" xfId="0" applyFont="1" applyFill="1" applyBorder="1" applyAlignment="1">
      <alignment horizontal="left" vertical="top" wrapText="1"/>
    </xf>
    <xf numFmtId="164" fontId="12" fillId="12" borderId="21" xfId="0" applyNumberFormat="1" applyFont="1" applyFill="1" applyBorder="1" applyAlignment="1">
      <alignment horizontal="center" vertical="top"/>
    </xf>
    <xf numFmtId="0" fontId="12" fillId="12" borderId="21" xfId="0" applyFont="1" applyFill="1" applyBorder="1" applyAlignment="1">
      <alignment horizontal="center" vertical="top"/>
    </xf>
    <xf numFmtId="0" fontId="18" fillId="11" borderId="17" xfId="0" applyFont="1" applyFill="1" applyBorder="1" applyAlignment="1">
      <alignment horizontal="center" vertical="top" wrapText="1"/>
    </xf>
    <xf numFmtId="0" fontId="15" fillId="11" borderId="30" xfId="0" applyFont="1" applyFill="1" applyBorder="1" applyAlignment="1">
      <alignment horizontal="center" vertical="top"/>
    </xf>
    <xf numFmtId="0" fontId="11" fillId="11" borderId="31" xfId="0" applyFont="1" applyFill="1" applyBorder="1" applyAlignment="1">
      <alignment horizontal="center" vertical="top" wrapText="1"/>
    </xf>
    <xf numFmtId="0" fontId="11" fillId="11" borderId="32" xfId="0" applyFont="1" applyFill="1" applyBorder="1" applyAlignment="1">
      <alignment horizontal="left" vertical="top" wrapText="1"/>
    </xf>
    <xf numFmtId="164" fontId="11" fillId="12" borderId="16" xfId="0" applyNumberFormat="1" applyFont="1" applyFill="1" applyBorder="1" applyAlignment="1">
      <alignment horizontal="center" vertical="top"/>
    </xf>
    <xf numFmtId="0" fontId="11" fillId="12" borderId="16" xfId="0" applyFont="1" applyFill="1" applyBorder="1" applyAlignment="1">
      <alignment horizontal="center" vertical="top"/>
    </xf>
    <xf numFmtId="49" fontId="12" fillId="13" borderId="24" xfId="0" applyNumberFormat="1" applyFont="1" applyFill="1" applyBorder="1" applyAlignment="1">
      <alignment horizontal="center" vertical="top" wrapText="1"/>
    </xf>
    <xf numFmtId="49" fontId="12" fillId="11" borderId="18" xfId="0" applyNumberFormat="1" applyFont="1" applyFill="1" applyBorder="1" applyAlignment="1">
      <alignment horizontal="center" vertical="top" wrapText="1"/>
    </xf>
    <xf numFmtId="9" fontId="15" fillId="11" borderId="34" xfId="0" applyNumberFormat="1" applyFont="1" applyFill="1" applyBorder="1" applyAlignment="1">
      <alignment horizontal="center" vertical="top"/>
    </xf>
    <xf numFmtId="0" fontId="15" fillId="11" borderId="35" xfId="0" applyFont="1" applyFill="1" applyBorder="1" applyAlignment="1">
      <alignment horizontal="center" vertical="center"/>
    </xf>
    <xf numFmtId="0" fontId="15" fillId="11" borderId="36" xfId="0" applyFont="1" applyFill="1" applyBorder="1" applyAlignment="1">
      <alignment horizontal="left" vertical="top" wrapText="1"/>
    </xf>
    <xf numFmtId="164" fontId="12" fillId="4" borderId="21" xfId="0" applyNumberFormat="1" applyFont="1" applyFill="1" applyBorder="1" applyAlignment="1">
      <alignment horizontal="center" vertical="top"/>
    </xf>
    <xf numFmtId="164" fontId="11" fillId="11" borderId="16" xfId="0" applyNumberFormat="1" applyFont="1" applyFill="1" applyBorder="1" applyAlignment="1">
      <alignment horizontal="center" vertical="top"/>
    </xf>
    <xf numFmtId="49" fontId="11" fillId="11" borderId="17" xfId="0" applyNumberFormat="1" applyFont="1" applyFill="1" applyBorder="1" applyAlignment="1">
      <alignment horizontal="left" vertical="top" wrapText="1"/>
    </xf>
    <xf numFmtId="49" fontId="11" fillId="11" borderId="37" xfId="0" applyNumberFormat="1" applyFont="1" applyFill="1" applyBorder="1" applyAlignment="1">
      <alignment horizontal="left" vertical="top" wrapText="1"/>
    </xf>
    <xf numFmtId="0" fontId="0" fillId="0" borderId="0" xfId="0" applyFill="1"/>
    <xf numFmtId="0" fontId="2" fillId="0" borderId="0" xfId="0" applyFont="1" applyFill="1"/>
    <xf numFmtId="0" fontId="19" fillId="0" borderId="0" xfId="0" applyFont="1" applyFill="1"/>
    <xf numFmtId="164" fontId="15" fillId="0" borderId="16" xfId="0" applyNumberFormat="1" applyFont="1" applyFill="1" applyBorder="1" applyAlignment="1">
      <alignment horizontal="center" vertical="top"/>
    </xf>
    <xf numFmtId="164" fontId="11" fillId="11" borderId="38" xfId="0" applyNumberFormat="1" applyFont="1" applyFill="1" applyBorder="1" applyAlignment="1">
      <alignment horizontal="center" vertical="top"/>
    </xf>
    <xf numFmtId="0" fontId="11" fillId="11" borderId="39" xfId="0" applyFont="1" applyFill="1" applyBorder="1" applyAlignment="1">
      <alignment horizontal="center" vertical="center"/>
    </xf>
    <xf numFmtId="0" fontId="11" fillId="11" borderId="40" xfId="0" applyFont="1" applyFill="1" applyBorder="1" applyAlignment="1">
      <alignment vertical="top" wrapText="1"/>
    </xf>
    <xf numFmtId="0" fontId="18" fillId="11" borderId="5" xfId="0" applyFont="1" applyFill="1" applyBorder="1" applyAlignment="1">
      <alignment horizontal="center" vertical="top" wrapText="1"/>
    </xf>
    <xf numFmtId="164" fontId="11" fillId="11" borderId="30" xfId="0" applyNumberFormat="1" applyFont="1" applyFill="1" applyBorder="1" applyAlignment="1">
      <alignment horizontal="center" vertical="top"/>
    </xf>
    <xf numFmtId="0" fontId="11" fillId="11" borderId="41" xfId="0" applyFont="1" applyFill="1" applyBorder="1" applyAlignment="1">
      <alignment horizontal="center" vertical="top" wrapText="1"/>
    </xf>
    <xf numFmtId="0" fontId="11" fillId="11" borderId="32" xfId="0" applyFont="1" applyFill="1" applyBorder="1" applyAlignment="1">
      <alignment vertical="top" wrapText="1"/>
    </xf>
    <xf numFmtId="49" fontId="12" fillId="11" borderId="24" xfId="0" applyNumberFormat="1" applyFont="1" applyFill="1" applyBorder="1" applyAlignment="1">
      <alignment horizontal="center" vertical="top" wrapText="1"/>
    </xf>
    <xf numFmtId="0" fontId="11" fillId="11" borderId="30" xfId="0" applyFont="1" applyFill="1" applyBorder="1" applyAlignment="1">
      <alignment horizontal="center" vertical="top"/>
    </xf>
    <xf numFmtId="9" fontId="15" fillId="11" borderId="43" xfId="0" applyNumberFormat="1" applyFont="1" applyFill="1" applyBorder="1" applyAlignment="1">
      <alignment horizontal="center" vertical="top"/>
    </xf>
    <xf numFmtId="0" fontId="15" fillId="11" borderId="39" xfId="0" applyFont="1" applyFill="1" applyBorder="1" applyAlignment="1">
      <alignment horizontal="center" vertical="center"/>
    </xf>
    <xf numFmtId="0" fontId="15" fillId="11" borderId="40" xfId="0" applyFont="1" applyFill="1" applyBorder="1" applyAlignment="1">
      <alignment horizontal="left" vertical="top" wrapText="1"/>
    </xf>
    <xf numFmtId="49" fontId="11" fillId="11" borderId="5" xfId="0" applyNumberFormat="1" applyFont="1" applyFill="1" applyBorder="1" applyAlignment="1">
      <alignment vertical="top" wrapText="1"/>
    </xf>
    <xf numFmtId="49" fontId="11" fillId="11" borderId="5" xfId="0" applyNumberFormat="1" applyFont="1" applyFill="1" applyBorder="1" applyAlignment="1">
      <alignment vertical="top"/>
    </xf>
    <xf numFmtId="0" fontId="11" fillId="13" borderId="5" xfId="0" applyFont="1" applyFill="1" applyBorder="1" applyAlignment="1">
      <alignment vertical="top" wrapText="1"/>
    </xf>
    <xf numFmtId="0" fontId="18" fillId="13" borderId="44" xfId="0" applyFont="1" applyFill="1" applyBorder="1" applyAlignment="1">
      <alignment horizontal="center" vertical="top" wrapText="1"/>
    </xf>
    <xf numFmtId="49" fontId="12" fillId="14" borderId="5" xfId="0" applyNumberFormat="1" applyFont="1" applyFill="1" applyBorder="1" applyAlignment="1">
      <alignment horizontal="center" vertical="top"/>
    </xf>
    <xf numFmtId="49" fontId="16" fillId="9" borderId="44" xfId="0" applyNumberFormat="1" applyFont="1" applyFill="1" applyBorder="1" applyAlignment="1">
      <alignment horizontal="center" vertical="top"/>
    </xf>
    <xf numFmtId="9" fontId="15" fillId="11" borderId="45" xfId="0" applyNumberFormat="1" applyFont="1" applyFill="1" applyBorder="1" applyAlignment="1">
      <alignment horizontal="center" vertical="top"/>
    </xf>
    <xf numFmtId="0" fontId="15" fillId="11" borderId="46" xfId="0" applyFont="1" applyFill="1" applyBorder="1" applyAlignment="1">
      <alignment horizontal="center" vertical="center"/>
    </xf>
    <xf numFmtId="0" fontId="15" fillId="11" borderId="47" xfId="0" applyFont="1" applyFill="1" applyBorder="1" applyAlignment="1">
      <alignment horizontal="left" vertical="top" wrapText="1"/>
    </xf>
    <xf numFmtId="164" fontId="12" fillId="0" borderId="9" xfId="0" applyNumberFormat="1" applyFont="1" applyFill="1" applyBorder="1" applyAlignment="1">
      <alignment horizontal="center" vertical="top"/>
    </xf>
    <xf numFmtId="49" fontId="11" fillId="11" borderId="23" xfId="0" applyNumberFormat="1" applyFont="1" applyFill="1" applyBorder="1" applyAlignment="1">
      <alignment vertical="top" wrapText="1"/>
    </xf>
    <xf numFmtId="49" fontId="11" fillId="11" borderId="23" xfId="0" applyNumberFormat="1" applyFont="1" applyFill="1" applyBorder="1" applyAlignment="1">
      <alignment vertical="top"/>
    </xf>
    <xf numFmtId="0" fontId="11" fillId="13" borderId="9" xfId="0" applyFont="1" applyFill="1" applyBorder="1" applyAlignment="1">
      <alignment vertical="top" wrapText="1"/>
    </xf>
    <xf numFmtId="49" fontId="12" fillId="13" borderId="37" xfId="0" applyNumberFormat="1" applyFont="1" applyFill="1" applyBorder="1" applyAlignment="1">
      <alignment vertical="top" wrapText="1"/>
    </xf>
    <xf numFmtId="0" fontId="18" fillId="11" borderId="23" xfId="0" applyFont="1" applyFill="1" applyBorder="1" applyAlignment="1">
      <alignment horizontal="center" vertical="top" wrapText="1"/>
    </xf>
    <xf numFmtId="49" fontId="12" fillId="14" borderId="23" xfId="0" applyNumberFormat="1" applyFont="1" applyFill="1" applyBorder="1" applyAlignment="1">
      <alignment horizontal="center" vertical="top"/>
    </xf>
    <xf numFmtId="49" fontId="16" fillId="9" borderId="48" xfId="0" applyNumberFormat="1" applyFont="1" applyFill="1" applyBorder="1" applyAlignment="1">
      <alignment horizontal="center" vertical="top"/>
    </xf>
    <xf numFmtId="9" fontId="15" fillId="11" borderId="49" xfId="0" applyNumberFormat="1" applyFont="1" applyFill="1" applyBorder="1" applyAlignment="1">
      <alignment horizontal="center" vertical="top"/>
    </xf>
    <xf numFmtId="0" fontId="15" fillId="11" borderId="50" xfId="0" applyFont="1" applyFill="1" applyBorder="1" applyAlignment="1">
      <alignment horizontal="center" vertical="center"/>
    </xf>
    <xf numFmtId="0" fontId="15" fillId="11" borderId="42" xfId="0" applyFont="1" applyFill="1" applyBorder="1" applyAlignment="1">
      <alignment horizontal="left" vertical="top" wrapText="1"/>
    </xf>
    <xf numFmtId="164" fontId="12" fillId="11" borderId="24" xfId="0" applyNumberFormat="1" applyFont="1" applyFill="1" applyBorder="1" applyAlignment="1">
      <alignment horizontal="center" vertical="top"/>
    </xf>
    <xf numFmtId="49" fontId="11" fillId="11" borderId="24" xfId="0" applyNumberFormat="1" applyFont="1" applyFill="1" applyBorder="1" applyAlignment="1">
      <alignment vertical="top" wrapText="1"/>
    </xf>
    <xf numFmtId="49" fontId="11" fillId="11" borderId="24" xfId="0" applyNumberFormat="1" applyFont="1" applyFill="1" applyBorder="1" applyAlignment="1">
      <alignment vertical="top"/>
    </xf>
    <xf numFmtId="0" fontId="11" fillId="13" borderId="24" xfId="0" applyFont="1" applyFill="1" applyBorder="1" applyAlignment="1">
      <alignment vertical="top" wrapText="1"/>
    </xf>
    <xf numFmtId="0" fontId="18" fillId="11" borderId="24" xfId="0" applyFont="1" applyFill="1" applyBorder="1" applyAlignment="1">
      <alignment horizontal="center" vertical="top" wrapText="1"/>
    </xf>
    <xf numFmtId="49" fontId="12" fillId="14" borderId="24" xfId="0" applyNumberFormat="1" applyFont="1" applyFill="1" applyBorder="1" applyAlignment="1">
      <alignment horizontal="center" vertical="top"/>
    </xf>
    <xf numFmtId="49" fontId="16" fillId="9" borderId="37" xfId="0" applyNumberFormat="1" applyFont="1" applyFill="1" applyBorder="1" applyAlignment="1">
      <alignment horizontal="center" vertical="top"/>
    </xf>
    <xf numFmtId="9" fontId="15" fillId="11" borderId="51" xfId="0" applyNumberFormat="1" applyFont="1" applyFill="1" applyBorder="1" applyAlignment="1">
      <alignment horizontal="center" vertical="top"/>
    </xf>
    <xf numFmtId="0" fontId="15" fillId="11" borderId="52" xfId="0" applyFont="1" applyFill="1" applyBorder="1" applyAlignment="1">
      <alignment horizontal="center" vertical="center"/>
    </xf>
    <xf numFmtId="0" fontId="15" fillId="11" borderId="53" xfId="0" applyFont="1" applyFill="1" applyBorder="1" applyAlignment="1">
      <alignment horizontal="left" vertical="top" wrapText="1"/>
    </xf>
    <xf numFmtId="164" fontId="12" fillId="12" borderId="54" xfId="0" applyNumberFormat="1" applyFont="1" applyFill="1" applyBorder="1" applyAlignment="1">
      <alignment horizontal="center" vertical="top"/>
    </xf>
    <xf numFmtId="0" fontId="12" fillId="12" borderId="54" xfId="0" applyFont="1" applyFill="1" applyBorder="1" applyAlignment="1">
      <alignment horizontal="center" vertical="top"/>
    </xf>
    <xf numFmtId="49" fontId="11" fillId="11" borderId="24" xfId="0" applyNumberFormat="1" applyFont="1" applyFill="1" applyBorder="1" applyAlignment="1">
      <alignment horizontal="center" vertical="top"/>
    </xf>
    <xf numFmtId="0" fontId="4" fillId="0" borderId="25" xfId="0" applyFont="1" applyBorder="1" applyAlignment="1">
      <alignment horizontal="left" vertical="top" wrapText="1"/>
    </xf>
    <xf numFmtId="9" fontId="11" fillId="11" borderId="45" xfId="0" applyNumberFormat="1" applyFont="1" applyFill="1" applyBorder="1" applyAlignment="1">
      <alignment horizontal="center" vertical="top"/>
    </xf>
    <xf numFmtId="0" fontId="11" fillId="11" borderId="47" xfId="0" applyFont="1" applyFill="1" applyBorder="1" applyAlignment="1">
      <alignment horizontal="left" vertical="top" wrapText="1"/>
    </xf>
    <xf numFmtId="164" fontId="12" fillId="4" borderId="23" xfId="0" applyNumberFormat="1" applyFont="1" applyFill="1" applyBorder="1" applyAlignment="1">
      <alignment horizontal="center" vertical="top"/>
    </xf>
    <xf numFmtId="0" fontId="4" fillId="13" borderId="55" xfId="0" applyFont="1" applyFill="1" applyBorder="1" applyAlignment="1">
      <alignment horizontal="left" vertical="top" wrapText="1"/>
    </xf>
    <xf numFmtId="0" fontId="18" fillId="12" borderId="0" xfId="0" applyFont="1" applyFill="1" applyBorder="1" applyAlignment="1">
      <alignment horizontal="center" vertical="top" wrapText="1"/>
    </xf>
    <xf numFmtId="0" fontId="4" fillId="13" borderId="9" xfId="0" applyFont="1" applyFill="1" applyBorder="1" applyAlignment="1">
      <alignment horizontal="left" vertical="top" wrapText="1"/>
    </xf>
    <xf numFmtId="49" fontId="12" fillId="12" borderId="18" xfId="0" applyNumberFormat="1" applyFont="1" applyFill="1" applyBorder="1" applyAlignment="1">
      <alignment vertical="top" wrapText="1"/>
    </xf>
    <xf numFmtId="164" fontId="12" fillId="0" borderId="16" xfId="0" applyNumberFormat="1" applyFont="1" applyFill="1" applyBorder="1" applyAlignment="1">
      <alignment horizontal="center" vertical="top"/>
    </xf>
    <xf numFmtId="0" fontId="4" fillId="13" borderId="16" xfId="0" applyFont="1" applyFill="1" applyBorder="1" applyAlignment="1">
      <alignment horizontal="left" vertical="top" wrapText="1"/>
    </xf>
    <xf numFmtId="49" fontId="12" fillId="14" borderId="16" xfId="0" applyNumberFormat="1" applyFont="1" applyFill="1" applyBorder="1" applyAlignment="1">
      <alignment vertical="top"/>
    </xf>
    <xf numFmtId="49" fontId="16" fillId="9" borderId="33" xfId="0" applyNumberFormat="1" applyFont="1" applyFill="1" applyBorder="1" applyAlignment="1">
      <alignment vertical="top"/>
    </xf>
    <xf numFmtId="9" fontId="11" fillId="11" borderId="34" xfId="0" applyNumberFormat="1" applyFont="1" applyFill="1" applyBorder="1" applyAlignment="1">
      <alignment horizontal="center" vertical="top"/>
    </xf>
    <xf numFmtId="0" fontId="6" fillId="8" borderId="2" xfId="0" applyFont="1" applyFill="1" applyBorder="1" applyAlignment="1">
      <alignment vertical="top"/>
    </xf>
    <xf numFmtId="0" fontId="6" fillId="8" borderId="3" xfId="0" applyFont="1" applyFill="1" applyBorder="1" applyAlignment="1">
      <alignment vertical="top"/>
    </xf>
    <xf numFmtId="0" fontId="6" fillId="8" borderId="3" xfId="0" applyFont="1" applyFill="1" applyBorder="1" applyAlignment="1">
      <alignment horizontal="left" vertical="top" wrapText="1"/>
    </xf>
    <xf numFmtId="0" fontId="6" fillId="8" borderId="4" xfId="0" applyFont="1" applyFill="1" applyBorder="1" applyAlignment="1">
      <alignment vertical="top"/>
    </xf>
    <xf numFmtId="49" fontId="16" fillId="8" borderId="4" xfId="0" applyNumberFormat="1" applyFont="1" applyFill="1" applyBorder="1" applyAlignment="1">
      <alignment horizontal="center" vertical="top"/>
    </xf>
    <xf numFmtId="49" fontId="16" fillId="9" borderId="4" xfId="0" applyNumberFormat="1" applyFont="1" applyFill="1" applyBorder="1" applyAlignment="1">
      <alignment horizontal="center" vertical="top"/>
    </xf>
    <xf numFmtId="0" fontId="6" fillId="8" borderId="44" xfId="0" applyFont="1" applyFill="1" applyBorder="1" applyAlignment="1">
      <alignment horizontal="left" vertical="top" wrapText="1"/>
    </xf>
    <xf numFmtId="0" fontId="12" fillId="8" borderId="17" xfId="0" applyFont="1" applyFill="1" applyBorder="1" applyAlignment="1">
      <alignment horizontal="left" vertical="top" wrapText="1"/>
    </xf>
    <xf numFmtId="49" fontId="11" fillId="11" borderId="19" xfId="0" applyNumberFormat="1" applyFont="1" applyFill="1" applyBorder="1" applyAlignment="1">
      <alignment horizontal="center" vertical="top"/>
    </xf>
    <xf numFmtId="0" fontId="11" fillId="11" borderId="17" xfId="0" applyFont="1" applyFill="1" applyBorder="1" applyAlignment="1">
      <alignment horizontal="center" vertical="top" wrapText="1"/>
    </xf>
    <xf numFmtId="164" fontId="4" fillId="15" borderId="44" xfId="0" applyNumberFormat="1" applyFont="1" applyFill="1" applyBorder="1" applyAlignment="1">
      <alignment horizontal="left" vertical="top" wrapText="1"/>
    </xf>
    <xf numFmtId="0" fontId="12" fillId="4" borderId="5" xfId="0" applyFont="1" applyFill="1" applyBorder="1" applyAlignment="1">
      <alignment horizontal="center" vertical="top"/>
    </xf>
    <xf numFmtId="49" fontId="11" fillId="11" borderId="17" xfId="0" applyNumberFormat="1" applyFont="1" applyFill="1" applyBorder="1" applyAlignment="1">
      <alignment vertical="top" wrapText="1"/>
    </xf>
    <xf numFmtId="49" fontId="17" fillId="11" borderId="17" xfId="0" applyNumberFormat="1" applyFont="1" applyFill="1" applyBorder="1" applyAlignment="1">
      <alignment horizontal="center" vertical="center" textRotation="90"/>
    </xf>
    <xf numFmtId="0" fontId="6" fillId="12" borderId="17" xfId="0" applyFont="1" applyFill="1" applyBorder="1" applyAlignment="1">
      <alignment horizontal="center" vertical="center" textRotation="90" wrapText="1"/>
    </xf>
    <xf numFmtId="0" fontId="4" fillId="13" borderId="17" xfId="0" applyFont="1" applyFill="1" applyBorder="1" applyAlignment="1">
      <alignment horizontal="left" vertical="top" wrapText="1"/>
    </xf>
    <xf numFmtId="49" fontId="12" fillId="13" borderId="17" xfId="0" applyNumberFormat="1" applyFont="1" applyFill="1" applyBorder="1" applyAlignment="1">
      <alignment horizontal="center" vertical="top" wrapText="1"/>
    </xf>
    <xf numFmtId="49" fontId="12" fillId="11" borderId="17" xfId="0" applyNumberFormat="1" applyFont="1" applyFill="1" applyBorder="1" applyAlignment="1">
      <alignment horizontal="center" vertical="top" wrapText="1"/>
    </xf>
    <xf numFmtId="0" fontId="18" fillId="12" borderId="17" xfId="0" applyFont="1" applyFill="1" applyBorder="1" applyAlignment="1">
      <alignment horizontal="center" vertical="top" wrapText="1"/>
    </xf>
    <xf numFmtId="49" fontId="14" fillId="12" borderId="24" xfId="0" applyNumberFormat="1" applyFont="1" applyFill="1" applyBorder="1" applyAlignment="1">
      <alignment vertical="top" wrapText="1"/>
    </xf>
    <xf numFmtId="49" fontId="11" fillId="11" borderId="56" xfId="0" applyNumberFormat="1" applyFont="1" applyFill="1" applyBorder="1" applyAlignment="1">
      <alignment horizontal="center" vertical="top"/>
    </xf>
    <xf numFmtId="0" fontId="11" fillId="11" borderId="57" xfId="0" applyFont="1" applyFill="1" applyBorder="1" applyAlignment="1">
      <alignment horizontal="center" vertical="top" wrapText="1"/>
    </xf>
    <xf numFmtId="164" fontId="4" fillId="15" borderId="29" xfId="0" applyNumberFormat="1" applyFont="1" applyFill="1" applyBorder="1" applyAlignment="1">
      <alignment horizontal="left" vertical="top" wrapText="1"/>
    </xf>
    <xf numFmtId="0" fontId="12" fillId="4" borderId="1" xfId="0" applyFont="1" applyFill="1" applyBorder="1" applyAlignment="1">
      <alignment horizontal="center" vertical="top"/>
    </xf>
    <xf numFmtId="0" fontId="18" fillId="12" borderId="5" xfId="0" applyFont="1" applyFill="1" applyBorder="1" applyAlignment="1">
      <alignment horizontal="center" vertical="top" wrapText="1"/>
    </xf>
    <xf numFmtId="49" fontId="11" fillId="11" borderId="13" xfId="0" applyNumberFormat="1" applyFont="1" applyFill="1" applyBorder="1" applyAlignment="1">
      <alignment horizontal="center" vertical="top"/>
    </xf>
    <xf numFmtId="0" fontId="11" fillId="11" borderId="22" xfId="0" applyFont="1" applyFill="1" applyBorder="1" applyAlignment="1">
      <alignment horizontal="center" vertical="top" wrapText="1"/>
    </xf>
    <xf numFmtId="164" fontId="4" fillId="15" borderId="15" xfId="0" applyNumberFormat="1" applyFont="1" applyFill="1" applyBorder="1" applyAlignment="1">
      <alignment horizontal="left" vertical="top" wrapText="1"/>
    </xf>
    <xf numFmtId="0" fontId="11" fillId="11" borderId="24" xfId="0" applyFont="1" applyFill="1" applyBorder="1" applyAlignment="1">
      <alignment horizontal="center" vertical="top"/>
    </xf>
    <xf numFmtId="49" fontId="12" fillId="12" borderId="24" xfId="0" applyNumberFormat="1" applyFont="1" applyFill="1" applyBorder="1" applyAlignment="1">
      <alignment vertical="top" wrapText="1"/>
    </xf>
    <xf numFmtId="49" fontId="11" fillId="11" borderId="6" xfId="0" applyNumberFormat="1" applyFont="1" applyFill="1" applyBorder="1" applyAlignment="1">
      <alignment horizontal="center" vertical="top"/>
    </xf>
    <xf numFmtId="0" fontId="11" fillId="11" borderId="58" xfId="0" applyFont="1" applyFill="1" applyBorder="1" applyAlignment="1">
      <alignment horizontal="center" vertical="top" wrapText="1"/>
    </xf>
    <xf numFmtId="0" fontId="18" fillId="12" borderId="5" xfId="0" applyFont="1" applyFill="1" applyBorder="1" applyAlignment="1">
      <alignment vertical="top" wrapText="1"/>
    </xf>
    <xf numFmtId="0" fontId="11" fillId="11" borderId="59" xfId="0" applyFont="1" applyFill="1" applyBorder="1" applyAlignment="1">
      <alignment horizontal="center" vertical="top"/>
    </xf>
    <xf numFmtId="0" fontId="4" fillId="0" borderId="33" xfId="0" applyFont="1" applyBorder="1" applyAlignment="1">
      <alignment horizontal="left" vertical="top" wrapText="1"/>
    </xf>
    <xf numFmtId="49" fontId="12" fillId="12" borderId="18" xfId="0" applyNumberFormat="1" applyFont="1" applyFill="1" applyBorder="1" applyAlignment="1">
      <alignment horizontal="center" vertical="top" wrapText="1"/>
    </xf>
    <xf numFmtId="0" fontId="11" fillId="11" borderId="19" xfId="0" applyFont="1" applyFill="1" applyBorder="1" applyAlignment="1">
      <alignment horizontal="center" vertical="top"/>
    </xf>
    <xf numFmtId="0" fontId="11" fillId="11" borderId="20" xfId="0" applyFont="1" applyFill="1" applyBorder="1" applyAlignment="1">
      <alignment horizontal="left" vertical="top" wrapText="1"/>
    </xf>
    <xf numFmtId="0" fontId="11" fillId="11" borderId="17" xfId="0" applyFont="1" applyFill="1" applyBorder="1" applyAlignment="1">
      <alignment horizontal="left" vertical="top" wrapText="1"/>
    </xf>
    <xf numFmtId="0" fontId="4" fillId="13" borderId="5" xfId="0" applyFont="1" applyFill="1" applyBorder="1" applyAlignment="1">
      <alignment horizontal="left" vertical="top" wrapText="1"/>
    </xf>
    <xf numFmtId="0" fontId="11" fillId="11" borderId="25" xfId="0" applyFont="1" applyFill="1" applyBorder="1" applyAlignment="1">
      <alignment horizontal="center" vertical="top"/>
    </xf>
    <xf numFmtId="0" fontId="11" fillId="11" borderId="60" xfId="0" applyFont="1" applyFill="1" applyBorder="1" applyAlignment="1">
      <alignment horizontal="left" vertical="top" wrapText="1"/>
    </xf>
    <xf numFmtId="0" fontId="11" fillId="11" borderId="18" xfId="0" applyFont="1" applyFill="1" applyBorder="1" applyAlignment="1">
      <alignment horizontal="left" vertical="top" wrapText="1"/>
    </xf>
    <xf numFmtId="164" fontId="12" fillId="4" borderId="16" xfId="0" applyNumberFormat="1" applyFont="1" applyFill="1" applyBorder="1" applyAlignment="1">
      <alignment horizontal="center" vertical="top"/>
    </xf>
    <xf numFmtId="0" fontId="4" fillId="13" borderId="24" xfId="0" applyFont="1" applyFill="1" applyBorder="1" applyAlignment="1">
      <alignment horizontal="left" vertical="top" wrapText="1"/>
    </xf>
    <xf numFmtId="49" fontId="11" fillId="11" borderId="24" xfId="0" applyNumberFormat="1" applyFont="1" applyFill="1" applyBorder="1" applyAlignment="1">
      <alignment horizontal="center" vertical="center"/>
    </xf>
    <xf numFmtId="164" fontId="4" fillId="16" borderId="1" xfId="0" applyNumberFormat="1" applyFont="1" applyFill="1" applyBorder="1" applyAlignment="1">
      <alignment horizontal="center" vertical="top"/>
    </xf>
    <xf numFmtId="0" fontId="12" fillId="16" borderId="1" xfId="0" applyFont="1" applyFill="1" applyBorder="1" applyAlignment="1">
      <alignment horizontal="center" vertical="top"/>
    </xf>
    <xf numFmtId="0" fontId="6" fillId="12" borderId="23" xfId="0" applyFont="1" applyFill="1" applyBorder="1" applyAlignment="1">
      <alignment horizontal="center" vertical="center" textRotation="90" wrapText="1"/>
    </xf>
    <xf numFmtId="0" fontId="3" fillId="11" borderId="23" xfId="0" applyFont="1" applyFill="1" applyBorder="1" applyAlignment="1">
      <alignment horizontal="center" vertical="top" wrapText="1"/>
    </xf>
    <xf numFmtId="164" fontId="4" fillId="0" borderId="1" xfId="0" applyNumberFormat="1" applyFont="1" applyFill="1" applyBorder="1" applyAlignment="1">
      <alignment horizontal="center" vertical="top"/>
    </xf>
    <xf numFmtId="0" fontId="11" fillId="11" borderId="37" xfId="0" applyFont="1" applyFill="1" applyBorder="1" applyAlignment="1">
      <alignment horizontal="center" vertical="top"/>
    </xf>
    <xf numFmtId="164" fontId="4" fillId="0" borderId="16" xfId="0" applyNumberFormat="1" applyFont="1" applyFill="1" applyBorder="1" applyAlignment="1">
      <alignment horizontal="center" vertical="top"/>
    </xf>
    <xf numFmtId="0" fontId="11" fillId="11" borderId="33" xfId="0" applyFont="1" applyFill="1" applyBorder="1" applyAlignment="1">
      <alignment horizontal="center" vertical="top"/>
    </xf>
    <xf numFmtId="49" fontId="6" fillId="13" borderId="24" xfId="0" applyNumberFormat="1" applyFont="1" applyFill="1" applyBorder="1" applyAlignment="1">
      <alignment horizontal="center" vertical="top" wrapText="1"/>
    </xf>
    <xf numFmtId="49" fontId="6" fillId="12" borderId="18" xfId="0" applyNumberFormat="1" applyFont="1" applyFill="1" applyBorder="1" applyAlignment="1">
      <alignment horizontal="center" vertical="top" wrapText="1"/>
    </xf>
    <xf numFmtId="49" fontId="6" fillId="14" borderId="16" xfId="0" applyNumberFormat="1" applyFont="1" applyFill="1" applyBorder="1" applyAlignment="1">
      <alignment horizontal="center" vertical="top"/>
    </xf>
    <xf numFmtId="49" fontId="8" fillId="9" borderId="33" xfId="0" applyNumberFormat="1" applyFont="1" applyFill="1" applyBorder="1" applyAlignment="1">
      <alignment horizontal="center" vertical="top"/>
    </xf>
    <xf numFmtId="164" fontId="4" fillId="0" borderId="24" xfId="0" applyNumberFormat="1" applyFont="1" applyFill="1" applyBorder="1" applyAlignment="1">
      <alignment horizontal="center" vertical="top"/>
    </xf>
    <xf numFmtId="49" fontId="11" fillId="3" borderId="45" xfId="0" applyNumberFormat="1" applyFont="1" applyFill="1" applyBorder="1" applyAlignment="1">
      <alignment horizontal="center" vertical="top"/>
    </xf>
    <xf numFmtId="0" fontId="11" fillId="3" borderId="61" xfId="0" applyFont="1" applyFill="1" applyBorder="1" applyAlignment="1">
      <alignment horizontal="center" vertical="top" wrapText="1"/>
    </xf>
    <xf numFmtId="164" fontId="4" fillId="3" borderId="28" xfId="0" applyNumberFormat="1" applyFont="1" applyFill="1" applyBorder="1" applyAlignment="1">
      <alignment horizontal="left" vertical="top" wrapText="1"/>
    </xf>
    <xf numFmtId="164" fontId="12" fillId="3" borderId="54" xfId="0" applyNumberFormat="1" applyFont="1" applyFill="1" applyBorder="1" applyAlignment="1">
      <alignment horizontal="center" vertical="top"/>
    </xf>
    <xf numFmtId="0" fontId="12" fillId="3" borderId="21" xfId="0" applyFont="1" applyFill="1" applyBorder="1" applyAlignment="1">
      <alignment horizontal="center" vertical="top"/>
    </xf>
    <xf numFmtId="49" fontId="11" fillId="3" borderId="17" xfId="0" applyNumberFormat="1" applyFont="1" applyFill="1" applyBorder="1" applyAlignment="1">
      <alignment horizontal="left" vertical="top" wrapText="1"/>
    </xf>
    <xf numFmtId="0" fontId="18" fillId="3" borderId="17" xfId="0" applyFont="1" applyFill="1" applyBorder="1" applyAlignment="1">
      <alignment horizontal="center" vertical="top" wrapText="1"/>
    </xf>
    <xf numFmtId="0" fontId="18" fillId="3" borderId="5" xfId="0" applyFont="1" applyFill="1" applyBorder="1" applyAlignment="1">
      <alignment horizontal="center" vertical="top" wrapText="1"/>
    </xf>
    <xf numFmtId="0" fontId="11" fillId="3" borderId="38" xfId="0" applyFont="1" applyFill="1" applyBorder="1" applyAlignment="1">
      <alignment horizontal="center" vertical="top"/>
    </xf>
    <xf numFmtId="0" fontId="11" fillId="3" borderId="58" xfId="0" applyFont="1" applyFill="1" applyBorder="1" applyAlignment="1">
      <alignment horizontal="center" vertical="top" wrapText="1"/>
    </xf>
    <xf numFmtId="0" fontId="4" fillId="3" borderId="62" xfId="0" applyFont="1" applyFill="1" applyBorder="1" applyAlignment="1">
      <alignment horizontal="left" vertical="top" wrapText="1"/>
    </xf>
    <xf numFmtId="164" fontId="11" fillId="3" borderId="16" xfId="0" applyNumberFormat="1" applyFont="1" applyFill="1" applyBorder="1" applyAlignment="1">
      <alignment horizontal="center" vertical="top"/>
    </xf>
    <xf numFmtId="0" fontId="11" fillId="3" borderId="16" xfId="0" applyFont="1" applyFill="1" applyBorder="1" applyAlignment="1">
      <alignment horizontal="center" vertical="top"/>
    </xf>
    <xf numFmtId="49" fontId="11" fillId="3" borderId="37" xfId="0" applyNumberFormat="1" applyFont="1" applyFill="1" applyBorder="1" applyAlignment="1">
      <alignment horizontal="left" vertical="top" wrapText="1"/>
    </xf>
    <xf numFmtId="49" fontId="12" fillId="3" borderId="18" xfId="0" applyNumberFormat="1" applyFont="1" applyFill="1" applyBorder="1" applyAlignment="1">
      <alignment horizontal="center" vertical="top" wrapText="1"/>
    </xf>
    <xf numFmtId="49" fontId="12" fillId="3" borderId="24" xfId="0" applyNumberFormat="1" applyFont="1" applyFill="1" applyBorder="1" applyAlignment="1">
      <alignment horizontal="center" vertical="top" wrapText="1"/>
    </xf>
    <xf numFmtId="16" fontId="11" fillId="11" borderId="19" xfId="0" applyNumberFormat="1" applyFont="1" applyFill="1" applyBorder="1" applyAlignment="1">
      <alignment horizontal="center" vertical="top"/>
    </xf>
    <xf numFmtId="0" fontId="11" fillId="11" borderId="20" xfId="0" applyFont="1" applyFill="1" applyBorder="1" applyAlignment="1">
      <alignment horizontal="center" vertical="center"/>
    </xf>
    <xf numFmtId="0" fontId="4" fillId="0" borderId="44" xfId="0" applyFont="1" applyBorder="1" applyAlignment="1">
      <alignment horizontal="left" vertical="top" wrapText="1"/>
    </xf>
    <xf numFmtId="0" fontId="12" fillId="4" borderId="44" xfId="0" applyFont="1" applyFill="1" applyBorder="1" applyAlignment="1">
      <alignment horizontal="center" vertical="top"/>
    </xf>
    <xf numFmtId="0" fontId="0" fillId="13" borderId="0" xfId="0" applyFill="1"/>
    <xf numFmtId="0" fontId="0" fillId="13" borderId="1" xfId="0" applyFill="1" applyBorder="1"/>
    <xf numFmtId="16" fontId="11" fillId="11" borderId="13" xfId="0" applyNumberFormat="1" applyFont="1" applyFill="1" applyBorder="1" applyAlignment="1">
      <alignment horizontal="center" vertical="top"/>
    </xf>
    <xf numFmtId="0" fontId="11" fillId="11" borderId="22" xfId="0" applyFont="1" applyFill="1" applyBorder="1" applyAlignment="1">
      <alignment horizontal="center" vertical="center"/>
    </xf>
    <xf numFmtId="0" fontId="4" fillId="0" borderId="15" xfId="0" applyFont="1" applyBorder="1" applyAlignment="1">
      <alignment horizontal="left" vertical="top" wrapText="1"/>
    </xf>
    <xf numFmtId="164" fontId="12" fillId="0" borderId="1" xfId="0" applyNumberFormat="1" applyFont="1" applyFill="1" applyBorder="1" applyAlignment="1">
      <alignment horizontal="center" vertical="top"/>
    </xf>
    <xf numFmtId="0" fontId="11" fillId="11" borderId="4" xfId="0" applyFont="1" applyFill="1" applyBorder="1" applyAlignment="1">
      <alignment horizontal="center" vertical="top"/>
    </xf>
    <xf numFmtId="0" fontId="20" fillId="13" borderId="1" xfId="0" applyFont="1" applyFill="1" applyBorder="1" applyAlignment="1">
      <alignment vertical="top" wrapText="1"/>
    </xf>
    <xf numFmtId="49" fontId="12" fillId="13" borderId="4" xfId="0" applyNumberFormat="1" applyFont="1" applyFill="1" applyBorder="1" applyAlignment="1">
      <alignment horizontal="center" vertical="top" wrapText="1"/>
    </xf>
    <xf numFmtId="164" fontId="12" fillId="0" borderId="21" xfId="0" applyNumberFormat="1" applyFont="1" applyFill="1" applyBorder="1" applyAlignment="1">
      <alignment horizontal="center" vertical="top"/>
    </xf>
    <xf numFmtId="0" fontId="11" fillId="11" borderId="21" xfId="0" applyFont="1" applyFill="1" applyBorder="1" applyAlignment="1">
      <alignment horizontal="center" vertical="top"/>
    </xf>
    <xf numFmtId="49" fontId="12" fillId="13" borderId="5" xfId="0" applyNumberFormat="1" applyFont="1" applyFill="1" applyBorder="1" applyAlignment="1">
      <alignment vertical="top" wrapText="1"/>
    </xf>
    <xf numFmtId="16" fontId="11" fillId="11" borderId="6" xfId="0" applyNumberFormat="1" applyFont="1" applyFill="1" applyBorder="1" applyAlignment="1">
      <alignment horizontal="center" vertical="top"/>
    </xf>
    <xf numFmtId="0" fontId="11" fillId="11" borderId="58" xfId="0" applyFont="1" applyFill="1" applyBorder="1" applyAlignment="1">
      <alignment horizontal="center" vertical="center"/>
    </xf>
    <xf numFmtId="0" fontId="18" fillId="12" borderId="17" xfId="0" applyFont="1" applyFill="1" applyBorder="1" applyAlignment="1">
      <alignment vertical="top" wrapText="1"/>
    </xf>
    <xf numFmtId="164" fontId="4" fillId="15" borderId="8" xfId="0" applyNumberFormat="1" applyFont="1" applyFill="1" applyBorder="1" applyAlignment="1">
      <alignment horizontal="left" vertical="center" wrapText="1"/>
    </xf>
    <xf numFmtId="164" fontId="11" fillId="12" borderId="23" xfId="0" applyNumberFormat="1" applyFont="1" applyFill="1" applyBorder="1" applyAlignment="1">
      <alignment horizontal="center" vertical="top"/>
    </xf>
    <xf numFmtId="0" fontId="11" fillId="12" borderId="23" xfId="0" applyFont="1" applyFill="1" applyBorder="1" applyAlignment="1">
      <alignment horizontal="center" vertical="top"/>
    </xf>
    <xf numFmtId="49" fontId="12" fillId="12" borderId="0" xfId="0" applyNumberFormat="1" applyFont="1" applyFill="1" applyBorder="1" applyAlignment="1">
      <alignment horizontal="center" vertical="top" wrapText="1"/>
    </xf>
    <xf numFmtId="49" fontId="12" fillId="11" borderId="23" xfId="0" applyNumberFormat="1" applyFont="1" applyFill="1" applyBorder="1" applyAlignment="1">
      <alignment horizontal="center" vertical="top" wrapText="1"/>
    </xf>
    <xf numFmtId="49" fontId="12" fillId="12" borderId="0" xfId="0" applyNumberFormat="1" applyFont="1" applyFill="1" applyBorder="1" applyAlignment="1">
      <alignment vertical="top" wrapText="1"/>
    </xf>
    <xf numFmtId="0" fontId="11" fillId="11" borderId="13" xfId="0" applyFont="1" applyFill="1" applyBorder="1" applyAlignment="1">
      <alignment horizontal="center" vertical="top"/>
    </xf>
    <xf numFmtId="0" fontId="11" fillId="11" borderId="61" xfId="0" applyFont="1" applyFill="1" applyBorder="1" applyAlignment="1">
      <alignment horizontal="center" vertical="top" wrapText="1"/>
    </xf>
    <xf numFmtId="164" fontId="11" fillId="12" borderId="9" xfId="0" applyNumberFormat="1" applyFont="1" applyFill="1" applyBorder="1" applyAlignment="1">
      <alignment horizontal="center" vertical="top"/>
    </xf>
    <xf numFmtId="0" fontId="11" fillId="12" borderId="9" xfId="0" applyFont="1" applyFill="1" applyBorder="1" applyAlignment="1">
      <alignment horizontal="center" vertical="top"/>
    </xf>
    <xf numFmtId="164" fontId="4" fillId="15" borderId="33" xfId="0" applyNumberFormat="1" applyFont="1" applyFill="1" applyBorder="1" applyAlignment="1">
      <alignment horizontal="left" vertical="center" wrapText="1"/>
    </xf>
    <xf numFmtId="0" fontId="15" fillId="11" borderId="61" xfId="0" applyFont="1" applyFill="1" applyBorder="1" applyAlignment="1">
      <alignment horizontal="center" vertical="center"/>
    </xf>
    <xf numFmtId="0" fontId="15" fillId="11" borderId="48" xfId="0" applyFont="1" applyFill="1" applyBorder="1" applyAlignment="1">
      <alignment horizontal="left" vertical="top"/>
    </xf>
    <xf numFmtId="164" fontId="12" fillId="4" borderId="19" xfId="0" applyNumberFormat="1" applyFont="1" applyFill="1" applyBorder="1" applyAlignment="1">
      <alignment horizontal="center" vertical="top"/>
    </xf>
    <xf numFmtId="49" fontId="11" fillId="11" borderId="0" xfId="0" applyNumberFormat="1" applyFont="1" applyFill="1" applyBorder="1" applyAlignment="1">
      <alignment horizontal="left" vertical="top" wrapText="1"/>
    </xf>
    <xf numFmtId="49" fontId="17" fillId="11" borderId="23" xfId="0" applyNumberFormat="1" applyFont="1" applyFill="1" applyBorder="1" applyAlignment="1">
      <alignment horizontal="center" vertical="center" textRotation="90"/>
    </xf>
    <xf numFmtId="0" fontId="6" fillId="12" borderId="55" xfId="0" applyFont="1" applyFill="1" applyBorder="1" applyAlignment="1">
      <alignment horizontal="center" vertical="center" textRotation="90" wrapText="1"/>
    </xf>
    <xf numFmtId="0" fontId="4" fillId="13" borderId="22" xfId="0" applyFont="1" applyFill="1" applyBorder="1" applyAlignment="1">
      <alignment vertical="top" wrapText="1"/>
    </xf>
    <xf numFmtId="49" fontId="12" fillId="13" borderId="0" xfId="0" applyNumberFormat="1" applyFont="1" applyFill="1" applyBorder="1" applyAlignment="1">
      <alignment horizontal="center" vertical="top" wrapText="1"/>
    </xf>
    <xf numFmtId="0" fontId="15" fillId="11" borderId="0" xfId="0" applyFont="1" applyFill="1" applyBorder="1" applyAlignment="1">
      <alignment horizontal="left" vertical="top"/>
    </xf>
    <xf numFmtId="164" fontId="12" fillId="0" borderId="2" xfId="0" applyNumberFormat="1" applyFont="1" applyFill="1" applyBorder="1" applyAlignment="1">
      <alignment horizontal="center" vertical="top"/>
    </xf>
    <xf numFmtId="0" fontId="11" fillId="11" borderId="1" xfId="0" applyFont="1" applyFill="1" applyBorder="1" applyAlignment="1">
      <alignment horizontal="center" vertical="top"/>
    </xf>
    <xf numFmtId="0" fontId="4" fillId="13" borderId="27" xfId="0" applyFont="1" applyFill="1" applyBorder="1" applyAlignment="1">
      <alignment vertical="top" wrapText="1"/>
    </xf>
    <xf numFmtId="49" fontId="12" fillId="13" borderId="16" xfId="0" applyNumberFormat="1" applyFont="1" applyFill="1" applyBorder="1" applyAlignment="1">
      <alignment horizontal="center" vertical="top" wrapText="1"/>
    </xf>
    <xf numFmtId="49" fontId="12" fillId="13" borderId="1" xfId="0" applyNumberFormat="1" applyFont="1" applyFill="1" applyBorder="1" applyAlignment="1">
      <alignment horizontal="center" vertical="top" wrapText="1"/>
    </xf>
    <xf numFmtId="0" fontId="4" fillId="0" borderId="1" xfId="0" applyFont="1" applyFill="1" applyBorder="1" applyAlignment="1">
      <alignment horizontal="center" vertical="top"/>
    </xf>
    <xf numFmtId="164" fontId="12" fillId="0" borderId="55" xfId="0" applyNumberFormat="1" applyFont="1" applyFill="1" applyBorder="1" applyAlignment="1">
      <alignment horizontal="center" vertical="top"/>
    </xf>
    <xf numFmtId="0" fontId="4" fillId="0" borderId="23" xfId="0" applyFont="1" applyFill="1" applyBorder="1" applyAlignment="1">
      <alignment horizontal="center" vertical="top"/>
    </xf>
    <xf numFmtId="164" fontId="12" fillId="0" borderId="56" xfId="0" applyNumberFormat="1" applyFont="1" applyFill="1" applyBorder="1" applyAlignment="1">
      <alignment horizontal="center" vertical="top"/>
    </xf>
    <xf numFmtId="0" fontId="2" fillId="0" borderId="0" xfId="0" applyFont="1"/>
    <xf numFmtId="0" fontId="19" fillId="0" borderId="0" xfId="0" applyFont="1"/>
    <xf numFmtId="164" fontId="14" fillId="0" borderId="13" xfId="0" applyNumberFormat="1" applyFont="1" applyFill="1" applyBorder="1" applyAlignment="1">
      <alignment horizontal="center" vertical="top"/>
    </xf>
    <xf numFmtId="0" fontId="11" fillId="11" borderId="9" xfId="0" applyFont="1" applyFill="1" applyBorder="1" applyAlignment="1">
      <alignment horizontal="center" vertical="top"/>
    </xf>
    <xf numFmtId="164" fontId="12" fillId="0" borderId="59" xfId="0" applyNumberFormat="1" applyFont="1" applyFill="1" applyBorder="1" applyAlignment="1">
      <alignment horizontal="center" vertical="top"/>
    </xf>
    <xf numFmtId="0" fontId="15" fillId="11" borderId="44" xfId="0" applyFont="1" applyFill="1" applyBorder="1" applyAlignment="1">
      <alignment horizontal="left" vertical="top"/>
    </xf>
    <xf numFmtId="164" fontId="12" fillId="12" borderId="5" xfId="0" applyNumberFormat="1" applyFont="1" applyFill="1" applyBorder="1" applyAlignment="1">
      <alignment horizontal="center" vertical="top"/>
    </xf>
    <xf numFmtId="0" fontId="12" fillId="12" borderId="5" xfId="0" applyFont="1" applyFill="1" applyBorder="1" applyAlignment="1">
      <alignment horizontal="center" vertical="top"/>
    </xf>
    <xf numFmtId="0" fontId="11" fillId="11" borderId="63" xfId="0" applyFont="1" applyFill="1" applyBorder="1" applyAlignment="1">
      <alignment horizontal="center" vertical="top"/>
    </xf>
    <xf numFmtId="0" fontId="11" fillId="11" borderId="64" xfId="0" applyFont="1" applyFill="1" applyBorder="1" applyAlignment="1">
      <alignment horizontal="center" vertical="top" wrapText="1"/>
    </xf>
    <xf numFmtId="0" fontId="11" fillId="11" borderId="4" xfId="0" applyFont="1" applyFill="1" applyBorder="1" applyAlignment="1">
      <alignment horizontal="left" vertical="top" wrapText="1"/>
    </xf>
    <xf numFmtId="164" fontId="11" fillId="12" borderId="1" xfId="0" applyNumberFormat="1" applyFont="1" applyFill="1" applyBorder="1" applyAlignment="1">
      <alignment horizontal="center" vertical="top"/>
    </xf>
    <xf numFmtId="0" fontId="11" fillId="12" borderId="1" xfId="0" applyFont="1" applyFill="1" applyBorder="1" applyAlignment="1">
      <alignment horizontal="center" vertical="top"/>
    </xf>
    <xf numFmtId="49" fontId="11" fillId="11" borderId="18" xfId="0" applyNumberFormat="1" applyFont="1" applyFill="1" applyBorder="1" applyAlignment="1">
      <alignment horizontal="left" vertical="top" wrapText="1"/>
    </xf>
    <xf numFmtId="0" fontId="11" fillId="11" borderId="51" xfId="0" applyFont="1" applyFill="1" applyBorder="1" applyAlignment="1">
      <alignment horizontal="center" vertical="top"/>
    </xf>
    <xf numFmtId="0" fontId="11" fillId="11" borderId="65" xfId="0" applyFont="1" applyFill="1" applyBorder="1" applyAlignment="1">
      <alignment horizontal="center" vertical="top" wrapText="1"/>
    </xf>
    <xf numFmtId="164" fontId="11" fillId="0" borderId="12" xfId="0" applyNumberFormat="1" applyFont="1" applyBorder="1" applyAlignment="1">
      <alignment horizontal="left" vertical="center" wrapText="1"/>
    </xf>
    <xf numFmtId="164" fontId="11" fillId="12" borderId="54" xfId="0" applyNumberFormat="1" applyFont="1" applyFill="1" applyBorder="1" applyAlignment="1">
      <alignment horizontal="center" vertical="top"/>
    </xf>
    <xf numFmtId="0" fontId="11" fillId="12" borderId="54" xfId="0" applyFont="1" applyFill="1" applyBorder="1" applyAlignment="1">
      <alignment horizontal="center" vertical="top"/>
    </xf>
    <xf numFmtId="49" fontId="11" fillId="11" borderId="48" xfId="0" applyNumberFormat="1" applyFont="1" applyFill="1" applyBorder="1" applyAlignment="1">
      <alignment horizontal="left" vertical="top" wrapText="1"/>
    </xf>
    <xf numFmtId="0" fontId="11" fillId="11" borderId="26" xfId="0" applyFont="1" applyFill="1" applyBorder="1" applyAlignment="1">
      <alignment horizontal="center" vertical="top"/>
    </xf>
    <xf numFmtId="164" fontId="11" fillId="15" borderId="15" xfId="0" applyNumberFormat="1" applyFont="1" applyFill="1" applyBorder="1" applyAlignment="1">
      <alignment horizontal="left" vertical="center" wrapText="1"/>
    </xf>
    <xf numFmtId="164" fontId="11" fillId="0" borderId="15" xfId="0" applyNumberFormat="1" applyFont="1" applyBorder="1" applyAlignment="1">
      <alignment horizontal="left" vertical="center" wrapText="1"/>
    </xf>
    <xf numFmtId="164" fontId="11" fillId="15" borderId="28" xfId="0" applyNumberFormat="1" applyFont="1" applyFill="1" applyBorder="1" applyAlignment="1">
      <alignment horizontal="left" vertical="center" wrapText="1"/>
    </xf>
    <xf numFmtId="164" fontId="4" fillId="12" borderId="9" xfId="0" applyNumberFormat="1" applyFont="1" applyFill="1" applyBorder="1" applyAlignment="1">
      <alignment horizontal="center" vertical="top"/>
    </xf>
    <xf numFmtId="164" fontId="5" fillId="12" borderId="9" xfId="0" applyNumberFormat="1" applyFont="1" applyFill="1" applyBorder="1" applyAlignment="1">
      <alignment horizontal="center" vertical="top"/>
    </xf>
    <xf numFmtId="164" fontId="11" fillId="15" borderId="48" xfId="0" applyNumberFormat="1" applyFont="1" applyFill="1" applyBorder="1" applyAlignment="1">
      <alignment horizontal="left" vertical="center" wrapText="1"/>
    </xf>
    <xf numFmtId="164" fontId="11" fillId="15" borderId="33" xfId="0" applyNumberFormat="1" applyFont="1" applyFill="1" applyBorder="1" applyAlignment="1">
      <alignment horizontal="left" vertical="center" wrapText="1"/>
    </xf>
    <xf numFmtId="164" fontId="6" fillId="12" borderId="16" xfId="0" applyNumberFormat="1" applyFont="1" applyFill="1" applyBorder="1" applyAlignment="1">
      <alignment horizontal="center" vertical="top"/>
    </xf>
    <xf numFmtId="0" fontId="4" fillId="0" borderId="43"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Border="1" applyAlignment="1">
      <alignment vertical="center" wrapText="1"/>
    </xf>
    <xf numFmtId="0" fontId="9" fillId="0" borderId="49" xfId="0" applyFont="1" applyFill="1" applyBorder="1" applyAlignment="1">
      <alignment horizontal="center" vertical="center"/>
    </xf>
    <xf numFmtId="0" fontId="21" fillId="0" borderId="60" xfId="0" applyFont="1" applyFill="1" applyBorder="1" applyAlignment="1">
      <alignment horizontal="center" vertical="center" wrapText="1"/>
    </xf>
    <xf numFmtId="0" fontId="4" fillId="0" borderId="60" xfId="0" applyFont="1" applyBorder="1" applyAlignment="1">
      <alignment vertical="center" wrapText="1"/>
    </xf>
    <xf numFmtId="0" fontId="12" fillId="0" borderId="18" xfId="0" applyFont="1" applyFill="1" applyBorder="1" applyAlignment="1">
      <alignment horizontal="left" vertical="top"/>
    </xf>
    <xf numFmtId="0" fontId="22" fillId="0" borderId="18" xfId="0" applyFont="1" applyFill="1" applyBorder="1" applyAlignment="1">
      <alignment horizontal="left" vertical="top"/>
    </xf>
    <xf numFmtId="0" fontId="22" fillId="0" borderId="18" xfId="0" applyFont="1" applyFill="1" applyBorder="1" applyAlignment="1">
      <alignment horizontal="left" vertical="top" wrapText="1"/>
    </xf>
    <xf numFmtId="0" fontId="23" fillId="0" borderId="18" xfId="0" applyFont="1" applyFill="1" applyBorder="1" applyAlignment="1">
      <alignment horizontal="left" vertical="top"/>
    </xf>
    <xf numFmtId="0" fontId="22" fillId="0" borderId="37" xfId="0" applyFont="1" applyFill="1" applyBorder="1" applyAlignment="1">
      <alignment vertical="top"/>
    </xf>
    <xf numFmtId="49" fontId="12" fillId="10" borderId="37" xfId="0" applyNumberFormat="1" applyFont="1" applyFill="1" applyBorder="1" applyAlignment="1">
      <alignment horizontal="center" vertical="top" wrapText="1"/>
    </xf>
    <xf numFmtId="0" fontId="12" fillId="9" borderId="25" xfId="0" applyFont="1" applyFill="1" applyBorder="1" applyAlignment="1">
      <alignment horizontal="left" vertical="top"/>
    </xf>
    <xf numFmtId="0" fontId="3" fillId="10" borderId="18" xfId="0" applyFont="1" applyFill="1" applyBorder="1"/>
    <xf numFmtId="0" fontId="12" fillId="9" borderId="18" xfId="0" applyFont="1" applyFill="1" applyBorder="1" applyAlignment="1">
      <alignment horizontal="left" vertical="top"/>
    </xf>
    <xf numFmtId="0" fontId="22" fillId="9" borderId="18" xfId="0" applyFont="1" applyFill="1" applyBorder="1" applyAlignment="1">
      <alignment horizontal="left" vertical="top"/>
    </xf>
    <xf numFmtId="49" fontId="12" fillId="10" borderId="1" xfId="0" applyNumberFormat="1" applyFont="1" applyFill="1" applyBorder="1" applyAlignment="1">
      <alignment horizontal="center" vertical="top" wrapText="1"/>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wrapText="1"/>
    </xf>
    <xf numFmtId="0" fontId="3" fillId="0" borderId="0" xfId="4"/>
    <xf numFmtId="0" fontId="3" fillId="0" borderId="0" xfId="4" applyFont="1"/>
    <xf numFmtId="0" fontId="27" fillId="0" borderId="0" xfId="4" applyFont="1"/>
    <xf numFmtId="0" fontId="3" fillId="0" borderId="0" xfId="4" applyAlignment="1">
      <alignment horizontal="center"/>
    </xf>
    <xf numFmtId="0" fontId="28" fillId="0" borderId="0" xfId="4" applyFont="1"/>
    <xf numFmtId="2" fontId="29" fillId="2" borderId="1" xfId="4" applyNumberFormat="1" applyFont="1" applyFill="1" applyBorder="1" applyAlignment="1">
      <alignment horizontal="center" vertical="top" wrapText="1"/>
    </xf>
    <xf numFmtId="0" fontId="30" fillId="2" borderId="3" xfId="4" applyFont="1" applyFill="1" applyBorder="1" applyAlignment="1">
      <alignment vertical="top" wrapText="1"/>
    </xf>
    <xf numFmtId="0" fontId="30" fillId="2" borderId="4" xfId="4" applyFont="1" applyFill="1" applyBorder="1" applyAlignment="1">
      <alignment vertical="top" wrapText="1"/>
    </xf>
    <xf numFmtId="2" fontId="13" fillId="0" borderId="16" xfId="4" applyNumberFormat="1" applyFont="1" applyBorder="1" applyAlignment="1">
      <alignment horizontal="center" vertical="top" wrapText="1"/>
    </xf>
    <xf numFmtId="2" fontId="25" fillId="6" borderId="1" xfId="4" applyNumberFormat="1" applyFont="1" applyFill="1" applyBorder="1" applyAlignment="1">
      <alignment horizontal="center" vertical="top" wrapText="1"/>
    </xf>
    <xf numFmtId="2" fontId="13" fillId="0" borderId="21" xfId="4" applyNumberFormat="1" applyFont="1" applyBorder="1" applyAlignment="1">
      <alignment horizontal="center" vertical="top" wrapText="1"/>
    </xf>
    <xf numFmtId="164" fontId="13" fillId="0" borderId="54" xfId="4" applyNumberFormat="1" applyFont="1" applyBorder="1" applyAlignment="1">
      <alignment horizontal="center" vertical="top" wrapText="1"/>
    </xf>
    <xf numFmtId="2" fontId="13" fillId="0" borderId="54" xfId="4" applyNumberFormat="1" applyFont="1" applyBorder="1" applyAlignment="1">
      <alignment horizontal="center" vertical="top" wrapText="1"/>
    </xf>
    <xf numFmtId="2" fontId="13" fillId="0" borderId="9" xfId="4" applyNumberFormat="1" applyFont="1" applyBorder="1" applyAlignment="1">
      <alignment horizontal="center" vertical="top" wrapText="1"/>
    </xf>
    <xf numFmtId="0" fontId="13" fillId="0" borderId="55" xfId="4" applyFont="1" applyBorder="1"/>
    <xf numFmtId="0" fontId="13" fillId="0" borderId="0" xfId="4" applyFont="1"/>
    <xf numFmtId="0" fontId="13" fillId="0" borderId="0" xfId="4" applyFont="1" applyBorder="1"/>
    <xf numFmtId="0" fontId="13" fillId="0" borderId="48" xfId="4" applyFont="1" applyBorder="1"/>
    <xf numFmtId="164" fontId="13" fillId="0" borderId="9" xfId="3" applyNumberFormat="1" applyFont="1" applyBorder="1" applyAlignment="1">
      <alignment horizontal="center" vertical="top" wrapText="1"/>
    </xf>
    <xf numFmtId="164" fontId="13" fillId="0" borderId="9" xfId="4" applyNumberFormat="1" applyFont="1" applyBorder="1" applyAlignment="1">
      <alignment horizontal="center" vertical="top" wrapText="1"/>
    </xf>
    <xf numFmtId="164" fontId="13" fillId="0" borderId="16" xfId="4" applyNumberFormat="1" applyFont="1" applyBorder="1" applyAlignment="1">
      <alignment horizontal="center" vertical="top" wrapText="1"/>
    </xf>
    <xf numFmtId="164" fontId="3" fillId="0" borderId="0" xfId="4" applyNumberFormat="1"/>
    <xf numFmtId="2" fontId="29" fillId="6" borderId="1" xfId="4" applyNumberFormat="1" applyFont="1" applyFill="1" applyBorder="1" applyAlignment="1">
      <alignment horizontal="center" vertical="top" wrapText="1"/>
    </xf>
    <xf numFmtId="0" fontId="3" fillId="0" borderId="0" xfId="4" applyFont="1" applyAlignment="1">
      <alignment horizontal="right"/>
    </xf>
    <xf numFmtId="0" fontId="3" fillId="0" borderId="3" xfId="4" applyBorder="1"/>
    <xf numFmtId="0" fontId="22" fillId="0" borderId="3" xfId="4" applyFont="1" applyBorder="1" applyAlignment="1">
      <alignment vertical="center" wrapText="1"/>
    </xf>
    <xf numFmtId="0" fontId="22" fillId="0" borderId="4" xfId="4" applyFont="1" applyBorder="1" applyAlignment="1">
      <alignment vertical="center" wrapText="1"/>
    </xf>
    <xf numFmtId="0" fontId="31" fillId="0" borderId="0" xfId="4" applyFont="1"/>
    <xf numFmtId="0" fontId="32" fillId="0" borderId="0" xfId="4" applyFont="1"/>
    <xf numFmtId="49" fontId="13" fillId="0" borderId="0" xfId="4" applyNumberFormat="1" applyFont="1" applyBorder="1" applyAlignment="1">
      <alignment vertical="top"/>
    </xf>
    <xf numFmtId="0" fontId="6" fillId="3" borderId="19" xfId="4" applyFont="1" applyFill="1" applyBorder="1" applyAlignment="1">
      <alignment horizontal="left" vertical="top" wrapText="1"/>
    </xf>
    <xf numFmtId="0" fontId="6" fillId="3" borderId="17" xfId="4" applyFont="1" applyFill="1" applyBorder="1" applyAlignment="1">
      <alignment horizontal="left" vertical="top" wrapText="1"/>
    </xf>
    <xf numFmtId="2" fontId="25" fillId="3" borderId="5" xfId="4" applyNumberFormat="1" applyFont="1" applyFill="1" applyBorder="1" applyAlignment="1">
      <alignment horizontal="center" vertical="top" wrapText="1"/>
    </xf>
    <xf numFmtId="0" fontId="25" fillId="3" borderId="44" xfId="4" applyFont="1" applyFill="1" applyBorder="1" applyAlignment="1">
      <alignment horizontal="center" vertical="top"/>
    </xf>
    <xf numFmtId="0" fontId="6" fillId="17" borderId="19" xfId="4" applyFont="1" applyFill="1" applyBorder="1" applyAlignment="1">
      <alignment horizontal="left" vertical="top" wrapText="1"/>
    </xf>
    <xf numFmtId="0" fontId="6" fillId="17" borderId="17" xfId="4" applyFont="1" applyFill="1" applyBorder="1" applyAlignment="1">
      <alignment horizontal="left" vertical="top" wrapText="1"/>
    </xf>
    <xf numFmtId="164" fontId="25" fillId="17" borderId="5" xfId="4" applyNumberFormat="1" applyFont="1" applyFill="1" applyBorder="1" applyAlignment="1">
      <alignment horizontal="center" vertical="top" wrapText="1"/>
    </xf>
    <xf numFmtId="0" fontId="25" fillId="17" borderId="44" xfId="4" applyFont="1" applyFill="1" applyBorder="1" applyAlignment="1">
      <alignment horizontal="center" vertical="top"/>
    </xf>
    <xf numFmtId="0" fontId="25" fillId="17" borderId="17" xfId="4" applyFont="1" applyFill="1" applyBorder="1" applyAlignment="1">
      <alignment horizontal="right" vertical="top" wrapText="1"/>
    </xf>
    <xf numFmtId="49" fontId="25" fillId="17" borderId="5" xfId="4" applyNumberFormat="1" applyFont="1" applyFill="1" applyBorder="1" applyAlignment="1">
      <alignment horizontal="center" vertical="top"/>
    </xf>
    <xf numFmtId="0" fontId="6" fillId="10" borderId="2" xfId="4" applyFont="1" applyFill="1" applyBorder="1" applyAlignment="1">
      <alignment horizontal="left" vertical="top" wrapText="1"/>
    </xf>
    <xf numFmtId="0" fontId="6" fillId="10" borderId="3" xfId="4" applyFont="1" applyFill="1" applyBorder="1" applyAlignment="1">
      <alignment horizontal="left" vertical="top" wrapText="1"/>
    </xf>
    <xf numFmtId="164" fontId="25" fillId="10" borderId="1" xfId="4" applyNumberFormat="1" applyFont="1" applyFill="1" applyBorder="1" applyAlignment="1">
      <alignment horizontal="center" vertical="top" wrapText="1"/>
    </xf>
    <xf numFmtId="0" fontId="25" fillId="10" borderId="4" xfId="4" applyFont="1" applyFill="1" applyBorder="1" applyAlignment="1">
      <alignment horizontal="center" vertical="top"/>
    </xf>
    <xf numFmtId="49" fontId="25" fillId="10" borderId="1" xfId="4" applyNumberFormat="1" applyFont="1" applyFill="1" applyBorder="1" applyAlignment="1">
      <alignment horizontal="center" vertical="top"/>
    </xf>
    <xf numFmtId="0" fontId="6" fillId="8" borderId="2" xfId="4" applyFont="1" applyFill="1" applyBorder="1" applyAlignment="1">
      <alignment horizontal="left" vertical="top" wrapText="1"/>
    </xf>
    <xf numFmtId="0" fontId="6" fillId="8" borderId="3" xfId="4" applyFont="1" applyFill="1" applyBorder="1" applyAlignment="1">
      <alignment horizontal="left" vertical="top" wrapText="1"/>
    </xf>
    <xf numFmtId="164" fontId="25" fillId="8" borderId="1" xfId="4" applyNumberFormat="1" applyFont="1" applyFill="1" applyBorder="1" applyAlignment="1">
      <alignment horizontal="center" vertical="top" wrapText="1"/>
    </xf>
    <xf numFmtId="0" fontId="25" fillId="8" borderId="4" xfId="4" applyFont="1" applyFill="1" applyBorder="1" applyAlignment="1">
      <alignment horizontal="center" vertical="top"/>
    </xf>
    <xf numFmtId="49" fontId="25" fillId="8" borderId="1" xfId="4" applyNumberFormat="1" applyFont="1" applyFill="1" applyBorder="1" applyAlignment="1">
      <alignment horizontal="center" vertical="top"/>
    </xf>
    <xf numFmtId="49" fontId="25" fillId="9" borderId="1" xfId="4" applyNumberFormat="1" applyFont="1" applyFill="1" applyBorder="1" applyAlignment="1">
      <alignment horizontal="center" vertical="top"/>
    </xf>
    <xf numFmtId="9" fontId="10" fillId="18" borderId="49" xfId="4" applyNumberFormat="1" applyFont="1" applyFill="1" applyBorder="1" applyAlignment="1">
      <alignment horizontal="center" vertical="top"/>
    </xf>
    <xf numFmtId="0" fontId="10" fillId="18" borderId="50" xfId="4" applyFont="1" applyFill="1" applyBorder="1" applyAlignment="1">
      <alignment horizontal="center" vertical="center"/>
    </xf>
    <xf numFmtId="0" fontId="10" fillId="18" borderId="42" xfId="4" applyFont="1" applyFill="1" applyBorder="1" applyAlignment="1">
      <alignment horizontal="left" vertical="top"/>
    </xf>
    <xf numFmtId="164" fontId="25" fillId="18" borderId="24" xfId="4" applyNumberFormat="1" applyFont="1" applyFill="1" applyBorder="1" applyAlignment="1">
      <alignment horizontal="center" vertical="top"/>
    </xf>
    <xf numFmtId="0" fontId="25" fillId="18" borderId="37" xfId="4" applyFont="1" applyFill="1" applyBorder="1" applyAlignment="1">
      <alignment horizontal="center" vertical="top"/>
    </xf>
    <xf numFmtId="49" fontId="13" fillId="11" borderId="48" xfId="4" applyNumberFormat="1" applyFont="1" applyFill="1" applyBorder="1" applyAlignment="1">
      <alignment horizontal="center" vertical="top"/>
    </xf>
    <xf numFmtId="0" fontId="30" fillId="11" borderId="23" xfId="4" applyFont="1" applyFill="1" applyBorder="1" applyAlignment="1">
      <alignment horizontal="center" vertical="top" wrapText="1"/>
    </xf>
    <xf numFmtId="0" fontId="30" fillId="13" borderId="0" xfId="4" applyFont="1" applyFill="1" applyBorder="1" applyAlignment="1">
      <alignment horizontal="center" vertical="top" wrapText="1"/>
    </xf>
    <xf numFmtId="0" fontId="10" fillId="11" borderId="45" xfId="4" applyFont="1" applyFill="1" applyBorder="1" applyAlignment="1">
      <alignment horizontal="center" vertical="top"/>
    </xf>
    <xf numFmtId="0" fontId="4" fillId="11" borderId="46" xfId="4" applyFont="1" applyFill="1" applyBorder="1" applyAlignment="1">
      <alignment horizontal="center" vertical="center" wrapText="1"/>
    </xf>
    <xf numFmtId="0" fontId="4" fillId="11" borderId="47" xfId="4" applyFont="1" applyFill="1" applyBorder="1" applyAlignment="1">
      <alignment horizontal="left" vertical="top" wrapText="1"/>
    </xf>
    <xf numFmtId="164" fontId="13" fillId="0" borderId="23" xfId="4" applyNumberFormat="1" applyFont="1" applyFill="1" applyBorder="1" applyAlignment="1">
      <alignment horizontal="center" vertical="top"/>
    </xf>
    <xf numFmtId="0" fontId="13" fillId="11" borderId="54" xfId="4" applyFont="1" applyFill="1" applyBorder="1" applyAlignment="1">
      <alignment horizontal="center" vertical="top"/>
    </xf>
    <xf numFmtId="49" fontId="13" fillId="11" borderId="23" xfId="4" applyNumberFormat="1" applyFont="1" applyFill="1" applyBorder="1" applyAlignment="1">
      <alignment horizontal="center" vertical="top"/>
    </xf>
    <xf numFmtId="49" fontId="25" fillId="11" borderId="23" xfId="4" applyNumberFormat="1" applyFont="1" applyFill="1" applyBorder="1" applyAlignment="1">
      <alignment horizontal="center" vertical="top" wrapText="1"/>
    </xf>
    <xf numFmtId="49" fontId="25" fillId="13" borderId="0" xfId="4" applyNumberFormat="1" applyFont="1" applyFill="1" applyBorder="1" applyAlignment="1">
      <alignment horizontal="center" vertical="top" wrapText="1"/>
    </xf>
    <xf numFmtId="0" fontId="28" fillId="0" borderId="0" xfId="4" applyFont="1" applyAlignment="1">
      <alignment horizontal="left"/>
    </xf>
    <xf numFmtId="0" fontId="3" fillId="0" borderId="0" xfId="4" applyAlignment="1">
      <alignment horizontal="left"/>
    </xf>
    <xf numFmtId="0" fontId="28" fillId="0" borderId="0" xfId="4" applyFont="1" applyAlignment="1">
      <alignment horizontal="center"/>
    </xf>
    <xf numFmtId="0" fontId="10" fillId="11" borderId="38" xfId="4" applyFont="1" applyFill="1" applyBorder="1" applyAlignment="1">
      <alignment horizontal="center" vertical="top"/>
    </xf>
    <xf numFmtId="0" fontId="4" fillId="11" borderId="22" xfId="4" applyFont="1" applyFill="1" applyBorder="1" applyAlignment="1">
      <alignment horizontal="center" vertical="center" wrapText="1"/>
    </xf>
    <xf numFmtId="0" fontId="4" fillId="11" borderId="15" xfId="4" applyFont="1" applyFill="1" applyBorder="1" applyAlignment="1">
      <alignment wrapText="1"/>
    </xf>
    <xf numFmtId="164" fontId="13" fillId="0" borderId="68" xfId="4" applyNumberFormat="1" applyFont="1" applyFill="1" applyBorder="1" applyAlignment="1">
      <alignment horizontal="center" vertical="top"/>
    </xf>
    <xf numFmtId="0" fontId="13" fillId="11" borderId="9" xfId="4" applyFont="1" applyFill="1" applyBorder="1" applyAlignment="1">
      <alignment horizontal="center" vertical="top"/>
    </xf>
    <xf numFmtId="0" fontId="33" fillId="11" borderId="30" xfId="4" applyFont="1" applyFill="1" applyBorder="1" applyAlignment="1">
      <alignment horizontal="center" vertical="top"/>
    </xf>
    <xf numFmtId="0" fontId="4" fillId="11" borderId="31" xfId="4" applyFont="1" applyFill="1" applyBorder="1" applyAlignment="1">
      <alignment horizontal="center" vertical="top" wrapText="1"/>
    </xf>
    <xf numFmtId="0" fontId="4" fillId="11" borderId="32" xfId="4" applyFont="1" applyFill="1" applyBorder="1" applyAlignment="1">
      <alignment horizontal="left" vertical="top" wrapText="1"/>
    </xf>
    <xf numFmtId="164" fontId="13" fillId="11" borderId="16" xfId="4" applyNumberFormat="1" applyFont="1" applyFill="1" applyBorder="1" applyAlignment="1">
      <alignment horizontal="center" vertical="top"/>
    </xf>
    <xf numFmtId="0" fontId="13" fillId="11" borderId="16" xfId="4" applyFont="1" applyFill="1" applyBorder="1" applyAlignment="1">
      <alignment horizontal="center" vertical="top"/>
    </xf>
    <xf numFmtId="49" fontId="13" fillId="11" borderId="24" xfId="4" applyNumberFormat="1" applyFont="1" applyFill="1" applyBorder="1" applyAlignment="1">
      <alignment horizontal="left" vertical="top"/>
    </xf>
    <xf numFmtId="49" fontId="25" fillId="11" borderId="24" xfId="4" applyNumberFormat="1" applyFont="1" applyFill="1" applyBorder="1" applyAlignment="1">
      <alignment horizontal="center" vertical="top" wrapText="1"/>
    </xf>
    <xf numFmtId="49" fontId="25" fillId="13" borderId="18" xfId="4" applyNumberFormat="1" applyFont="1" applyFill="1" applyBorder="1" applyAlignment="1">
      <alignment horizontal="center" vertical="top" wrapText="1"/>
    </xf>
    <xf numFmtId="9" fontId="10" fillId="18" borderId="63" xfId="4" applyNumberFormat="1" applyFont="1" applyFill="1" applyBorder="1" applyAlignment="1">
      <alignment horizontal="center" vertical="top"/>
    </xf>
    <xf numFmtId="0" fontId="10" fillId="18" borderId="69" xfId="4" applyFont="1" applyFill="1" applyBorder="1" applyAlignment="1">
      <alignment horizontal="center" vertical="center"/>
    </xf>
    <xf numFmtId="0" fontId="10" fillId="18" borderId="70" xfId="4" applyFont="1" applyFill="1" applyBorder="1" applyAlignment="1">
      <alignment horizontal="left" vertical="top"/>
    </xf>
    <xf numFmtId="164" fontId="25" fillId="18" borderId="1" xfId="4" applyNumberFormat="1" applyFont="1" applyFill="1" applyBorder="1" applyAlignment="1">
      <alignment horizontal="center" vertical="top"/>
    </xf>
    <xf numFmtId="0" fontId="25" fillId="18" borderId="4" xfId="4" applyFont="1" applyFill="1" applyBorder="1" applyAlignment="1">
      <alignment horizontal="center" vertical="top"/>
    </xf>
    <xf numFmtId="49" fontId="13" fillId="11" borderId="44" xfId="4" applyNumberFormat="1" applyFont="1" applyFill="1" applyBorder="1" applyAlignment="1">
      <alignment horizontal="left" vertical="top"/>
    </xf>
    <xf numFmtId="0" fontId="34" fillId="13" borderId="19" xfId="4" applyFont="1" applyFill="1" applyBorder="1" applyAlignment="1">
      <alignment vertical="top" wrapText="1"/>
    </xf>
    <xf numFmtId="0" fontId="30" fillId="11" borderId="5" xfId="4" applyFont="1" applyFill="1" applyBorder="1" applyAlignment="1">
      <alignment horizontal="center" vertical="top" wrapText="1"/>
    </xf>
    <xf numFmtId="0" fontId="30" fillId="13" borderId="17" xfId="4" applyFont="1" applyFill="1" applyBorder="1" applyAlignment="1">
      <alignment horizontal="center" vertical="top" wrapText="1"/>
    </xf>
    <xf numFmtId="0" fontId="4" fillId="11" borderId="48" xfId="4" applyFont="1" applyFill="1" applyBorder="1" applyAlignment="1">
      <alignment wrapText="1"/>
    </xf>
    <xf numFmtId="164" fontId="13" fillId="11" borderId="23" xfId="4" applyNumberFormat="1" applyFont="1" applyFill="1" applyBorder="1" applyAlignment="1">
      <alignment horizontal="center" vertical="top"/>
    </xf>
    <xf numFmtId="0" fontId="13" fillId="11" borderId="48" xfId="4" applyFont="1" applyFill="1" applyBorder="1" applyAlignment="1">
      <alignment horizontal="center" vertical="top"/>
    </xf>
    <xf numFmtId="49" fontId="13" fillId="11" borderId="48" xfId="4" applyNumberFormat="1" applyFont="1" applyFill="1" applyBorder="1" applyAlignment="1">
      <alignment horizontal="left" vertical="top"/>
    </xf>
    <xf numFmtId="0" fontId="31" fillId="13" borderId="55" xfId="4" applyFont="1" applyFill="1" applyBorder="1" applyAlignment="1">
      <alignment horizontal="left" vertical="top" wrapText="1"/>
    </xf>
    <xf numFmtId="164" fontId="13" fillId="11" borderId="68" xfId="4" applyNumberFormat="1" applyFont="1" applyFill="1" applyBorder="1" applyAlignment="1">
      <alignment horizontal="center" vertical="top"/>
    </xf>
    <xf numFmtId="49" fontId="13" fillId="11" borderId="23" xfId="4" applyNumberFormat="1" applyFont="1" applyFill="1" applyBorder="1" applyAlignment="1">
      <alignment horizontal="left" vertical="top"/>
    </xf>
    <xf numFmtId="0" fontId="33" fillId="11" borderId="38" xfId="4" applyFont="1" applyFill="1" applyBorder="1" applyAlignment="1">
      <alignment horizontal="center" vertical="top"/>
    </xf>
    <xf numFmtId="0" fontId="4" fillId="11" borderId="71" xfId="4" applyFont="1" applyFill="1" applyBorder="1" applyAlignment="1">
      <alignment horizontal="center" vertical="top" wrapText="1"/>
    </xf>
    <xf numFmtId="0" fontId="4" fillId="11" borderId="62" xfId="4" applyFont="1" applyFill="1" applyBorder="1" applyAlignment="1">
      <alignment horizontal="left" vertical="top" wrapText="1"/>
    </xf>
    <xf numFmtId="9" fontId="4" fillId="18" borderId="63" xfId="4" applyNumberFormat="1" applyFont="1" applyFill="1" applyBorder="1" applyAlignment="1">
      <alignment horizontal="center" vertical="top"/>
    </xf>
    <xf numFmtId="0" fontId="4" fillId="18" borderId="69" xfId="4" applyFont="1" applyFill="1" applyBorder="1" applyAlignment="1">
      <alignment horizontal="center" vertical="center"/>
    </xf>
    <xf numFmtId="0" fontId="4" fillId="18" borderId="70" xfId="4" applyFont="1" applyFill="1" applyBorder="1" applyAlignment="1">
      <alignment horizontal="left" vertical="top"/>
    </xf>
    <xf numFmtId="0" fontId="13" fillId="13" borderId="55" xfId="4" applyFont="1" applyFill="1" applyBorder="1" applyAlignment="1">
      <alignment horizontal="left" vertical="top" wrapText="1"/>
    </xf>
    <xf numFmtId="0" fontId="31" fillId="13" borderId="0" xfId="4" applyFont="1" applyFill="1" applyBorder="1" applyAlignment="1">
      <alignment vertical="top" wrapText="1"/>
    </xf>
    <xf numFmtId="49" fontId="25" fillId="12" borderId="23" xfId="4" applyNumberFormat="1" applyFont="1" applyFill="1" applyBorder="1" applyAlignment="1">
      <alignment horizontal="center" vertical="top" wrapText="1"/>
    </xf>
    <xf numFmtId="49" fontId="25" fillId="14" borderId="23" xfId="4" applyNumberFormat="1" applyFont="1" applyFill="1" applyBorder="1" applyAlignment="1">
      <alignment horizontal="center" vertical="top"/>
    </xf>
    <xf numFmtId="49" fontId="25" fillId="9" borderId="23" xfId="4" applyNumberFormat="1" applyFont="1" applyFill="1" applyBorder="1" applyAlignment="1">
      <alignment horizontal="center" vertical="top"/>
    </xf>
    <xf numFmtId="9" fontId="4" fillId="0" borderId="51" xfId="4" applyNumberFormat="1" applyFont="1" applyFill="1" applyBorder="1" applyAlignment="1">
      <alignment horizontal="center" vertical="top"/>
    </xf>
    <xf numFmtId="0" fontId="4" fillId="0" borderId="52" xfId="4" applyFont="1" applyFill="1" applyBorder="1" applyAlignment="1">
      <alignment horizontal="center" vertical="center"/>
    </xf>
    <xf numFmtId="0" fontId="4" fillId="0" borderId="53" xfId="4" applyFont="1" applyFill="1" applyBorder="1" applyAlignment="1">
      <alignment horizontal="left" vertical="top"/>
    </xf>
    <xf numFmtId="164" fontId="25" fillId="0" borderId="54" xfId="4" applyNumberFormat="1" applyFont="1" applyFill="1" applyBorder="1" applyAlignment="1">
      <alignment horizontal="center" vertical="top"/>
    </xf>
    <xf numFmtId="0" fontId="25" fillId="0" borderId="48" xfId="4" applyFont="1" applyFill="1" applyBorder="1" applyAlignment="1">
      <alignment horizontal="center" vertical="top"/>
    </xf>
    <xf numFmtId="9" fontId="4" fillId="0" borderId="26" xfId="4" applyNumberFormat="1" applyFont="1" applyFill="1" applyBorder="1" applyAlignment="1">
      <alignment horizontal="center" vertical="top"/>
    </xf>
    <xf numFmtId="0" fontId="4" fillId="0" borderId="27" xfId="4" applyFont="1" applyFill="1" applyBorder="1" applyAlignment="1">
      <alignment horizontal="center" vertical="center"/>
    </xf>
    <xf numFmtId="0" fontId="4" fillId="0" borderId="28" xfId="4" applyFont="1" applyFill="1" applyBorder="1" applyAlignment="1">
      <alignment horizontal="left" vertical="top"/>
    </xf>
    <xf numFmtId="164" fontId="25" fillId="0" borderId="9" xfId="4" applyNumberFormat="1" applyFont="1" applyFill="1" applyBorder="1" applyAlignment="1">
      <alignment horizontal="center" vertical="top"/>
    </xf>
    <xf numFmtId="0" fontId="25" fillId="0" borderId="9" xfId="4" applyFont="1" applyFill="1" applyBorder="1" applyAlignment="1">
      <alignment horizontal="center" vertical="top"/>
    </xf>
    <xf numFmtId="0" fontId="4" fillId="0" borderId="30" xfId="4" applyFont="1" applyFill="1" applyBorder="1" applyAlignment="1">
      <alignment horizontal="center" vertical="top"/>
    </xf>
    <xf numFmtId="0" fontId="4" fillId="0" borderId="31" xfId="4" applyFont="1" applyFill="1" applyBorder="1" applyAlignment="1">
      <alignment horizontal="center" vertical="top" wrapText="1"/>
    </xf>
    <xf numFmtId="0" fontId="4" fillId="0" borderId="32" xfId="4" applyFont="1" applyFill="1" applyBorder="1" applyAlignment="1">
      <alignment horizontal="left" vertical="top" wrapText="1"/>
    </xf>
    <xf numFmtId="164" fontId="25" fillId="0" borderId="16" xfId="4" applyNumberFormat="1" applyFont="1" applyFill="1" applyBorder="1" applyAlignment="1">
      <alignment horizontal="center" vertical="top"/>
    </xf>
    <xf numFmtId="0" fontId="25" fillId="0" borderId="16" xfId="4" applyFont="1" applyFill="1" applyBorder="1" applyAlignment="1">
      <alignment horizontal="center" vertical="top"/>
    </xf>
    <xf numFmtId="0" fontId="4" fillId="13" borderId="0" xfId="0" applyFont="1" applyFill="1" applyAlignment="1">
      <alignment wrapText="1"/>
    </xf>
    <xf numFmtId="49" fontId="25" fillId="13" borderId="23" xfId="4" applyNumberFormat="1" applyFont="1" applyFill="1" applyBorder="1" applyAlignment="1">
      <alignment vertical="top" wrapText="1"/>
    </xf>
    <xf numFmtId="49" fontId="13" fillId="11" borderId="44" xfId="4" applyNumberFormat="1" applyFont="1" applyFill="1" applyBorder="1" applyAlignment="1">
      <alignment horizontal="center" vertical="top"/>
    </xf>
    <xf numFmtId="0" fontId="31" fillId="13" borderId="44" xfId="4" applyFont="1" applyFill="1" applyBorder="1" applyAlignment="1">
      <alignment vertical="top" wrapText="1"/>
    </xf>
    <xf numFmtId="0" fontId="4" fillId="11" borderId="51" xfId="4" applyFont="1" applyFill="1" applyBorder="1" applyAlignment="1">
      <alignment horizontal="center" vertical="top"/>
    </xf>
    <xf numFmtId="0" fontId="4" fillId="11" borderId="52" xfId="4" applyFont="1" applyFill="1" applyBorder="1" applyAlignment="1">
      <alignment horizontal="center" vertical="center" wrapText="1"/>
    </xf>
    <xf numFmtId="0" fontId="4" fillId="11" borderId="53" xfId="4" applyFont="1" applyFill="1" applyBorder="1" applyAlignment="1">
      <alignment horizontal="left" vertical="top" wrapText="1"/>
    </xf>
    <xf numFmtId="164" fontId="13" fillId="12" borderId="54" xfId="4" applyNumberFormat="1" applyFont="1" applyFill="1" applyBorder="1" applyAlignment="1">
      <alignment horizontal="center" vertical="top"/>
    </xf>
    <xf numFmtId="0" fontId="13" fillId="12" borderId="54" xfId="4" applyFont="1" applyFill="1" applyBorder="1" applyAlignment="1">
      <alignment horizontal="center" vertical="top"/>
    </xf>
    <xf numFmtId="0" fontId="31" fillId="13" borderId="48" xfId="4" applyFont="1" applyFill="1" applyBorder="1" applyAlignment="1">
      <alignment vertical="top" wrapText="1"/>
    </xf>
    <xf numFmtId="0" fontId="4" fillId="11" borderId="38" xfId="4" applyFont="1" applyFill="1" applyBorder="1" applyAlignment="1">
      <alignment horizontal="center" vertical="top"/>
    </xf>
    <xf numFmtId="0" fontId="4" fillId="11" borderId="71" xfId="4" applyFont="1" applyFill="1" applyBorder="1" applyAlignment="1">
      <alignment horizontal="center" vertical="center" wrapText="1"/>
    </xf>
    <xf numFmtId="164" fontId="13" fillId="12" borderId="68" xfId="4" applyNumberFormat="1" applyFont="1" applyFill="1" applyBorder="1" applyAlignment="1">
      <alignment horizontal="center" vertical="top"/>
    </xf>
    <xf numFmtId="0" fontId="13" fillId="12" borderId="9" xfId="4" applyFont="1" applyFill="1" applyBorder="1" applyAlignment="1">
      <alignment horizontal="center" vertical="top"/>
    </xf>
    <xf numFmtId="164" fontId="13" fillId="12" borderId="16" xfId="4" applyNumberFormat="1" applyFont="1" applyFill="1" applyBorder="1" applyAlignment="1">
      <alignment horizontal="center" vertical="top"/>
    </xf>
    <xf numFmtId="0" fontId="13" fillId="12" borderId="16" xfId="4" applyFont="1" applyFill="1" applyBorder="1" applyAlignment="1">
      <alignment horizontal="center" vertical="top"/>
    </xf>
    <xf numFmtId="49" fontId="25" fillId="13" borderId="24" xfId="4" applyNumberFormat="1" applyFont="1" applyFill="1" applyBorder="1" applyAlignment="1">
      <alignment vertical="top" wrapText="1"/>
    </xf>
    <xf numFmtId="0" fontId="4" fillId="11" borderId="45" xfId="4" applyFont="1" applyFill="1" applyBorder="1" applyAlignment="1">
      <alignment horizontal="center" vertical="top"/>
    </xf>
    <xf numFmtId="0" fontId="4" fillId="11" borderId="26" xfId="4" applyFont="1" applyFill="1" applyBorder="1" applyAlignment="1">
      <alignment horizontal="center" vertical="top"/>
    </xf>
    <xf numFmtId="0" fontId="4" fillId="11" borderId="27" xfId="4" applyFont="1" applyFill="1" applyBorder="1" applyAlignment="1">
      <alignment horizontal="center" vertical="center" wrapText="1"/>
    </xf>
    <xf numFmtId="0" fontId="4" fillId="11" borderId="28" xfId="4" applyFont="1" applyFill="1" applyBorder="1" applyAlignment="1">
      <alignment horizontal="left" vertical="top" wrapText="1"/>
    </xf>
    <xf numFmtId="164" fontId="13" fillId="11" borderId="9" xfId="4" applyNumberFormat="1" applyFont="1" applyFill="1" applyBorder="1" applyAlignment="1">
      <alignment horizontal="center" vertical="top"/>
    </xf>
    <xf numFmtId="164" fontId="13" fillId="11" borderId="54" xfId="4" applyNumberFormat="1" applyFont="1" applyFill="1" applyBorder="1" applyAlignment="1">
      <alignment horizontal="center" vertical="top"/>
    </xf>
    <xf numFmtId="9" fontId="10" fillId="19" borderId="63" xfId="4" applyNumberFormat="1" applyFont="1" applyFill="1" applyBorder="1" applyAlignment="1">
      <alignment horizontal="center" vertical="top"/>
    </xf>
    <xf numFmtId="0" fontId="10" fillId="19" borderId="69" xfId="4" applyFont="1" applyFill="1" applyBorder="1" applyAlignment="1">
      <alignment horizontal="center" vertical="center"/>
    </xf>
    <xf numFmtId="0" fontId="10" fillId="19" borderId="70" xfId="4" applyFont="1" applyFill="1" applyBorder="1" applyAlignment="1">
      <alignment horizontal="left" vertical="top"/>
    </xf>
    <xf numFmtId="43" fontId="25" fillId="19" borderId="1" xfId="1" applyFont="1" applyFill="1" applyBorder="1" applyAlignment="1">
      <alignment horizontal="center" vertical="top"/>
    </xf>
    <xf numFmtId="0" fontId="25" fillId="19" borderId="4" xfId="4" applyFont="1" applyFill="1" applyBorder="1" applyAlignment="1">
      <alignment horizontal="center" vertical="top"/>
    </xf>
    <xf numFmtId="0" fontId="30" fillId="12" borderId="5" xfId="4" applyFont="1" applyFill="1" applyBorder="1" applyAlignment="1">
      <alignment vertical="top" wrapText="1"/>
    </xf>
    <xf numFmtId="164" fontId="13" fillId="12" borderId="23" xfId="4" applyNumberFormat="1" applyFont="1" applyFill="1" applyBorder="1" applyAlignment="1">
      <alignment horizontal="center" vertical="top"/>
    </xf>
    <xf numFmtId="0" fontId="25" fillId="12" borderId="48" xfId="4" applyFont="1" applyFill="1" applyBorder="1" applyAlignment="1">
      <alignment horizontal="center" vertical="top"/>
    </xf>
    <xf numFmtId="49" fontId="25" fillId="12" borderId="23" xfId="4" applyNumberFormat="1" applyFont="1" applyFill="1" applyBorder="1" applyAlignment="1">
      <alignment vertical="top" wrapText="1"/>
    </xf>
    <xf numFmtId="164" fontId="13" fillId="12" borderId="9" xfId="4" applyNumberFormat="1" applyFont="1" applyFill="1" applyBorder="1" applyAlignment="1">
      <alignment horizontal="center" vertical="top"/>
    </xf>
    <xf numFmtId="0" fontId="25" fillId="12" borderId="9" xfId="4" applyFont="1" applyFill="1" applyBorder="1" applyAlignment="1">
      <alignment horizontal="center" vertical="top"/>
    </xf>
    <xf numFmtId="0" fontId="10" fillId="11" borderId="62" xfId="4" applyFont="1" applyFill="1" applyBorder="1" applyAlignment="1">
      <alignment horizontal="left" vertical="top" wrapText="1"/>
    </xf>
    <xf numFmtId="164" fontId="25" fillId="12" borderId="68" xfId="4" applyNumberFormat="1" applyFont="1" applyFill="1" applyBorder="1" applyAlignment="1">
      <alignment horizontal="center" vertical="top"/>
    </xf>
    <xf numFmtId="0" fontId="25" fillId="12" borderId="16" xfId="4" applyFont="1" applyFill="1" applyBorder="1" applyAlignment="1">
      <alignment horizontal="center" vertical="top"/>
    </xf>
    <xf numFmtId="49" fontId="25" fillId="12" borderId="24" xfId="4" applyNumberFormat="1" applyFont="1" applyFill="1" applyBorder="1" applyAlignment="1">
      <alignment vertical="top" wrapText="1"/>
    </xf>
    <xf numFmtId="0" fontId="4" fillId="0" borderId="63" xfId="4" applyFont="1" applyBorder="1" applyAlignment="1">
      <alignment horizontal="center" vertical="center"/>
    </xf>
    <xf numFmtId="0" fontId="4" fillId="0" borderId="64" xfId="4" applyFont="1" applyBorder="1" applyAlignment="1">
      <alignment horizontal="center" vertical="center" wrapText="1"/>
    </xf>
    <xf numFmtId="0" fontId="4" fillId="0" borderId="64" xfId="4" applyFont="1" applyBorder="1" applyAlignment="1">
      <alignment vertical="center" wrapText="1"/>
    </xf>
    <xf numFmtId="0" fontId="25" fillId="11" borderId="3" xfId="4" applyFont="1" applyFill="1" applyBorder="1" applyAlignment="1">
      <alignment horizontal="left" vertical="top"/>
    </xf>
    <xf numFmtId="49" fontId="25" fillId="9" borderId="4" xfId="4" applyNumberFormat="1" applyFont="1" applyFill="1" applyBorder="1" applyAlignment="1">
      <alignment horizontal="center" vertical="top"/>
    </xf>
    <xf numFmtId="0" fontId="6" fillId="8" borderId="2" xfId="4" applyFont="1" applyFill="1" applyBorder="1" applyAlignment="1">
      <alignment vertical="top"/>
    </xf>
    <xf numFmtId="0" fontId="6" fillId="8" borderId="3" xfId="4" applyFont="1" applyFill="1" applyBorder="1" applyAlignment="1">
      <alignment vertical="top"/>
    </xf>
    <xf numFmtId="0" fontId="25" fillId="8" borderId="3" xfId="4" applyFont="1" applyFill="1" applyBorder="1" applyAlignment="1">
      <alignment vertical="top"/>
    </xf>
    <xf numFmtId="0" fontId="25" fillId="8" borderId="4" xfId="4" applyFont="1" applyFill="1" applyBorder="1" applyAlignment="1">
      <alignment vertical="top"/>
    </xf>
    <xf numFmtId="0" fontId="10" fillId="0" borderId="63" xfId="4" applyFont="1" applyBorder="1" applyAlignment="1">
      <alignment horizontal="left" vertical="top"/>
    </xf>
    <xf numFmtId="0" fontId="4" fillId="11" borderId="69" xfId="4" applyFont="1" applyFill="1" applyBorder="1" applyAlignment="1">
      <alignment vertical="center" wrapText="1"/>
    </xf>
    <xf numFmtId="0" fontId="12" fillId="0" borderId="2" xfId="4" applyFont="1" applyBorder="1" applyAlignment="1">
      <alignment horizontal="left" vertical="top"/>
    </xf>
    <xf numFmtId="0" fontId="22" fillId="0" borderId="3" xfId="4" applyFont="1" applyBorder="1" applyAlignment="1">
      <alignment horizontal="left" vertical="top"/>
    </xf>
    <xf numFmtId="0" fontId="23" fillId="0" borderId="3" xfId="4" applyFont="1" applyBorder="1" applyAlignment="1">
      <alignment horizontal="left" vertical="top"/>
    </xf>
    <xf numFmtId="0" fontId="22" fillId="0" borderId="4" xfId="4" applyFont="1" applyBorder="1" applyAlignment="1">
      <alignment vertical="top"/>
    </xf>
    <xf numFmtId="49" fontId="12" fillId="10" borderId="4" xfId="4" applyNumberFormat="1" applyFont="1" applyFill="1" applyBorder="1" applyAlignment="1">
      <alignment horizontal="center" vertical="top" wrapText="1"/>
    </xf>
    <xf numFmtId="0" fontId="6" fillId="10" borderId="25" xfId="4" applyFont="1" applyFill="1" applyBorder="1" applyAlignment="1">
      <alignment horizontal="left" vertical="top"/>
    </xf>
    <xf numFmtId="0" fontId="3" fillId="10" borderId="18" xfId="4" applyFont="1" applyFill="1" applyBorder="1"/>
    <xf numFmtId="0" fontId="25" fillId="10" borderId="18" xfId="4" applyFont="1" applyFill="1" applyBorder="1" applyAlignment="1">
      <alignment horizontal="left" vertical="top"/>
    </xf>
    <xf numFmtId="0" fontId="13" fillId="10" borderId="18" xfId="4" applyFont="1" applyFill="1" applyBorder="1" applyAlignment="1">
      <alignment horizontal="left" vertical="top"/>
    </xf>
    <xf numFmtId="0" fontId="25" fillId="10" borderId="0" xfId="4" applyFont="1" applyFill="1" applyBorder="1" applyAlignment="1">
      <alignment vertical="top"/>
    </xf>
    <xf numFmtId="49" fontId="25" fillId="10" borderId="1" xfId="4" applyNumberFormat="1" applyFont="1" applyFill="1" applyBorder="1" applyAlignment="1">
      <alignment horizontal="center" vertical="top" wrapText="1"/>
    </xf>
    <xf numFmtId="0" fontId="6" fillId="10" borderId="19" xfId="4" applyFont="1" applyFill="1" applyBorder="1" applyAlignment="1">
      <alignment horizontal="left" vertical="top" wrapText="1"/>
    </xf>
    <xf numFmtId="0" fontId="6" fillId="10" borderId="17" xfId="4" applyFont="1" applyFill="1" applyBorder="1" applyAlignment="1">
      <alignment horizontal="left" vertical="top" wrapText="1"/>
    </xf>
    <xf numFmtId="164" fontId="25" fillId="10" borderId="5" xfId="4" applyNumberFormat="1" applyFont="1" applyFill="1" applyBorder="1" applyAlignment="1">
      <alignment horizontal="center" vertical="top" wrapText="1"/>
    </xf>
    <xf numFmtId="0" fontId="25" fillId="10" borderId="44" xfId="4" applyFont="1" applyFill="1" applyBorder="1" applyAlignment="1">
      <alignment horizontal="center" vertical="top"/>
    </xf>
    <xf numFmtId="0" fontId="25" fillId="10" borderId="17" xfId="4" applyFont="1" applyFill="1" applyBorder="1" applyAlignment="1">
      <alignment horizontal="right" vertical="top" wrapText="1"/>
    </xf>
    <xf numFmtId="49" fontId="25" fillId="10" borderId="5" xfId="4" applyNumberFormat="1" applyFont="1" applyFill="1" applyBorder="1" applyAlignment="1">
      <alignment horizontal="center" vertical="top"/>
    </xf>
    <xf numFmtId="0" fontId="6" fillId="8" borderId="19" xfId="4" applyFont="1" applyFill="1" applyBorder="1" applyAlignment="1">
      <alignment horizontal="left" vertical="top" wrapText="1"/>
    </xf>
    <xf numFmtId="0" fontId="6" fillId="8" borderId="17" xfId="4" applyFont="1" applyFill="1" applyBorder="1" applyAlignment="1">
      <alignment horizontal="left" vertical="top" wrapText="1"/>
    </xf>
    <xf numFmtId="164" fontId="25" fillId="8" borderId="5" xfId="4" applyNumberFormat="1" applyFont="1" applyFill="1" applyBorder="1" applyAlignment="1">
      <alignment horizontal="center" vertical="top" wrapText="1"/>
    </xf>
    <xf numFmtId="0" fontId="25" fillId="8" borderId="44" xfId="4" applyFont="1" applyFill="1" applyBorder="1" applyAlignment="1">
      <alignment horizontal="center" vertical="top"/>
    </xf>
    <xf numFmtId="0" fontId="25" fillId="8" borderId="17" xfId="4" applyFont="1" applyFill="1" applyBorder="1" applyAlignment="1">
      <alignment horizontal="right" vertical="top" wrapText="1"/>
    </xf>
    <xf numFmtId="49" fontId="25" fillId="8" borderId="5" xfId="4" applyNumberFormat="1" applyFont="1" applyFill="1" applyBorder="1" applyAlignment="1">
      <alignment horizontal="center" vertical="top"/>
    </xf>
    <xf numFmtId="49" fontId="25" fillId="9" borderId="5" xfId="4" applyNumberFormat="1" applyFont="1" applyFill="1" applyBorder="1" applyAlignment="1">
      <alignment horizontal="center" vertical="top"/>
    </xf>
    <xf numFmtId="0" fontId="25" fillId="12" borderId="5" xfId="4" applyFont="1" applyFill="1" applyBorder="1" applyAlignment="1">
      <alignment horizontal="left" vertical="top" textRotation="90" wrapText="1"/>
    </xf>
    <xf numFmtId="0" fontId="30" fillId="13" borderId="5" xfId="4" applyFont="1" applyFill="1" applyBorder="1" applyAlignment="1">
      <alignment horizontal="center" vertical="top" wrapText="1"/>
    </xf>
    <xf numFmtId="49" fontId="25" fillId="12" borderId="44" xfId="4" applyNumberFormat="1" applyFont="1" applyFill="1" applyBorder="1" applyAlignment="1">
      <alignment horizontal="center" vertical="top" wrapText="1"/>
    </xf>
    <xf numFmtId="49" fontId="34" fillId="14" borderId="5" xfId="4" applyNumberFormat="1" applyFont="1" applyFill="1" applyBorder="1" applyAlignment="1">
      <alignment horizontal="center" vertical="top"/>
    </xf>
    <xf numFmtId="49" fontId="34" fillId="9" borderId="5" xfId="4" applyNumberFormat="1" applyFont="1" applyFill="1" applyBorder="1" applyAlignment="1">
      <alignment horizontal="center" vertical="top"/>
    </xf>
    <xf numFmtId="0" fontId="25" fillId="12" borderId="23" xfId="4" applyFont="1" applyFill="1" applyBorder="1" applyAlignment="1">
      <alignment horizontal="left" vertical="top" textRotation="90" wrapText="1"/>
    </xf>
    <xf numFmtId="49" fontId="25" fillId="13" borderId="23" xfId="4" applyNumberFormat="1" applyFont="1" applyFill="1" applyBorder="1" applyAlignment="1">
      <alignment horizontal="center" vertical="top" wrapText="1"/>
    </xf>
    <xf numFmtId="49" fontId="25" fillId="12" borderId="48" xfId="4" applyNumberFormat="1" applyFont="1" applyFill="1" applyBorder="1" applyAlignment="1">
      <alignment horizontal="center" vertical="top" wrapText="1"/>
    </xf>
    <xf numFmtId="49" fontId="34" fillId="14" borderId="23" xfId="4" applyNumberFormat="1" applyFont="1" applyFill="1" applyBorder="1" applyAlignment="1">
      <alignment horizontal="center" vertical="top"/>
    </xf>
    <xf numFmtId="49" fontId="34" fillId="9" borderId="23" xfId="4" applyNumberFormat="1" applyFont="1" applyFill="1" applyBorder="1" applyAlignment="1">
      <alignment horizontal="center" vertical="top"/>
    </xf>
    <xf numFmtId="0" fontId="4" fillId="11" borderId="38" xfId="4" applyFont="1" applyFill="1" applyBorder="1" applyAlignment="1">
      <alignment horizontal="center" vertical="center"/>
    </xf>
    <xf numFmtId="2" fontId="13" fillId="11" borderId="68" xfId="4" applyNumberFormat="1" applyFont="1" applyFill="1" applyBorder="1" applyAlignment="1">
      <alignment horizontal="center" vertical="top"/>
    </xf>
    <xf numFmtId="0" fontId="4" fillId="11" borderId="30" xfId="4" applyFont="1" applyFill="1" applyBorder="1" applyAlignment="1">
      <alignment horizontal="center" vertical="top"/>
    </xf>
    <xf numFmtId="0" fontId="13" fillId="0" borderId="55" xfId="0" applyFont="1" applyBorder="1" applyAlignment="1">
      <alignment vertical="top" wrapText="1"/>
    </xf>
    <xf numFmtId="0" fontId="25" fillId="12" borderId="24" xfId="4" applyFont="1" applyFill="1" applyBorder="1" applyAlignment="1">
      <alignment horizontal="left" vertical="top" textRotation="90" wrapText="1"/>
    </xf>
    <xf numFmtId="49" fontId="25" fillId="13" borderId="24" xfId="4" applyNumberFormat="1" applyFont="1" applyFill="1" applyBorder="1" applyAlignment="1">
      <alignment horizontal="center" vertical="top" wrapText="1"/>
    </xf>
    <xf numFmtId="49" fontId="25" fillId="12" borderId="18" xfId="4" applyNumberFormat="1" applyFont="1" applyFill="1" applyBorder="1" applyAlignment="1">
      <alignment vertical="top" wrapText="1"/>
    </xf>
    <xf numFmtId="49" fontId="25" fillId="14" borderId="24" xfId="4" applyNumberFormat="1" applyFont="1" applyFill="1" applyBorder="1" applyAlignment="1">
      <alignment vertical="top"/>
    </xf>
    <xf numFmtId="49" fontId="25" fillId="9" borderId="24" xfId="4" applyNumberFormat="1" applyFont="1" applyFill="1" applyBorder="1" applyAlignment="1">
      <alignment vertical="top"/>
    </xf>
    <xf numFmtId="49" fontId="25" fillId="12" borderId="5" xfId="4" applyNumberFormat="1" applyFont="1" applyFill="1" applyBorder="1" applyAlignment="1">
      <alignment horizontal="center" vertical="top" wrapText="1"/>
    </xf>
    <xf numFmtId="49" fontId="13" fillId="11" borderId="23" xfId="4" applyNumberFormat="1" applyFont="1" applyFill="1" applyBorder="1" applyAlignment="1">
      <alignment vertical="top"/>
    </xf>
    <xf numFmtId="0" fontId="13" fillId="0" borderId="25" xfId="0" applyFont="1" applyBorder="1" applyAlignment="1">
      <alignment vertical="top" wrapText="1"/>
    </xf>
    <xf numFmtId="0" fontId="30" fillId="12" borderId="5" xfId="4" applyFont="1" applyFill="1" applyBorder="1" applyAlignment="1">
      <alignment horizontal="center" vertical="top" wrapText="1"/>
    </xf>
    <xf numFmtId="49" fontId="25" fillId="14" borderId="5" xfId="4" applyNumberFormat="1" applyFont="1" applyFill="1" applyBorder="1" applyAlignment="1">
      <alignment vertical="top"/>
    </xf>
    <xf numFmtId="49" fontId="25" fillId="14" borderId="23" xfId="4" applyNumberFormat="1" applyFont="1" applyFill="1" applyBorder="1" applyAlignment="1">
      <alignment vertical="top"/>
    </xf>
    <xf numFmtId="49" fontId="25" fillId="9" borderId="23" xfId="4" applyNumberFormat="1" applyFont="1" applyFill="1" applyBorder="1" applyAlignment="1">
      <alignment vertical="top"/>
    </xf>
    <xf numFmtId="0" fontId="30" fillId="12" borderId="44" xfId="4" applyFont="1" applyFill="1" applyBorder="1" applyAlignment="1">
      <alignment horizontal="center" vertical="top" wrapText="1"/>
    </xf>
    <xf numFmtId="49" fontId="25" fillId="12" borderId="0" xfId="4" applyNumberFormat="1" applyFont="1" applyFill="1" applyBorder="1" applyAlignment="1">
      <alignment vertical="top" wrapText="1"/>
    </xf>
    <xf numFmtId="0" fontId="25" fillId="11" borderId="17" xfId="4" applyFont="1" applyFill="1" applyBorder="1" applyAlignment="1">
      <alignment horizontal="left" vertical="top"/>
    </xf>
    <xf numFmtId="49" fontId="25" fillId="9" borderId="37" xfId="4" applyNumberFormat="1" applyFont="1" applyFill="1" applyBorder="1" applyAlignment="1">
      <alignment horizontal="center" vertical="top"/>
    </xf>
    <xf numFmtId="0" fontId="35" fillId="8" borderId="2" xfId="4" applyFont="1" applyFill="1" applyBorder="1" applyAlignment="1">
      <alignment vertical="top"/>
    </xf>
    <xf numFmtId="0" fontId="35" fillId="8" borderId="3" xfId="4" applyFont="1" applyFill="1" applyBorder="1" applyAlignment="1">
      <alignment vertical="top"/>
    </xf>
    <xf numFmtId="0" fontId="32" fillId="8" borderId="3" xfId="4" applyFont="1" applyFill="1" applyBorder="1" applyAlignment="1">
      <alignment vertical="top"/>
    </xf>
    <xf numFmtId="0" fontId="32" fillId="8" borderId="4" xfId="4" applyFont="1" applyFill="1" applyBorder="1" applyAlignment="1">
      <alignment vertical="top"/>
    </xf>
    <xf numFmtId="49" fontId="25" fillId="8" borderId="37" xfId="4" applyNumberFormat="1" applyFont="1" applyFill="1" applyBorder="1" applyAlignment="1">
      <alignment horizontal="center" vertical="top"/>
    </xf>
    <xf numFmtId="0" fontId="4" fillId="11" borderId="64" xfId="4" applyFont="1" applyFill="1" applyBorder="1" applyAlignment="1">
      <alignment vertical="center" wrapText="1"/>
    </xf>
    <xf numFmtId="0" fontId="25" fillId="0" borderId="3" xfId="4" applyFont="1" applyBorder="1" applyAlignment="1">
      <alignment horizontal="left" vertical="top"/>
    </xf>
    <xf numFmtId="0" fontId="13" fillId="0" borderId="3" xfId="4" applyFont="1" applyBorder="1" applyAlignment="1">
      <alignment horizontal="left" vertical="top"/>
    </xf>
    <xf numFmtId="0" fontId="25" fillId="0" borderId="4" xfId="4" applyFont="1" applyBorder="1" applyAlignment="1">
      <alignment vertical="top"/>
    </xf>
    <xf numFmtId="49" fontId="25" fillId="10" borderId="4" xfId="4" applyNumberFormat="1" applyFont="1" applyFill="1" applyBorder="1" applyAlignment="1">
      <alignment horizontal="center" vertical="top" wrapText="1"/>
    </xf>
    <xf numFmtId="0" fontId="6" fillId="10" borderId="2" xfId="4" applyFont="1" applyFill="1" applyBorder="1" applyAlignment="1">
      <alignment horizontal="left" vertical="top"/>
    </xf>
    <xf numFmtId="0" fontId="3" fillId="10" borderId="3" xfId="4" applyFont="1" applyFill="1" applyBorder="1"/>
    <xf numFmtId="0" fontId="25" fillId="10" borderId="3" xfId="4" applyFont="1" applyFill="1" applyBorder="1" applyAlignment="1">
      <alignment horizontal="left" vertical="top"/>
    </xf>
    <xf numFmtId="0" fontId="36" fillId="10" borderId="3" xfId="4" applyFont="1" applyFill="1" applyBorder="1" applyAlignment="1">
      <alignment horizontal="left" vertical="top"/>
    </xf>
    <xf numFmtId="0" fontId="32" fillId="10" borderId="3" xfId="4" applyFont="1" applyFill="1" applyBorder="1" applyAlignment="1">
      <alignment horizontal="left" vertical="top"/>
    </xf>
    <xf numFmtId="0" fontId="25" fillId="10" borderId="3" xfId="4" applyFont="1" applyFill="1" applyBorder="1" applyAlignment="1">
      <alignment vertical="top"/>
    </xf>
    <xf numFmtId="164" fontId="6" fillId="10" borderId="5" xfId="4" applyNumberFormat="1" applyFont="1" applyFill="1" applyBorder="1" applyAlignment="1">
      <alignment horizontal="center" vertical="top" wrapText="1"/>
    </xf>
    <xf numFmtId="0" fontId="12" fillId="10" borderId="44" xfId="4" applyFont="1" applyFill="1" applyBorder="1" applyAlignment="1">
      <alignment horizontal="center" vertical="top"/>
    </xf>
    <xf numFmtId="0" fontId="12" fillId="10" borderId="17" xfId="4" applyFont="1" applyFill="1" applyBorder="1" applyAlignment="1">
      <alignment horizontal="right" vertical="top" wrapText="1"/>
    </xf>
    <xf numFmtId="49" fontId="16" fillId="10" borderId="5" xfId="4" applyNumberFormat="1" applyFont="1" applyFill="1" applyBorder="1" applyAlignment="1">
      <alignment horizontal="center" vertical="top"/>
    </xf>
    <xf numFmtId="164" fontId="6" fillId="8" borderId="1" xfId="4" applyNumberFormat="1" applyFont="1" applyFill="1" applyBorder="1" applyAlignment="1">
      <alignment horizontal="center" vertical="top" wrapText="1"/>
    </xf>
    <xf numFmtId="0" fontId="12" fillId="8" borderId="4" xfId="4" applyFont="1" applyFill="1" applyBorder="1" applyAlignment="1">
      <alignment horizontal="center" vertical="top"/>
    </xf>
    <xf numFmtId="0" fontId="12" fillId="8" borderId="3" xfId="4" applyFont="1" applyFill="1" applyBorder="1" applyAlignment="1">
      <alignment horizontal="right" vertical="top" wrapText="1"/>
    </xf>
    <xf numFmtId="49" fontId="16" fillId="8" borderId="1" xfId="4" applyNumberFormat="1" applyFont="1" applyFill="1" applyBorder="1" applyAlignment="1">
      <alignment horizontal="center" vertical="top"/>
    </xf>
    <xf numFmtId="49" fontId="16" fillId="9" borderId="1" xfId="4" applyNumberFormat="1" applyFont="1" applyFill="1" applyBorder="1" applyAlignment="1">
      <alignment horizontal="center" vertical="top"/>
    </xf>
    <xf numFmtId="9" fontId="15" fillId="18" borderId="63" xfId="4" applyNumberFormat="1" applyFont="1" applyFill="1" applyBorder="1" applyAlignment="1">
      <alignment horizontal="center" vertical="top"/>
    </xf>
    <xf numFmtId="0" fontId="15" fillId="18" borderId="69" xfId="4" applyFont="1" applyFill="1" applyBorder="1" applyAlignment="1">
      <alignment horizontal="center" vertical="center"/>
    </xf>
    <xf numFmtId="0" fontId="15" fillId="18" borderId="70" xfId="4" applyFont="1" applyFill="1" applyBorder="1" applyAlignment="1">
      <alignment horizontal="left" vertical="top"/>
    </xf>
    <xf numFmtId="164" fontId="12" fillId="18" borderId="1" xfId="4" applyNumberFormat="1" applyFont="1" applyFill="1" applyBorder="1" applyAlignment="1">
      <alignment horizontal="center" vertical="top"/>
    </xf>
    <xf numFmtId="0" fontId="12" fillId="18" borderId="4" xfId="4" applyFont="1" applyFill="1" applyBorder="1" applyAlignment="1">
      <alignment horizontal="center" vertical="top"/>
    </xf>
    <xf numFmtId="49" fontId="11" fillId="11" borderId="44" xfId="4" applyNumberFormat="1" applyFont="1" applyFill="1" applyBorder="1" applyAlignment="1">
      <alignment horizontal="center" vertical="top"/>
    </xf>
    <xf numFmtId="0" fontId="18" fillId="11" borderId="5" xfId="4" applyFont="1" applyFill="1" applyBorder="1" applyAlignment="1">
      <alignment horizontal="center" vertical="top" wrapText="1"/>
    </xf>
    <xf numFmtId="0" fontId="18" fillId="13" borderId="5" xfId="4" applyFont="1" applyFill="1" applyBorder="1" applyAlignment="1">
      <alignment horizontal="center" vertical="top" wrapText="1"/>
    </xf>
    <xf numFmtId="0" fontId="18" fillId="12" borderId="44" xfId="4" applyFont="1" applyFill="1" applyBorder="1" applyAlignment="1">
      <alignment horizontal="center" vertical="top" wrapText="1"/>
    </xf>
    <xf numFmtId="49" fontId="16" fillId="9" borderId="5" xfId="4" applyNumberFormat="1" applyFont="1" applyFill="1" applyBorder="1" applyAlignment="1">
      <alignment horizontal="center" vertical="top"/>
    </xf>
    <xf numFmtId="0" fontId="11" fillId="11" borderId="51" xfId="4" applyFont="1" applyFill="1" applyBorder="1" applyAlignment="1">
      <alignment horizontal="center" vertical="top"/>
    </xf>
    <xf numFmtId="0" fontId="11" fillId="11" borderId="52" xfId="4" applyFont="1" applyFill="1" applyBorder="1" applyAlignment="1">
      <alignment horizontal="center" vertical="center" wrapText="1"/>
    </xf>
    <xf numFmtId="0" fontId="11" fillId="11" borderId="53" xfId="4" applyFont="1" applyFill="1" applyBorder="1" applyAlignment="1">
      <alignment horizontal="left" vertical="top" wrapText="1"/>
    </xf>
    <xf numFmtId="164" fontId="11" fillId="11" borderId="54" xfId="4" applyNumberFormat="1" applyFont="1" applyFill="1" applyBorder="1" applyAlignment="1">
      <alignment horizontal="center" vertical="top"/>
    </xf>
    <xf numFmtId="0" fontId="11" fillId="11" borderId="54" xfId="4" applyFont="1" applyFill="1" applyBorder="1" applyAlignment="1">
      <alignment horizontal="center" vertical="top"/>
    </xf>
    <xf numFmtId="49" fontId="11" fillId="11" borderId="23" xfId="4" applyNumberFormat="1" applyFont="1" applyFill="1" applyBorder="1" applyAlignment="1">
      <alignment horizontal="center" vertical="top"/>
    </xf>
    <xf numFmtId="49" fontId="12" fillId="11" borderId="23" xfId="4" applyNumberFormat="1" applyFont="1" applyFill="1" applyBorder="1" applyAlignment="1">
      <alignment horizontal="center" vertical="top" wrapText="1"/>
    </xf>
    <xf numFmtId="49" fontId="12" fillId="13" borderId="23" xfId="4" applyNumberFormat="1" applyFont="1" applyFill="1" applyBorder="1" applyAlignment="1">
      <alignment horizontal="center" vertical="top" wrapText="1"/>
    </xf>
    <xf numFmtId="49" fontId="12" fillId="12" borderId="0" xfId="4" applyNumberFormat="1" applyFont="1" applyFill="1" applyBorder="1" applyAlignment="1">
      <alignment vertical="top" wrapText="1"/>
    </xf>
    <xf numFmtId="49" fontId="12" fillId="14" borderId="23" xfId="4" applyNumberFormat="1" applyFont="1" applyFill="1" applyBorder="1" applyAlignment="1">
      <alignment horizontal="center" vertical="top"/>
    </xf>
    <xf numFmtId="49" fontId="16" fillId="9" borderId="23" xfId="4" applyNumberFormat="1" applyFont="1" applyFill="1" applyBorder="1" applyAlignment="1">
      <alignment vertical="top"/>
    </xf>
    <xf numFmtId="0" fontId="15" fillId="11" borderId="38" xfId="4" applyFont="1" applyFill="1" applyBorder="1" applyAlignment="1">
      <alignment horizontal="center" vertical="top"/>
    </xf>
    <xf numFmtId="0" fontId="11" fillId="11" borderId="71" xfId="4" applyFont="1" applyFill="1" applyBorder="1" applyAlignment="1">
      <alignment horizontal="center" vertical="center" wrapText="1"/>
    </xf>
    <xf numFmtId="0" fontId="11" fillId="11" borderId="62" xfId="4" applyFont="1" applyFill="1" applyBorder="1" applyAlignment="1">
      <alignment horizontal="left" vertical="top" wrapText="1"/>
    </xf>
    <xf numFmtId="164" fontId="11" fillId="11" borderId="68" xfId="4" applyNumberFormat="1" applyFont="1" applyFill="1" applyBorder="1" applyAlignment="1">
      <alignment horizontal="center" vertical="top"/>
    </xf>
    <xf numFmtId="0" fontId="11" fillId="11" borderId="9" xfId="4" applyFont="1" applyFill="1" applyBorder="1" applyAlignment="1">
      <alignment horizontal="center" vertical="top"/>
    </xf>
    <xf numFmtId="49" fontId="4" fillId="11" borderId="23" xfId="4" applyNumberFormat="1" applyFont="1" applyFill="1" applyBorder="1" applyAlignment="1">
      <alignment horizontal="center" vertical="top"/>
    </xf>
    <xf numFmtId="0" fontId="11" fillId="11" borderId="38" xfId="4" applyFont="1" applyFill="1" applyBorder="1" applyAlignment="1">
      <alignment horizontal="center" vertical="top"/>
    </xf>
    <xf numFmtId="0" fontId="11" fillId="11" borderId="22" xfId="4" applyFont="1" applyFill="1" applyBorder="1" applyAlignment="1">
      <alignment horizontal="center" vertical="center" wrapText="1"/>
    </xf>
    <xf numFmtId="0" fontId="11" fillId="11" borderId="15" xfId="4" applyFont="1" applyFill="1" applyBorder="1" applyAlignment="1">
      <alignment wrapText="1"/>
    </xf>
    <xf numFmtId="0" fontId="11" fillId="11" borderId="30" xfId="4" applyFont="1" applyFill="1" applyBorder="1" applyAlignment="1">
      <alignment horizontal="center" vertical="top"/>
    </xf>
    <xf numFmtId="0" fontId="11" fillId="11" borderId="31" xfId="4" applyFont="1" applyFill="1" applyBorder="1" applyAlignment="1">
      <alignment horizontal="center" vertical="top" wrapText="1"/>
    </xf>
    <xf numFmtId="0" fontId="11" fillId="11" borderId="32" xfId="4" applyFont="1" applyFill="1" applyBorder="1" applyAlignment="1">
      <alignment horizontal="left" vertical="top" wrapText="1"/>
    </xf>
    <xf numFmtId="164" fontId="11" fillId="11" borderId="16" xfId="4" applyNumberFormat="1" applyFont="1" applyFill="1" applyBorder="1" applyAlignment="1">
      <alignment horizontal="center" vertical="top"/>
    </xf>
    <xf numFmtId="0" fontId="11" fillId="11" borderId="16" xfId="4" applyFont="1" applyFill="1" applyBorder="1" applyAlignment="1">
      <alignment horizontal="center" vertical="top"/>
    </xf>
    <xf numFmtId="49" fontId="12" fillId="11" borderId="24" xfId="4" applyNumberFormat="1" applyFont="1" applyFill="1" applyBorder="1" applyAlignment="1">
      <alignment horizontal="center" vertical="top" wrapText="1"/>
    </xf>
    <xf numFmtId="49" fontId="12" fillId="13" borderId="24" xfId="4" applyNumberFormat="1" applyFont="1" applyFill="1" applyBorder="1" applyAlignment="1">
      <alignment horizontal="center" vertical="top" wrapText="1"/>
    </xf>
    <xf numFmtId="49" fontId="12" fillId="12" borderId="18" xfId="4" applyNumberFormat="1" applyFont="1" applyFill="1" applyBorder="1" applyAlignment="1">
      <alignment vertical="top" wrapText="1"/>
    </xf>
    <xf numFmtId="49" fontId="16" fillId="9" borderId="24" xfId="4" applyNumberFormat="1" applyFont="1" applyFill="1" applyBorder="1" applyAlignment="1">
      <alignment vertical="top"/>
    </xf>
    <xf numFmtId="49" fontId="4" fillId="11" borderId="44" xfId="4" applyNumberFormat="1" applyFont="1" applyFill="1" applyBorder="1" applyAlignment="1">
      <alignment horizontal="center" vertical="top"/>
    </xf>
    <xf numFmtId="164" fontId="11" fillId="12" borderId="54" xfId="4" applyNumberFormat="1" applyFont="1" applyFill="1" applyBorder="1" applyAlignment="1">
      <alignment horizontal="center" vertical="top"/>
    </xf>
    <xf numFmtId="0" fontId="6" fillId="12" borderId="54" xfId="4" applyFont="1" applyFill="1" applyBorder="1" applyAlignment="1">
      <alignment horizontal="center" vertical="top"/>
    </xf>
    <xf numFmtId="164" fontId="11" fillId="12" borderId="68" xfId="4" applyNumberFormat="1" applyFont="1" applyFill="1" applyBorder="1" applyAlignment="1">
      <alignment horizontal="center" vertical="top"/>
    </xf>
    <xf numFmtId="0" fontId="6" fillId="12" borderId="9" xfId="4" applyFont="1" applyFill="1" applyBorder="1" applyAlignment="1">
      <alignment horizontal="center" vertical="top"/>
    </xf>
    <xf numFmtId="164" fontId="11" fillId="12" borderId="16" xfId="4" applyNumberFormat="1" applyFont="1" applyFill="1" applyBorder="1" applyAlignment="1">
      <alignment horizontal="center" vertical="top"/>
    </xf>
    <xf numFmtId="0" fontId="6" fillId="12" borderId="16" xfId="4" applyFont="1" applyFill="1" applyBorder="1" applyAlignment="1">
      <alignment horizontal="center" vertical="top"/>
    </xf>
    <xf numFmtId="49" fontId="13" fillId="11" borderId="5" xfId="4" applyNumberFormat="1" applyFont="1" applyFill="1" applyBorder="1" applyAlignment="1">
      <alignment horizontal="center" vertical="top"/>
    </xf>
    <xf numFmtId="0" fontId="25" fillId="12" borderId="54" xfId="4" applyFont="1" applyFill="1" applyBorder="1" applyAlignment="1">
      <alignment horizontal="center" vertical="top"/>
    </xf>
    <xf numFmtId="49" fontId="25" fillId="8" borderId="4" xfId="4" applyNumberFormat="1" applyFont="1" applyFill="1" applyBorder="1" applyAlignment="1">
      <alignment horizontal="center" vertical="top"/>
    </xf>
    <xf numFmtId="0" fontId="4" fillId="0" borderId="63" xfId="4" applyFont="1" applyBorder="1" applyAlignment="1">
      <alignment horizontal="center" vertical="top"/>
    </xf>
    <xf numFmtId="0" fontId="4" fillId="0" borderId="69" xfId="4" applyFont="1" applyBorder="1" applyAlignment="1">
      <alignment vertical="center" wrapText="1"/>
    </xf>
    <xf numFmtId="0" fontId="25" fillId="0" borderId="2" xfId="4" applyFont="1" applyBorder="1" applyAlignment="1">
      <alignment horizontal="left" vertical="top"/>
    </xf>
    <xf numFmtId="0" fontId="36" fillId="10" borderId="18" xfId="4" applyFont="1" applyFill="1" applyBorder="1" applyAlignment="1">
      <alignment horizontal="left" vertical="top"/>
    </xf>
    <xf numFmtId="0" fontId="32" fillId="10" borderId="18" xfId="4" applyFont="1" applyFill="1" applyBorder="1" applyAlignment="1">
      <alignment horizontal="left" vertical="top"/>
    </xf>
    <xf numFmtId="164" fontId="34" fillId="10" borderId="5" xfId="4" applyNumberFormat="1" applyFont="1" applyFill="1" applyBorder="1" applyAlignment="1">
      <alignment horizontal="center" vertical="top" wrapText="1"/>
    </xf>
    <xf numFmtId="164" fontId="34" fillId="8" borderId="5" xfId="4" applyNumberFormat="1" applyFont="1" applyFill="1" applyBorder="1" applyAlignment="1">
      <alignment horizontal="center" vertical="top" wrapText="1"/>
    </xf>
    <xf numFmtId="9" fontId="10" fillId="18" borderId="19" xfId="4" applyNumberFormat="1" applyFont="1" applyFill="1" applyBorder="1" applyAlignment="1">
      <alignment horizontal="center" vertical="top"/>
    </xf>
    <xf numFmtId="0" fontId="10" fillId="18" borderId="20" xfId="4" applyFont="1" applyFill="1" applyBorder="1" applyAlignment="1">
      <alignment horizontal="center" vertical="center"/>
    </xf>
    <xf numFmtId="0" fontId="10" fillId="18" borderId="40" xfId="4" applyFont="1" applyFill="1" applyBorder="1" applyAlignment="1">
      <alignment horizontal="left" vertical="top"/>
    </xf>
    <xf numFmtId="9" fontId="10" fillId="0" borderId="19" xfId="4" applyNumberFormat="1" applyFont="1" applyFill="1" applyBorder="1" applyAlignment="1">
      <alignment horizontal="center" vertical="top"/>
    </xf>
    <xf numFmtId="0" fontId="10" fillId="0" borderId="20" xfId="4" applyFont="1" applyFill="1" applyBorder="1" applyAlignment="1">
      <alignment horizontal="center" vertical="center"/>
    </xf>
    <xf numFmtId="0" fontId="10" fillId="0" borderId="40" xfId="4" applyFont="1" applyFill="1" applyBorder="1" applyAlignment="1">
      <alignment horizontal="left" vertical="top"/>
    </xf>
    <xf numFmtId="9" fontId="10" fillId="0" borderId="6" xfId="4" applyNumberFormat="1" applyFont="1" applyFill="1" applyBorder="1" applyAlignment="1">
      <alignment horizontal="center" vertical="top"/>
    </xf>
    <xf numFmtId="0" fontId="10" fillId="0" borderId="58" xfId="4" applyFont="1" applyFill="1" applyBorder="1" applyAlignment="1">
      <alignment horizontal="center" vertical="center"/>
    </xf>
    <xf numFmtId="0" fontId="10" fillId="0" borderId="62" xfId="4" applyFont="1" applyFill="1" applyBorder="1" applyAlignment="1">
      <alignment horizontal="left" vertical="top"/>
    </xf>
    <xf numFmtId="9" fontId="10" fillId="0" borderId="13" xfId="4" applyNumberFormat="1" applyFont="1" applyFill="1" applyBorder="1" applyAlignment="1">
      <alignment horizontal="center" vertical="top"/>
    </xf>
    <xf numFmtId="0" fontId="10" fillId="0" borderId="22" xfId="4" applyFont="1" applyFill="1" applyBorder="1" applyAlignment="1">
      <alignment horizontal="center" vertical="center"/>
    </xf>
    <xf numFmtId="0" fontId="10" fillId="0" borderId="28" xfId="4" applyFont="1" applyFill="1" applyBorder="1" applyAlignment="1">
      <alignment horizontal="left" vertical="top"/>
    </xf>
    <xf numFmtId="9" fontId="10" fillId="0" borderId="59" xfId="4" applyNumberFormat="1" applyFont="1" applyFill="1" applyBorder="1" applyAlignment="1">
      <alignment horizontal="center" vertical="top"/>
    </xf>
    <xf numFmtId="0" fontId="10" fillId="0" borderId="41" xfId="4" applyFont="1" applyFill="1" applyBorder="1" applyAlignment="1">
      <alignment horizontal="center" vertical="center"/>
    </xf>
    <xf numFmtId="0" fontId="10" fillId="0" borderId="32" xfId="4" applyFont="1" applyFill="1" applyBorder="1" applyAlignment="1">
      <alignment horizontal="left" vertical="top"/>
    </xf>
    <xf numFmtId="0" fontId="25" fillId="13" borderId="5" xfId="4" applyFont="1" applyFill="1" applyBorder="1" applyAlignment="1">
      <alignment vertical="top" wrapText="1"/>
    </xf>
    <xf numFmtId="0" fontId="37" fillId="13" borderId="23" xfId="4" applyFont="1" applyFill="1" applyBorder="1" applyAlignment="1">
      <alignment vertical="top" wrapText="1"/>
    </xf>
    <xf numFmtId="0" fontId="13" fillId="13" borderId="23" xfId="4" applyFont="1" applyFill="1" applyBorder="1" applyAlignment="1">
      <alignment horizontal="left" vertical="top" wrapText="1"/>
    </xf>
    <xf numFmtId="49" fontId="13" fillId="0" borderId="44" xfId="4" applyNumberFormat="1" applyFont="1" applyFill="1" applyBorder="1" applyAlignment="1">
      <alignment horizontal="center" vertical="top"/>
    </xf>
    <xf numFmtId="49" fontId="13" fillId="0" borderId="23" xfId="4" applyNumberFormat="1" applyFont="1" applyFill="1" applyBorder="1" applyAlignment="1">
      <alignment horizontal="center" vertical="top"/>
    </xf>
    <xf numFmtId="49" fontId="13" fillId="0" borderId="23" xfId="4" applyNumberFormat="1" applyFont="1" applyFill="1" applyBorder="1" applyAlignment="1">
      <alignment vertical="top"/>
    </xf>
    <xf numFmtId="49" fontId="13" fillId="0" borderId="23" xfId="4" applyNumberFormat="1" applyFont="1" applyFill="1" applyBorder="1" applyAlignment="1">
      <alignment horizontal="left" vertical="top"/>
    </xf>
    <xf numFmtId="0" fontId="13" fillId="0" borderId="25" xfId="0" applyFont="1" applyFill="1" applyBorder="1" applyAlignment="1">
      <alignment vertical="top" wrapText="1"/>
    </xf>
    <xf numFmtId="49" fontId="13" fillId="11" borderId="24" xfId="4" applyNumberFormat="1" applyFont="1" applyFill="1" applyBorder="1" applyAlignment="1">
      <alignment vertical="top"/>
    </xf>
    <xf numFmtId="0" fontId="34" fillId="13" borderId="23" xfId="4" applyFont="1" applyFill="1" applyBorder="1" applyAlignment="1">
      <alignment vertical="top" wrapText="1"/>
    </xf>
    <xf numFmtId="0" fontId="13" fillId="0" borderId="55" xfId="0" applyFont="1" applyFill="1" applyBorder="1" applyAlignment="1">
      <alignment vertical="top" wrapText="1"/>
    </xf>
    <xf numFmtId="0" fontId="4" fillId="11" borderId="31" xfId="4" applyFont="1" applyFill="1" applyBorder="1" applyAlignment="1">
      <alignment horizontal="center" vertical="center" wrapText="1"/>
    </xf>
    <xf numFmtId="49" fontId="37" fillId="11" borderId="44" xfId="4" applyNumberFormat="1" applyFont="1" applyFill="1" applyBorder="1" applyAlignment="1">
      <alignment horizontal="center" vertical="top"/>
    </xf>
    <xf numFmtId="49" fontId="37" fillId="11" borderId="23" xfId="4" applyNumberFormat="1" applyFont="1" applyFill="1" applyBorder="1" applyAlignment="1">
      <alignment horizontal="center" vertical="top"/>
    </xf>
    <xf numFmtId="0" fontId="13" fillId="13" borderId="23" xfId="4" applyFont="1" applyFill="1" applyBorder="1" applyAlignment="1">
      <alignment vertical="top" wrapText="1"/>
    </xf>
    <xf numFmtId="164" fontId="34" fillId="11" borderId="68" xfId="4" applyNumberFormat="1" applyFont="1" applyFill="1" applyBorder="1" applyAlignment="1">
      <alignment horizontal="center" vertical="top"/>
    </xf>
    <xf numFmtId="164" fontId="34" fillId="12" borderId="68" xfId="4" applyNumberFormat="1" applyFont="1" applyFill="1" applyBorder="1" applyAlignment="1">
      <alignment horizontal="center" vertical="top"/>
    </xf>
    <xf numFmtId="0" fontId="22" fillId="8" borderId="44" xfId="4" applyFont="1" applyFill="1" applyBorder="1" applyAlignment="1">
      <alignment horizontal="center" vertical="top"/>
    </xf>
    <xf numFmtId="0" fontId="22" fillId="8" borderId="17" xfId="4" applyFont="1" applyFill="1" applyBorder="1" applyAlignment="1">
      <alignment horizontal="right" vertical="top" wrapText="1"/>
    </xf>
    <xf numFmtId="49" fontId="22" fillId="8" borderId="5" xfId="4" applyNumberFormat="1" applyFont="1" applyFill="1" applyBorder="1" applyAlignment="1">
      <alignment horizontal="center" vertical="top"/>
    </xf>
    <xf numFmtId="49" fontId="22" fillId="9" borderId="5" xfId="4" applyNumberFormat="1" applyFont="1" applyFill="1" applyBorder="1" applyAlignment="1">
      <alignment horizontal="center" vertical="top"/>
    </xf>
    <xf numFmtId="164" fontId="22" fillId="18" borderId="1" xfId="4" applyNumberFormat="1" applyFont="1" applyFill="1" applyBorder="1" applyAlignment="1">
      <alignment horizontal="center" vertical="top"/>
    </xf>
    <xf numFmtId="0" fontId="22" fillId="18" borderId="4" xfId="4" applyFont="1" applyFill="1" applyBorder="1" applyAlignment="1">
      <alignment horizontal="center" vertical="top"/>
    </xf>
    <xf numFmtId="49" fontId="23" fillId="11" borderId="44" xfId="4" applyNumberFormat="1" applyFont="1" applyFill="1" applyBorder="1" applyAlignment="1">
      <alignment horizontal="center" vertical="top"/>
    </xf>
    <xf numFmtId="0" fontId="38" fillId="11" borderId="5" xfId="4" applyFont="1" applyFill="1" applyBorder="1" applyAlignment="1">
      <alignment horizontal="center" vertical="top" wrapText="1"/>
    </xf>
    <xf numFmtId="0" fontId="38" fillId="13" borderId="17" xfId="4" applyFont="1" applyFill="1" applyBorder="1" applyAlignment="1">
      <alignment horizontal="center" vertical="top" wrapText="1"/>
    </xf>
    <xf numFmtId="164" fontId="23" fillId="11" borderId="54" xfId="4" applyNumberFormat="1" applyFont="1" applyFill="1" applyBorder="1" applyAlignment="1">
      <alignment horizontal="center" vertical="top"/>
    </xf>
    <xf numFmtId="0" fontId="23" fillId="11" borderId="54" xfId="4" applyFont="1" applyFill="1" applyBorder="1" applyAlignment="1">
      <alignment horizontal="center" vertical="top"/>
    </xf>
    <xf numFmtId="49" fontId="23" fillId="11" borderId="23" xfId="4" applyNumberFormat="1" applyFont="1" applyFill="1" applyBorder="1" applyAlignment="1">
      <alignment horizontal="center" vertical="top"/>
    </xf>
    <xf numFmtId="49" fontId="22" fillId="11" borderId="23" xfId="4" applyNumberFormat="1" applyFont="1" applyFill="1" applyBorder="1" applyAlignment="1">
      <alignment horizontal="center" vertical="top" wrapText="1"/>
    </xf>
    <xf numFmtId="49" fontId="22" fillId="13" borderId="0" xfId="4" applyNumberFormat="1" applyFont="1" applyFill="1" applyBorder="1" applyAlignment="1">
      <alignment horizontal="center" vertical="top" wrapText="1"/>
    </xf>
    <xf numFmtId="164" fontId="23" fillId="11" borderId="68" xfId="4" applyNumberFormat="1" applyFont="1" applyFill="1" applyBorder="1" applyAlignment="1">
      <alignment horizontal="center" vertical="top"/>
    </xf>
    <xf numFmtId="0" fontId="23" fillId="11" borderId="9" xfId="4" applyFont="1" applyFill="1" applyBorder="1" applyAlignment="1">
      <alignment horizontal="center" vertical="top"/>
    </xf>
    <xf numFmtId="0" fontId="11" fillId="11" borderId="26" xfId="4" applyFont="1" applyFill="1" applyBorder="1" applyAlignment="1">
      <alignment horizontal="center" vertical="top"/>
    </xf>
    <xf numFmtId="164" fontId="23" fillId="11" borderId="9" xfId="4" applyNumberFormat="1" applyFont="1" applyFill="1" applyBorder="1" applyAlignment="1">
      <alignment horizontal="center" vertical="top"/>
    </xf>
    <xf numFmtId="0" fontId="11" fillId="11" borderId="71" xfId="4" applyFont="1" applyFill="1" applyBorder="1" applyAlignment="1">
      <alignment horizontal="center" vertical="top" wrapText="1"/>
    </xf>
    <xf numFmtId="164" fontId="23" fillId="11" borderId="16" xfId="4" applyNumberFormat="1" applyFont="1" applyFill="1" applyBorder="1" applyAlignment="1">
      <alignment horizontal="center" vertical="top"/>
    </xf>
    <xf numFmtId="0" fontId="23" fillId="11" borderId="16" xfId="4" applyFont="1" applyFill="1" applyBorder="1" applyAlignment="1">
      <alignment horizontal="center" vertical="top"/>
    </xf>
    <xf numFmtId="49" fontId="22" fillId="11" borderId="24" xfId="4" applyNumberFormat="1" applyFont="1" applyFill="1" applyBorder="1" applyAlignment="1">
      <alignment horizontal="center" vertical="top" wrapText="1"/>
    </xf>
    <xf numFmtId="49" fontId="22" fillId="13" borderId="18" xfId="4" applyNumberFormat="1" applyFont="1" applyFill="1" applyBorder="1" applyAlignment="1">
      <alignment horizontal="center" vertical="top" wrapText="1"/>
    </xf>
    <xf numFmtId="9" fontId="15" fillId="19" borderId="63" xfId="4" applyNumberFormat="1" applyFont="1" applyFill="1" applyBorder="1" applyAlignment="1">
      <alignment horizontal="center" vertical="top"/>
    </xf>
    <xf numFmtId="0" fontId="15" fillId="19" borderId="69" xfId="4" applyFont="1" applyFill="1" applyBorder="1" applyAlignment="1">
      <alignment horizontal="center" vertical="center"/>
    </xf>
    <xf numFmtId="0" fontId="15" fillId="19" borderId="70" xfId="4" applyFont="1" applyFill="1" applyBorder="1" applyAlignment="1">
      <alignment horizontal="left" vertical="top"/>
    </xf>
    <xf numFmtId="164" fontId="22" fillId="19" borderId="1" xfId="4" applyNumberFormat="1" applyFont="1" applyFill="1" applyBorder="1" applyAlignment="1">
      <alignment horizontal="center" vertical="top"/>
    </xf>
    <xf numFmtId="0" fontId="22" fillId="19" borderId="4" xfId="4" applyFont="1" applyFill="1" applyBorder="1" applyAlignment="1">
      <alignment horizontal="center" vertical="top"/>
    </xf>
    <xf numFmtId="164" fontId="23" fillId="12" borderId="54" xfId="4" applyNumberFormat="1" applyFont="1" applyFill="1" applyBorder="1" applyAlignment="1">
      <alignment horizontal="center" vertical="top"/>
    </xf>
    <xf numFmtId="164" fontId="23" fillId="12" borderId="68" xfId="4" applyNumberFormat="1" applyFont="1" applyFill="1" applyBorder="1" applyAlignment="1">
      <alignment horizontal="center" vertical="top"/>
    </xf>
    <xf numFmtId="0" fontId="11" fillId="11" borderId="38" xfId="4" applyFont="1" applyFill="1" applyBorder="1" applyAlignment="1">
      <alignment horizontal="center" vertical="center"/>
    </xf>
    <xf numFmtId="164" fontId="23" fillId="12" borderId="16" xfId="4" applyNumberFormat="1" applyFont="1" applyFill="1" applyBorder="1" applyAlignment="1">
      <alignment horizontal="center" vertical="top"/>
    </xf>
    <xf numFmtId="0" fontId="4" fillId="0" borderId="70" xfId="4" applyFont="1" applyBorder="1" applyAlignment="1">
      <alignment vertical="center" wrapText="1"/>
    </xf>
    <xf numFmtId="49" fontId="22" fillId="8" borderId="1" xfId="4" applyNumberFormat="1" applyFont="1" applyFill="1" applyBorder="1" applyAlignment="1">
      <alignment horizontal="center" vertical="top"/>
    </xf>
    <xf numFmtId="49" fontId="22" fillId="9" borderId="37" xfId="4" applyNumberFormat="1" applyFont="1" applyFill="1" applyBorder="1" applyAlignment="1">
      <alignment horizontal="center" vertical="top"/>
    </xf>
    <xf numFmtId="49" fontId="22" fillId="9" borderId="4" xfId="4" applyNumberFormat="1" applyFont="1" applyFill="1" applyBorder="1" applyAlignment="1">
      <alignment horizontal="center" vertical="top"/>
    </xf>
    <xf numFmtId="0" fontId="4" fillId="11" borderId="62" xfId="4" applyFont="1" applyFill="1" applyBorder="1" applyAlignment="1">
      <alignment vertical="top" wrapText="1"/>
    </xf>
    <xf numFmtId="0" fontId="4" fillId="11" borderId="28" xfId="4" applyFont="1" applyFill="1" applyBorder="1" applyAlignment="1">
      <alignment vertical="top" wrapText="1"/>
    </xf>
    <xf numFmtId="0" fontId="4" fillId="0" borderId="63" xfId="4" applyFont="1" applyBorder="1" applyAlignment="1">
      <alignment horizontal="left" vertical="top"/>
    </xf>
    <xf numFmtId="164" fontId="22" fillId="10" borderId="1" xfId="4" applyNumberFormat="1" applyFont="1" applyFill="1" applyBorder="1" applyAlignment="1">
      <alignment horizontal="center" vertical="top" wrapText="1"/>
    </xf>
    <xf numFmtId="0" fontId="25" fillId="10" borderId="3" xfId="4" applyFont="1" applyFill="1" applyBorder="1" applyAlignment="1">
      <alignment horizontal="right" vertical="top" wrapText="1"/>
    </xf>
    <xf numFmtId="164" fontId="22" fillId="8" borderId="1" xfId="4" applyNumberFormat="1" applyFont="1" applyFill="1" applyBorder="1" applyAlignment="1">
      <alignment horizontal="center" vertical="top" wrapText="1"/>
    </xf>
    <xf numFmtId="0" fontId="25" fillId="8" borderId="3" xfId="4" applyFont="1" applyFill="1" applyBorder="1" applyAlignment="1">
      <alignment horizontal="right" vertical="top" wrapText="1"/>
    </xf>
    <xf numFmtId="0" fontId="18" fillId="11" borderId="17" xfId="4" applyFont="1" applyFill="1" applyBorder="1" applyAlignment="1">
      <alignment horizontal="center" vertical="top" wrapText="1"/>
    </xf>
    <xf numFmtId="0" fontId="18" fillId="12" borderId="5" xfId="4" applyFont="1" applyFill="1" applyBorder="1" applyAlignment="1">
      <alignment horizontal="center" vertical="top" wrapText="1"/>
    </xf>
    <xf numFmtId="49" fontId="12" fillId="11" borderId="0" xfId="4" applyNumberFormat="1" applyFont="1" applyFill="1" applyBorder="1" applyAlignment="1">
      <alignment horizontal="center" vertical="top" wrapText="1"/>
    </xf>
    <xf numFmtId="49" fontId="12" fillId="12" borderId="23" xfId="4" applyNumberFormat="1" applyFont="1" applyFill="1" applyBorder="1" applyAlignment="1">
      <alignment vertical="top" wrapText="1"/>
    </xf>
    <xf numFmtId="0" fontId="3" fillId="0" borderId="0" xfId="4" applyAlignment="1">
      <alignment horizontal="right"/>
    </xf>
    <xf numFmtId="164" fontId="11" fillId="0" borderId="68" xfId="4" applyNumberFormat="1" applyFont="1" applyFill="1" applyBorder="1" applyAlignment="1">
      <alignment horizontal="center" vertical="top"/>
    </xf>
    <xf numFmtId="49" fontId="12" fillId="11" borderId="18" xfId="4" applyNumberFormat="1" applyFont="1" applyFill="1" applyBorder="1" applyAlignment="1">
      <alignment horizontal="center" vertical="top" wrapText="1"/>
    </xf>
    <xf numFmtId="49" fontId="12" fillId="12" borderId="24" xfId="4" applyNumberFormat="1" applyFont="1" applyFill="1" applyBorder="1" applyAlignment="1">
      <alignment vertical="top" wrapText="1"/>
    </xf>
    <xf numFmtId="0" fontId="6" fillId="11" borderId="17" xfId="4" applyFont="1" applyFill="1" applyBorder="1" applyAlignment="1">
      <alignment horizontal="left" vertical="top"/>
    </xf>
    <xf numFmtId="49" fontId="16" fillId="9" borderId="37" xfId="4" applyNumberFormat="1" applyFont="1" applyFill="1" applyBorder="1" applyAlignment="1">
      <alignment horizontal="center" vertical="top"/>
    </xf>
    <xf numFmtId="0" fontId="35" fillId="8" borderId="4" xfId="4" applyFont="1" applyFill="1" applyBorder="1" applyAlignment="1">
      <alignment vertical="top"/>
    </xf>
    <xf numFmtId="49" fontId="16" fillId="8" borderId="37" xfId="4" applyNumberFormat="1" applyFont="1" applyFill="1" applyBorder="1" applyAlignment="1">
      <alignment horizontal="center" vertical="top"/>
    </xf>
    <xf numFmtId="164" fontId="6" fillId="8" borderId="5" xfId="4" applyNumberFormat="1" applyFont="1" applyFill="1" applyBorder="1" applyAlignment="1">
      <alignment horizontal="center" vertical="top" wrapText="1"/>
    </xf>
    <xf numFmtId="0" fontId="6" fillId="8" borderId="44" xfId="4" applyFont="1" applyFill="1" applyBorder="1" applyAlignment="1">
      <alignment horizontal="center" vertical="top"/>
    </xf>
    <xf numFmtId="0" fontId="6" fillId="8" borderId="17" xfId="4" applyFont="1" applyFill="1" applyBorder="1" applyAlignment="1">
      <alignment horizontal="right" vertical="top" wrapText="1"/>
    </xf>
    <xf numFmtId="49" fontId="16" fillId="8" borderId="5" xfId="4" applyNumberFormat="1" applyFont="1" applyFill="1" applyBorder="1" applyAlignment="1">
      <alignment horizontal="center" vertical="top"/>
    </xf>
    <xf numFmtId="0" fontId="38" fillId="13" borderId="5" xfId="4" applyFont="1" applyFill="1" applyBorder="1" applyAlignment="1">
      <alignment horizontal="center" vertical="top" wrapText="1"/>
    </xf>
    <xf numFmtId="0" fontId="38" fillId="12" borderId="44" xfId="4" applyFont="1" applyFill="1" applyBorder="1" applyAlignment="1">
      <alignment horizontal="center" vertical="top" wrapText="1"/>
    </xf>
    <xf numFmtId="49" fontId="22" fillId="13" borderId="23" xfId="4" applyNumberFormat="1" applyFont="1" applyFill="1" applyBorder="1" applyAlignment="1">
      <alignment horizontal="center" vertical="top" wrapText="1"/>
    </xf>
    <xf numFmtId="49" fontId="22" fillId="12" borderId="0" xfId="4" applyNumberFormat="1" applyFont="1" applyFill="1" applyBorder="1" applyAlignment="1">
      <alignment vertical="top" wrapText="1"/>
    </xf>
    <xf numFmtId="49" fontId="22" fillId="9" borderId="23" xfId="4" applyNumberFormat="1" applyFont="1" applyFill="1" applyBorder="1" applyAlignment="1">
      <alignment vertical="top"/>
    </xf>
    <xf numFmtId="49" fontId="22" fillId="13" borderId="24" xfId="4" applyNumberFormat="1" applyFont="1" applyFill="1" applyBorder="1" applyAlignment="1">
      <alignment horizontal="center" vertical="top" wrapText="1"/>
    </xf>
    <xf numFmtId="49" fontId="22" fillId="12" borderId="18" xfId="4" applyNumberFormat="1" applyFont="1" applyFill="1" applyBorder="1" applyAlignment="1">
      <alignment vertical="top" wrapText="1"/>
    </xf>
    <xf numFmtId="49" fontId="22" fillId="9" borderId="24" xfId="4" applyNumberFormat="1" applyFont="1" applyFill="1" applyBorder="1" applyAlignment="1">
      <alignment vertical="top"/>
    </xf>
    <xf numFmtId="0" fontId="25" fillId="11" borderId="2" xfId="4" applyFont="1" applyFill="1" applyBorder="1" applyAlignment="1">
      <alignment horizontal="left" vertical="top"/>
    </xf>
    <xf numFmtId="0" fontId="25" fillId="11" borderId="4" xfId="4" applyFont="1" applyFill="1" applyBorder="1" applyAlignment="1">
      <alignment horizontal="left" vertical="top"/>
    </xf>
    <xf numFmtId="0" fontId="30" fillId="12" borderId="17" xfId="4" applyFont="1" applyFill="1" applyBorder="1" applyAlignment="1">
      <alignment horizontal="center" vertical="top" wrapText="1"/>
    </xf>
    <xf numFmtId="49" fontId="25" fillId="12" borderId="0" xfId="4" applyNumberFormat="1" applyFont="1" applyFill="1" applyBorder="1" applyAlignment="1">
      <alignment horizontal="center" vertical="top" wrapText="1"/>
    </xf>
    <xf numFmtId="49" fontId="25" fillId="12" borderId="18" xfId="4" applyNumberFormat="1" applyFont="1" applyFill="1" applyBorder="1" applyAlignment="1">
      <alignment horizontal="center" vertical="top" wrapText="1"/>
    </xf>
    <xf numFmtId="0" fontId="25" fillId="11" borderId="0" xfId="4" applyFont="1" applyFill="1" applyBorder="1" applyAlignment="1">
      <alignment horizontal="left" vertical="top"/>
    </xf>
    <xf numFmtId="0" fontId="12" fillId="0" borderId="3" xfId="4" applyFont="1" applyBorder="1" applyAlignment="1">
      <alignment horizontal="left" vertical="top"/>
    </xf>
    <xf numFmtId="164" fontId="34" fillId="8" borderId="1" xfId="4" applyNumberFormat="1" applyFont="1" applyFill="1" applyBorder="1" applyAlignment="1">
      <alignment horizontal="center" vertical="top" wrapText="1"/>
    </xf>
    <xf numFmtId="9" fontId="4" fillId="18" borderId="2" xfId="4" applyNumberFormat="1" applyFont="1" applyFill="1" applyBorder="1" applyAlignment="1">
      <alignment horizontal="center" vertical="top"/>
    </xf>
    <xf numFmtId="0" fontId="4" fillId="18" borderId="64" xfId="4" applyFont="1" applyFill="1" applyBorder="1" applyAlignment="1">
      <alignment horizontal="center" vertical="center"/>
    </xf>
    <xf numFmtId="164" fontId="25" fillId="18" borderId="44" xfId="4" applyNumberFormat="1" applyFont="1" applyFill="1" applyBorder="1" applyAlignment="1">
      <alignment horizontal="center" vertical="top"/>
    </xf>
    <xf numFmtId="0" fontId="4" fillId="0" borderId="65" xfId="4" applyFont="1" applyFill="1" applyBorder="1" applyAlignment="1">
      <alignment horizontal="center" vertical="center"/>
    </xf>
    <xf numFmtId="0" fontId="4" fillId="0" borderId="52" xfId="4" applyFont="1" applyFill="1" applyBorder="1" applyAlignment="1">
      <alignment horizontal="left" vertical="top"/>
    </xf>
    <xf numFmtId="164" fontId="25" fillId="0" borderId="21" xfId="4" applyNumberFormat="1" applyFont="1" applyFill="1" applyBorder="1" applyAlignment="1">
      <alignment horizontal="center" vertical="top"/>
    </xf>
    <xf numFmtId="0" fontId="13" fillId="11" borderId="12" xfId="4" applyFont="1" applyFill="1" applyBorder="1" applyAlignment="1">
      <alignment horizontal="center" vertical="top"/>
    </xf>
    <xf numFmtId="0" fontId="4" fillId="0" borderId="22" xfId="4" applyFont="1" applyFill="1" applyBorder="1" applyAlignment="1">
      <alignment horizontal="center" vertical="center"/>
    </xf>
    <xf numFmtId="0" fontId="4" fillId="0" borderId="27" xfId="4" applyFont="1" applyFill="1" applyBorder="1" applyAlignment="1">
      <alignment horizontal="left" vertical="top"/>
    </xf>
    <xf numFmtId="0" fontId="13" fillId="11" borderId="15" xfId="4" applyFont="1" applyFill="1" applyBorder="1" applyAlignment="1">
      <alignment horizontal="center" vertical="top"/>
    </xf>
    <xf numFmtId="0" fontId="13" fillId="11" borderId="30" xfId="5" applyFont="1" applyFill="1" applyBorder="1" applyAlignment="1">
      <alignment horizontal="center" vertical="top"/>
    </xf>
    <xf numFmtId="0" fontId="13" fillId="11" borderId="41" xfId="5" applyFont="1" applyFill="1" applyBorder="1" applyAlignment="1">
      <alignment horizontal="center" vertical="center" wrapText="1"/>
    </xf>
    <xf numFmtId="0" fontId="13" fillId="11" borderId="33" xfId="5" applyFont="1" applyFill="1" applyBorder="1" applyAlignment="1">
      <alignment wrapText="1"/>
    </xf>
    <xf numFmtId="0" fontId="13" fillId="11" borderId="33" xfId="4" applyFont="1" applyFill="1" applyBorder="1" applyAlignment="1">
      <alignment horizontal="center" vertical="top"/>
    </xf>
    <xf numFmtId="9" fontId="4" fillId="18" borderId="49" xfId="4" applyNumberFormat="1" applyFont="1" applyFill="1" applyBorder="1" applyAlignment="1">
      <alignment horizontal="center" vertical="top"/>
    </xf>
    <xf numFmtId="0" fontId="4" fillId="18" borderId="50" xfId="4" applyFont="1" applyFill="1" applyBorder="1" applyAlignment="1">
      <alignment horizontal="center" vertical="center"/>
    </xf>
    <xf numFmtId="0" fontId="4" fillId="18" borderId="42" xfId="4" applyFont="1" applyFill="1" applyBorder="1" applyAlignment="1">
      <alignment horizontal="left" vertical="top"/>
    </xf>
    <xf numFmtId="0" fontId="30" fillId="11" borderId="55" xfId="4" applyFont="1" applyFill="1" applyBorder="1" applyAlignment="1">
      <alignment horizontal="center" vertical="top" wrapText="1"/>
    </xf>
    <xf numFmtId="0" fontId="30" fillId="13" borderId="23" xfId="4" applyFont="1" applyFill="1" applyBorder="1" applyAlignment="1">
      <alignment horizontal="center" vertical="top" wrapText="1"/>
    </xf>
    <xf numFmtId="0" fontId="30" fillId="12" borderId="48" xfId="4" applyFont="1" applyFill="1" applyBorder="1" applyAlignment="1">
      <alignment horizontal="center" vertical="top" wrapText="1"/>
    </xf>
    <xf numFmtId="49" fontId="25" fillId="11" borderId="55" xfId="4" applyNumberFormat="1" applyFont="1" applyFill="1" applyBorder="1" applyAlignment="1">
      <alignment horizontal="center" vertical="top" wrapText="1"/>
    </xf>
    <xf numFmtId="164" fontId="13" fillId="0" borderId="16" xfId="4" applyNumberFormat="1" applyFont="1" applyFill="1" applyBorder="1" applyAlignment="1">
      <alignment horizontal="center" vertical="top"/>
    </xf>
    <xf numFmtId="49" fontId="25" fillId="11" borderId="25" xfId="4" applyNumberFormat="1" applyFont="1" applyFill="1" applyBorder="1" applyAlignment="1">
      <alignment horizontal="center" vertical="top" wrapText="1"/>
    </xf>
    <xf numFmtId="0" fontId="30" fillId="11" borderId="17" xfId="4" applyFont="1" applyFill="1" applyBorder="1" applyAlignment="1">
      <alignment horizontal="center" vertical="top" wrapText="1"/>
    </xf>
    <xf numFmtId="49" fontId="25" fillId="11" borderId="0" xfId="4" applyNumberFormat="1" applyFont="1" applyFill="1" applyBorder="1" applyAlignment="1">
      <alignment horizontal="center" vertical="top" wrapText="1"/>
    </xf>
    <xf numFmtId="0" fontId="26" fillId="0" borderId="55" xfId="0" applyFont="1" applyBorder="1" applyAlignment="1">
      <alignment vertical="top" wrapText="1"/>
    </xf>
    <xf numFmtId="49" fontId="25" fillId="11" borderId="18" xfId="4" applyNumberFormat="1" applyFont="1" applyFill="1" applyBorder="1" applyAlignment="1">
      <alignment horizontal="center" vertical="top" wrapText="1"/>
    </xf>
    <xf numFmtId="164" fontId="37" fillId="11" borderId="68" xfId="4" applyNumberFormat="1" applyFont="1" applyFill="1" applyBorder="1" applyAlignment="1">
      <alignment horizontal="center" vertical="top"/>
    </xf>
    <xf numFmtId="0" fontId="13" fillId="13" borderId="24" xfId="4" applyFont="1" applyFill="1" applyBorder="1" applyAlignment="1">
      <alignment horizontal="left" vertical="top" wrapText="1"/>
    </xf>
    <xf numFmtId="0" fontId="30" fillId="11" borderId="19" xfId="4" applyFont="1" applyFill="1" applyBorder="1" applyAlignment="1">
      <alignment horizontal="center" vertical="top" wrapText="1"/>
    </xf>
    <xf numFmtId="0" fontId="10" fillId="11" borderId="53" xfId="4" applyFont="1" applyFill="1" applyBorder="1" applyAlignment="1">
      <alignment horizontal="left" vertical="top" wrapText="1"/>
    </xf>
    <xf numFmtId="49" fontId="25" fillId="12" borderId="37" xfId="4" applyNumberFormat="1" applyFont="1" applyFill="1" applyBorder="1" applyAlignment="1">
      <alignment horizontal="center" vertical="top" wrapText="1"/>
    </xf>
    <xf numFmtId="0" fontId="12" fillId="10" borderId="25" xfId="4" applyFont="1" applyFill="1" applyBorder="1" applyAlignment="1">
      <alignment horizontal="left" vertical="top"/>
    </xf>
    <xf numFmtId="0" fontId="12" fillId="10" borderId="18" xfId="4" applyFont="1" applyFill="1" applyBorder="1" applyAlignment="1">
      <alignment horizontal="left" vertical="top"/>
    </xf>
    <xf numFmtId="0" fontId="22" fillId="10" borderId="18" xfId="4" applyFont="1" applyFill="1" applyBorder="1" applyAlignment="1">
      <alignment horizontal="left" vertical="top"/>
    </xf>
    <xf numFmtId="0" fontId="40" fillId="10" borderId="18" xfId="4" applyFont="1" applyFill="1" applyBorder="1" applyAlignment="1">
      <alignment horizontal="left" vertical="top"/>
    </xf>
    <xf numFmtId="0" fontId="41" fillId="10" borderId="18" xfId="4" applyFont="1" applyFill="1" applyBorder="1" applyAlignment="1">
      <alignment horizontal="left" vertical="top"/>
    </xf>
    <xf numFmtId="0" fontId="12" fillId="10" borderId="0" xfId="4" applyFont="1" applyFill="1" applyBorder="1" applyAlignment="1">
      <alignment vertical="top"/>
    </xf>
    <xf numFmtId="49" fontId="12" fillId="10" borderId="1" xfId="4" applyNumberFormat="1" applyFont="1" applyFill="1" applyBorder="1" applyAlignment="1">
      <alignment horizontal="center" vertical="top" wrapText="1"/>
    </xf>
    <xf numFmtId="0" fontId="18" fillId="12" borderId="0" xfId="4" applyFont="1" applyFill="1" applyBorder="1" applyAlignment="1">
      <alignment horizontal="center" vertical="top" wrapText="1"/>
    </xf>
    <xf numFmtId="49" fontId="12" fillId="12" borderId="0" xfId="4" applyNumberFormat="1" applyFont="1" applyFill="1" applyBorder="1" applyAlignment="1">
      <alignment horizontal="center" vertical="top" wrapText="1"/>
    </xf>
    <xf numFmtId="49" fontId="12" fillId="12" borderId="48" xfId="4" applyNumberFormat="1" applyFont="1" applyFill="1" applyBorder="1" applyAlignment="1">
      <alignment horizontal="center" vertical="top" wrapText="1"/>
    </xf>
    <xf numFmtId="0" fontId="6" fillId="12" borderId="68" xfId="4" applyFont="1" applyFill="1" applyBorder="1" applyAlignment="1">
      <alignment horizontal="center" vertical="top"/>
    </xf>
    <xf numFmtId="0" fontId="6" fillId="11" borderId="2" xfId="4" applyFont="1" applyFill="1" applyBorder="1" applyAlignment="1">
      <alignment horizontal="left" vertical="top"/>
    </xf>
    <xf numFmtId="0" fontId="6" fillId="11" borderId="3" xfId="4" applyFont="1" applyFill="1" applyBorder="1" applyAlignment="1">
      <alignment horizontal="left" vertical="top"/>
    </xf>
    <xf numFmtId="0" fontId="6" fillId="11" borderId="4" xfId="4" applyFont="1" applyFill="1" applyBorder="1" applyAlignment="1">
      <alignment horizontal="left" vertical="top"/>
    </xf>
    <xf numFmtId="49" fontId="16" fillId="8" borderId="4" xfId="4" applyNumberFormat="1" applyFont="1" applyFill="1" applyBorder="1" applyAlignment="1">
      <alignment horizontal="center" vertical="top"/>
    </xf>
    <xf numFmtId="49" fontId="16" fillId="9" borderId="4" xfId="4" applyNumberFormat="1" applyFont="1" applyFill="1" applyBorder="1" applyAlignment="1">
      <alignment horizontal="center" vertical="top"/>
    </xf>
    <xf numFmtId="0" fontId="12" fillId="8" borderId="44" xfId="4" applyFont="1" applyFill="1" applyBorder="1" applyAlignment="1">
      <alignment horizontal="center" vertical="top"/>
    </xf>
    <xf numFmtId="9" fontId="10" fillId="18" borderId="34" xfId="4" applyNumberFormat="1" applyFont="1" applyFill="1" applyBorder="1" applyAlignment="1">
      <alignment horizontal="center" vertical="top"/>
    </xf>
    <xf numFmtId="0" fontId="10" fillId="18" borderId="35" xfId="4" applyFont="1" applyFill="1" applyBorder="1" applyAlignment="1">
      <alignment horizontal="center" vertical="center"/>
    </xf>
    <xf numFmtId="0" fontId="10" fillId="18" borderId="36" xfId="4" applyFont="1" applyFill="1" applyBorder="1" applyAlignment="1">
      <alignment horizontal="left" vertical="top"/>
    </xf>
    <xf numFmtId="164" fontId="25" fillId="18" borderId="21" xfId="4" applyNumberFormat="1" applyFont="1" applyFill="1" applyBorder="1" applyAlignment="1">
      <alignment horizontal="center" vertical="top"/>
    </xf>
    <xf numFmtId="0" fontId="25" fillId="18" borderId="66" xfId="4" applyFont="1" applyFill="1" applyBorder="1" applyAlignment="1">
      <alignment horizontal="center" vertical="top"/>
    </xf>
    <xf numFmtId="0" fontId="30" fillId="12" borderId="0" xfId="4" applyFont="1" applyFill="1" applyBorder="1" applyAlignment="1">
      <alignment horizontal="center" vertical="top" wrapText="1"/>
    </xf>
    <xf numFmtId="49" fontId="13" fillId="0" borderId="17" xfId="4" applyNumberFormat="1" applyFont="1" applyFill="1" applyBorder="1" applyAlignment="1">
      <alignment horizontal="center" vertical="top"/>
    </xf>
    <xf numFmtId="49" fontId="36" fillId="11" borderId="23" xfId="4" applyNumberFormat="1" applyFont="1" applyFill="1" applyBorder="1" applyAlignment="1">
      <alignment horizontal="left" vertical="top"/>
    </xf>
    <xf numFmtId="0" fontId="26" fillId="0" borderId="25" xfId="0" applyFont="1" applyBorder="1" applyAlignment="1">
      <alignment vertical="top" wrapText="1"/>
    </xf>
    <xf numFmtId="0" fontId="25" fillId="12" borderId="68" xfId="4" applyFont="1" applyFill="1" applyBorder="1" applyAlignment="1">
      <alignment horizontal="center" vertical="top"/>
    </xf>
    <xf numFmtId="0" fontId="6" fillId="9" borderId="25" xfId="4" applyFont="1" applyFill="1" applyBorder="1" applyAlignment="1">
      <alignment horizontal="left" vertical="top"/>
    </xf>
    <xf numFmtId="0" fontId="25" fillId="9" borderId="18" xfId="4" applyFont="1" applyFill="1" applyBorder="1" applyAlignment="1">
      <alignment horizontal="left" vertical="top"/>
    </xf>
    <xf numFmtId="0" fontId="36" fillId="9" borderId="18" xfId="4" applyFont="1" applyFill="1" applyBorder="1" applyAlignment="1">
      <alignment horizontal="left" vertical="top"/>
    </xf>
    <xf numFmtId="0" fontId="12" fillId="8" borderId="17" xfId="4" applyFont="1" applyFill="1" applyBorder="1" applyAlignment="1">
      <alignment horizontal="right" vertical="top" wrapText="1"/>
    </xf>
    <xf numFmtId="9" fontId="4" fillId="18" borderId="19" xfId="4" applyNumberFormat="1" applyFont="1" applyFill="1" applyBorder="1" applyAlignment="1">
      <alignment horizontal="center" vertical="top"/>
    </xf>
    <xf numFmtId="0" fontId="4" fillId="18" borderId="20" xfId="4" applyFont="1" applyFill="1" applyBorder="1" applyAlignment="1">
      <alignment horizontal="center" vertical="center"/>
    </xf>
    <xf numFmtId="0" fontId="4" fillId="18" borderId="39" xfId="4" applyFont="1" applyFill="1" applyBorder="1" applyAlignment="1">
      <alignment horizontal="left" vertical="top"/>
    </xf>
    <xf numFmtId="164" fontId="25" fillId="18" borderId="5" xfId="4" applyNumberFormat="1" applyFont="1" applyFill="1" applyBorder="1" applyAlignment="1">
      <alignment horizontal="center" vertical="top"/>
    </xf>
    <xf numFmtId="0" fontId="25" fillId="18" borderId="4" xfId="5" applyFont="1" applyFill="1" applyBorder="1" applyAlignment="1">
      <alignment horizontal="center" vertical="top"/>
    </xf>
    <xf numFmtId="9" fontId="4" fillId="0" borderId="19" xfId="4" applyNumberFormat="1" applyFont="1" applyFill="1" applyBorder="1" applyAlignment="1">
      <alignment horizontal="center" vertical="top"/>
    </xf>
    <xf numFmtId="0" fontId="4" fillId="0" borderId="20" xfId="4" applyFont="1" applyFill="1" applyBorder="1" applyAlignment="1">
      <alignment horizontal="center" vertical="center"/>
    </xf>
    <xf numFmtId="0" fontId="4" fillId="0" borderId="39" xfId="4" applyFont="1" applyFill="1" applyBorder="1" applyAlignment="1">
      <alignment horizontal="left" vertical="top"/>
    </xf>
    <xf numFmtId="164" fontId="13" fillId="0" borderId="5" xfId="4" applyNumberFormat="1" applyFont="1" applyFill="1" applyBorder="1" applyAlignment="1">
      <alignment horizontal="center" vertical="top"/>
    </xf>
    <xf numFmtId="0" fontId="13" fillId="11" borderId="54" xfId="5" applyFont="1" applyFill="1" applyBorder="1" applyAlignment="1">
      <alignment horizontal="center" vertical="top"/>
    </xf>
    <xf numFmtId="9" fontId="4" fillId="0" borderId="13" xfId="4" applyNumberFormat="1" applyFont="1" applyFill="1" applyBorder="1" applyAlignment="1">
      <alignment horizontal="center" vertical="top"/>
    </xf>
    <xf numFmtId="0" fontId="13" fillId="11" borderId="9" xfId="5" applyFont="1" applyFill="1" applyBorder="1" applyAlignment="1">
      <alignment horizontal="center" vertical="top"/>
    </xf>
    <xf numFmtId="9" fontId="4" fillId="0" borderId="6" xfId="4" applyNumberFormat="1" applyFont="1" applyFill="1" applyBorder="1" applyAlignment="1">
      <alignment horizontal="center" vertical="top"/>
    </xf>
    <xf numFmtId="0" fontId="13" fillId="0" borderId="22" xfId="5" applyFont="1" applyFill="1" applyBorder="1" applyAlignment="1">
      <alignment horizontal="center" vertical="center"/>
    </xf>
    <xf numFmtId="0" fontId="13" fillId="0" borderId="28" xfId="5" applyFont="1" applyFill="1" applyBorder="1" applyAlignment="1">
      <alignment horizontal="left" vertical="top"/>
    </xf>
    <xf numFmtId="9" fontId="4" fillId="0" borderId="59" xfId="4" applyNumberFormat="1" applyFont="1" applyFill="1" applyBorder="1" applyAlignment="1">
      <alignment horizontal="center" vertical="top"/>
    </xf>
    <xf numFmtId="0" fontId="13" fillId="11" borderId="41" xfId="5" applyFont="1" applyFill="1" applyBorder="1" applyAlignment="1">
      <alignment horizontal="center" vertical="top" wrapText="1"/>
    </xf>
    <xf numFmtId="0" fontId="13" fillId="11" borderId="32" xfId="5" applyFont="1" applyFill="1" applyBorder="1" applyAlignment="1">
      <alignment horizontal="left" vertical="top" wrapText="1"/>
    </xf>
    <xf numFmtId="0" fontId="13" fillId="11" borderId="16" xfId="5" applyFont="1" applyFill="1" applyBorder="1" applyAlignment="1">
      <alignment horizontal="center" vertical="top"/>
    </xf>
    <xf numFmtId="0" fontId="13" fillId="13" borderId="5" xfId="4" applyFont="1" applyFill="1" applyBorder="1" applyAlignment="1">
      <alignment horizontal="left" vertical="top" wrapText="1"/>
    </xf>
    <xf numFmtId="164" fontId="25" fillId="12" borderId="54" xfId="4" applyNumberFormat="1" applyFont="1" applyFill="1" applyBorder="1" applyAlignment="1">
      <alignment horizontal="center" vertical="top"/>
    </xf>
    <xf numFmtId="0" fontId="4" fillId="0" borderId="49" xfId="4" applyFont="1" applyBorder="1" applyAlignment="1">
      <alignment horizontal="center" vertical="top" wrapText="1"/>
    </xf>
    <xf numFmtId="0" fontId="4" fillId="0" borderId="50" xfId="4" applyFont="1" applyBorder="1" applyAlignment="1">
      <alignment horizontal="center" vertical="top" wrapText="1"/>
    </xf>
    <xf numFmtId="0" fontId="4" fillId="0" borderId="50" xfId="4" applyFont="1" applyBorder="1" applyAlignment="1">
      <alignment horizontal="left" vertical="top" wrapText="1"/>
    </xf>
    <xf numFmtId="0" fontId="13" fillId="0" borderId="0" xfId="4" applyFont="1" applyBorder="1" applyAlignment="1">
      <alignment horizontal="center" vertical="top" wrapText="1"/>
    </xf>
    <xf numFmtId="0" fontId="4" fillId="0" borderId="63" xfId="4" applyFont="1" applyBorder="1" applyAlignment="1">
      <alignment horizontal="center" vertical="center" wrapText="1"/>
    </xf>
    <xf numFmtId="0" fontId="4" fillId="0" borderId="64" xfId="4" applyFont="1" applyBorder="1" applyAlignment="1">
      <alignment horizontal="center" vertical="top" wrapText="1"/>
    </xf>
    <xf numFmtId="0" fontId="4" fillId="0" borderId="0" xfId="4" applyFont="1" applyBorder="1" applyAlignment="1">
      <alignment vertical="top"/>
    </xf>
    <xf numFmtId="0" fontId="6" fillId="9" borderId="2" xfId="4" applyFont="1" applyFill="1" applyBorder="1" applyAlignment="1">
      <alignment horizontal="left" vertical="top"/>
    </xf>
    <xf numFmtId="0" fontId="25" fillId="9" borderId="3" xfId="4" applyFont="1" applyFill="1" applyBorder="1" applyAlignment="1">
      <alignment horizontal="left" vertical="top"/>
    </xf>
    <xf numFmtId="0" fontId="36" fillId="9" borderId="3" xfId="4" applyFont="1" applyFill="1" applyBorder="1" applyAlignment="1">
      <alignment horizontal="left" vertical="top"/>
    </xf>
    <xf numFmtId="0" fontId="25" fillId="10" borderId="17" xfId="4" applyFont="1" applyFill="1" applyBorder="1" applyAlignment="1">
      <alignment vertical="top"/>
    </xf>
    <xf numFmtId="0" fontId="4" fillId="11" borderId="62" xfId="4" applyFont="1" applyFill="1" applyBorder="1" applyAlignment="1">
      <alignment horizontal="left" vertical="center" wrapText="1"/>
    </xf>
    <xf numFmtId="0" fontId="4" fillId="11" borderId="28" xfId="4" applyFont="1" applyFill="1" applyBorder="1" applyAlignment="1">
      <alignment horizontal="left" vertical="center" wrapText="1"/>
    </xf>
    <xf numFmtId="0" fontId="25" fillId="18" borderId="1" xfId="4" applyFont="1" applyFill="1" applyBorder="1" applyAlignment="1">
      <alignment horizontal="center" vertical="top"/>
    </xf>
    <xf numFmtId="49" fontId="13" fillId="11" borderId="17" xfId="4" applyNumberFormat="1" applyFont="1" applyFill="1" applyBorder="1" applyAlignment="1">
      <alignment horizontal="center" vertical="top"/>
    </xf>
    <xf numFmtId="0" fontId="4" fillId="11" borderId="41" xfId="4" applyFont="1" applyFill="1" applyBorder="1" applyAlignment="1">
      <alignment horizontal="left" vertical="top" wrapText="1"/>
    </xf>
    <xf numFmtId="49" fontId="13" fillId="11" borderId="24" xfId="4" applyNumberFormat="1" applyFont="1" applyFill="1" applyBorder="1" applyAlignment="1">
      <alignment horizontal="center" vertical="top"/>
    </xf>
    <xf numFmtId="0" fontId="4" fillId="11" borderId="28" xfId="4" applyFont="1" applyFill="1" applyBorder="1" applyAlignment="1">
      <alignment wrapText="1"/>
    </xf>
    <xf numFmtId="49" fontId="25" fillId="14" borderId="24" xfId="4" applyNumberFormat="1" applyFont="1" applyFill="1" applyBorder="1" applyAlignment="1">
      <alignment horizontal="center" vertical="top"/>
    </xf>
    <xf numFmtId="49" fontId="25" fillId="9" borderId="24" xfId="4" applyNumberFormat="1" applyFont="1" applyFill="1" applyBorder="1" applyAlignment="1">
      <alignment horizontal="center" vertical="top"/>
    </xf>
    <xf numFmtId="0" fontId="10" fillId="11" borderId="38" xfId="4" applyFont="1" applyFill="1" applyBorder="1" applyAlignment="1">
      <alignment vertical="top"/>
    </xf>
    <xf numFmtId="0" fontId="4" fillId="11" borderId="58" xfId="4" applyFont="1" applyFill="1" applyBorder="1" applyAlignment="1">
      <alignment vertical="center" wrapText="1"/>
    </xf>
    <xf numFmtId="0" fontId="4" fillId="11" borderId="62" xfId="4" applyFont="1" applyFill="1" applyBorder="1" applyAlignment="1">
      <alignment wrapText="1"/>
    </xf>
    <xf numFmtId="0" fontId="10" fillId="11" borderId="26" xfId="4" applyFont="1" applyFill="1" applyBorder="1" applyAlignment="1">
      <alignment vertical="top"/>
    </xf>
    <xf numFmtId="164" fontId="13" fillId="0" borderId="54" xfId="4" applyNumberFormat="1" applyFont="1" applyFill="1" applyBorder="1" applyAlignment="1">
      <alignment horizontal="center" vertical="top"/>
    </xf>
    <xf numFmtId="0" fontId="4" fillId="11" borderId="32" xfId="4" applyFont="1" applyFill="1" applyBorder="1" applyAlignment="1">
      <alignment vertical="top" wrapText="1"/>
    </xf>
    <xf numFmtId="0" fontId="30" fillId="10" borderId="18" xfId="4" applyFont="1" applyFill="1" applyBorder="1"/>
    <xf numFmtId="0" fontId="25" fillId="10" borderId="18" xfId="4" applyFont="1" applyFill="1" applyBorder="1" applyAlignment="1">
      <alignment vertical="top"/>
    </xf>
    <xf numFmtId="49" fontId="25" fillId="17" borderId="1" xfId="4" applyNumberFormat="1" applyFont="1" applyFill="1" applyBorder="1" applyAlignment="1">
      <alignment horizontal="center" vertical="top" wrapText="1"/>
    </xf>
    <xf numFmtId="0" fontId="24" fillId="0" borderId="17" xfId="4" applyFont="1" applyBorder="1" applyAlignment="1">
      <alignment horizontal="center" vertical="center"/>
    </xf>
    <xf numFmtId="0" fontId="24" fillId="0" borderId="0" xfId="4" applyFont="1" applyAlignment="1">
      <alignment horizontal="center" vertical="center"/>
    </xf>
    <xf numFmtId="0" fontId="25" fillId="0" borderId="0" xfId="0" applyFont="1" applyBorder="1" applyAlignment="1">
      <alignment vertical="center"/>
    </xf>
    <xf numFmtId="0" fontId="26" fillId="0" borderId="0" xfId="2" applyFont="1" applyAlignment="1">
      <alignment vertical="top" wrapText="1"/>
    </xf>
    <xf numFmtId="0" fontId="44" fillId="0" borderId="0" xfId="6"/>
    <xf numFmtId="0" fontId="3" fillId="0" borderId="0" xfId="6" applyFont="1" applyAlignment="1">
      <alignment horizontal="center" vertical="center"/>
    </xf>
    <xf numFmtId="0" fontId="3" fillId="0" borderId="0" xfId="6" applyFont="1"/>
    <xf numFmtId="0" fontId="44" fillId="0" borderId="0" xfId="6" applyAlignment="1">
      <alignment textRotation="90"/>
    </xf>
    <xf numFmtId="0" fontId="4" fillId="0" borderId="0" xfId="6" applyFont="1" applyAlignment="1">
      <alignment horizontal="center" vertical="center"/>
    </xf>
    <xf numFmtId="0" fontId="4" fillId="0" borderId="0" xfId="6" applyFont="1"/>
    <xf numFmtId="2" fontId="25" fillId="2" borderId="1" xfId="6" applyNumberFormat="1" applyFont="1" applyFill="1" applyBorder="1" applyAlignment="1">
      <alignment horizontal="center" vertical="top" wrapText="1"/>
    </xf>
    <xf numFmtId="0" fontId="13" fillId="0" borderId="0" xfId="6" applyFont="1"/>
    <xf numFmtId="2" fontId="13" fillId="0" borderId="16" xfId="6" applyNumberFormat="1" applyFont="1" applyBorder="1" applyAlignment="1">
      <alignment horizontal="center" vertical="top" wrapText="1"/>
    </xf>
    <xf numFmtId="0" fontId="4" fillId="0" borderId="0" xfId="6" applyFont="1" applyAlignment="1">
      <alignment vertical="top"/>
    </xf>
    <xf numFmtId="2" fontId="25" fillId="6" borderId="1" xfId="6" applyNumberFormat="1" applyFont="1" applyFill="1" applyBorder="1" applyAlignment="1">
      <alignment horizontal="center" vertical="top" wrapText="1"/>
    </xf>
    <xf numFmtId="2" fontId="13" fillId="0" borderId="21" xfId="6" applyNumberFormat="1" applyFont="1" applyBorder="1" applyAlignment="1">
      <alignment vertical="top" wrapText="1"/>
    </xf>
    <xf numFmtId="0" fontId="10" fillId="0" borderId="0" xfId="6" applyFont="1" applyAlignment="1">
      <alignment horizontal="center" vertical="center"/>
    </xf>
    <xf numFmtId="2" fontId="13" fillId="0" borderId="54" xfId="6" applyNumberFormat="1" applyFont="1" applyBorder="1" applyAlignment="1">
      <alignment vertical="top" wrapText="1"/>
    </xf>
    <xf numFmtId="0" fontId="37" fillId="0" borderId="0" xfId="6" applyFont="1" applyAlignment="1">
      <alignment vertical="top"/>
    </xf>
    <xf numFmtId="0" fontId="13" fillId="0" borderId="0" xfId="6" applyFont="1" applyAlignment="1">
      <alignment vertical="top"/>
    </xf>
    <xf numFmtId="0" fontId="6" fillId="0" borderId="0" xfId="6" applyFont="1" applyAlignment="1">
      <alignment horizontal="center" vertical="center" wrapText="1"/>
    </xf>
    <xf numFmtId="2" fontId="13" fillId="0" borderId="9" xfId="6" applyNumberFormat="1" applyFont="1" applyBorder="1" applyAlignment="1">
      <alignment vertical="top" wrapText="1"/>
    </xf>
    <xf numFmtId="0" fontId="13" fillId="0" borderId="55" xfId="6" applyFont="1" applyBorder="1"/>
    <xf numFmtId="0" fontId="13" fillId="0" borderId="0" xfId="6" applyFont="1" applyAlignment="1">
      <alignment textRotation="90"/>
    </xf>
    <xf numFmtId="0" fontId="13" fillId="0" borderId="0" xfId="6" applyFont="1" applyBorder="1"/>
    <xf numFmtId="0" fontId="13" fillId="0" borderId="48" xfId="6" applyFont="1" applyBorder="1"/>
    <xf numFmtId="0" fontId="37" fillId="0" borderId="9" xfId="3" applyFont="1" applyBorder="1" applyAlignment="1">
      <alignment vertical="top" wrapText="1"/>
    </xf>
    <xf numFmtId="2" fontId="13" fillId="0" borderId="9" xfId="6" applyNumberFormat="1" applyFont="1" applyBorder="1" applyAlignment="1">
      <alignment horizontal="center" vertical="top" wrapText="1"/>
    </xf>
    <xf numFmtId="164" fontId="4" fillId="0" borderId="0" xfId="6" applyNumberFormat="1" applyFont="1" applyAlignment="1">
      <alignment vertical="top"/>
    </xf>
    <xf numFmtId="0" fontId="13" fillId="0" borderId="3" xfId="6" applyFont="1" applyBorder="1"/>
    <xf numFmtId="0" fontId="25" fillId="0" borderId="3" xfId="6" applyFont="1" applyBorder="1" applyAlignment="1">
      <alignment vertical="center" wrapText="1"/>
    </xf>
    <xf numFmtId="0" fontId="25" fillId="0" borderId="3" xfId="6" applyFont="1" applyBorder="1" applyAlignment="1">
      <alignment vertical="center" textRotation="90" wrapText="1"/>
    </xf>
    <xf numFmtId="0" fontId="25" fillId="0" borderId="4" xfId="6" applyFont="1" applyBorder="1" applyAlignment="1">
      <alignment vertical="center" wrapText="1"/>
    </xf>
    <xf numFmtId="49" fontId="6" fillId="0" borderId="0" xfId="6" applyNumberFormat="1" applyFont="1" applyAlignment="1">
      <alignment vertical="top" wrapText="1"/>
    </xf>
    <xf numFmtId="49" fontId="4" fillId="0" borderId="0" xfId="6" applyNumberFormat="1" applyFont="1" applyAlignment="1">
      <alignment vertical="top"/>
    </xf>
    <xf numFmtId="49" fontId="4" fillId="0" borderId="0" xfId="6" applyNumberFormat="1" applyFont="1" applyBorder="1" applyAlignment="1">
      <alignment vertical="top"/>
    </xf>
    <xf numFmtId="49" fontId="13" fillId="0" borderId="0" xfId="6" applyNumberFormat="1" applyFont="1" applyBorder="1" applyAlignment="1">
      <alignment vertical="top"/>
    </xf>
    <xf numFmtId="49" fontId="13" fillId="0" borderId="0" xfId="6" applyNumberFormat="1" applyFont="1" applyBorder="1" applyAlignment="1">
      <alignment vertical="top" textRotation="90"/>
    </xf>
    <xf numFmtId="49" fontId="4" fillId="0" borderId="18" xfId="6" applyNumberFormat="1" applyFont="1" applyBorder="1" applyAlignment="1">
      <alignment vertical="top"/>
    </xf>
    <xf numFmtId="49" fontId="13" fillId="0" borderId="18" xfId="6" applyNumberFormat="1" applyFont="1" applyBorder="1" applyAlignment="1">
      <alignment vertical="top"/>
    </xf>
    <xf numFmtId="49" fontId="13" fillId="0" borderId="18" xfId="6" applyNumberFormat="1" applyFont="1" applyBorder="1" applyAlignment="1">
      <alignment vertical="top" textRotation="90"/>
    </xf>
    <xf numFmtId="2" fontId="25" fillId="3" borderId="1" xfId="6" applyNumberFormat="1" applyFont="1" applyFill="1" applyBorder="1" applyAlignment="1">
      <alignment horizontal="center" vertical="top"/>
    </xf>
    <xf numFmtId="0" fontId="10" fillId="10" borderId="19" xfId="6" applyFont="1" applyFill="1" applyBorder="1" applyAlignment="1">
      <alignment horizontal="center" vertical="center"/>
    </xf>
    <xf numFmtId="0" fontId="10" fillId="10" borderId="17" xfId="6" applyFont="1" applyFill="1" applyBorder="1" applyAlignment="1">
      <alignment horizontal="center" vertical="top"/>
    </xf>
    <xf numFmtId="164" fontId="25" fillId="10" borderId="5" xfId="6" applyNumberFormat="1" applyFont="1" applyFill="1" applyBorder="1" applyAlignment="1">
      <alignment horizontal="center" vertical="top"/>
    </xf>
    <xf numFmtId="0" fontId="25" fillId="10" borderId="5" xfId="6" applyFont="1" applyFill="1" applyBorder="1" applyAlignment="1">
      <alignment horizontal="center" vertical="top"/>
    </xf>
    <xf numFmtId="49" fontId="25" fillId="10" borderId="5" xfId="6" applyNumberFormat="1" applyFont="1" applyFill="1" applyBorder="1" applyAlignment="1">
      <alignment horizontal="center" vertical="top"/>
    </xf>
    <xf numFmtId="49" fontId="25" fillId="9" borderId="5" xfId="6" applyNumberFormat="1" applyFont="1" applyFill="1" applyBorder="1" applyAlignment="1">
      <alignment horizontal="center" vertical="top"/>
    </xf>
    <xf numFmtId="0" fontId="6" fillId="8" borderId="19" xfId="6" applyFont="1" applyFill="1" applyBorder="1" applyAlignment="1">
      <alignment horizontal="center" vertical="center" wrapText="1"/>
    </xf>
    <xf numFmtId="0" fontId="6" fillId="8" borderId="17" xfId="6" applyFont="1" applyFill="1" applyBorder="1" applyAlignment="1">
      <alignment horizontal="left" vertical="top" wrapText="1"/>
    </xf>
    <xf numFmtId="164" fontId="25" fillId="8" borderId="5" xfId="6" applyNumberFormat="1" applyFont="1" applyFill="1" applyBorder="1" applyAlignment="1">
      <alignment horizontal="center" vertical="top" wrapText="1"/>
    </xf>
    <xf numFmtId="0" fontId="25" fillId="8" borderId="5" xfId="6" applyFont="1" applyFill="1" applyBorder="1" applyAlignment="1">
      <alignment horizontal="center" vertical="top"/>
    </xf>
    <xf numFmtId="49" fontId="25" fillId="8" borderId="5" xfId="6" applyNumberFormat="1" applyFont="1" applyFill="1" applyBorder="1" applyAlignment="1">
      <alignment horizontal="center" vertical="top"/>
    </xf>
    <xf numFmtId="0" fontId="4" fillId="0" borderId="19" xfId="6" applyFont="1" applyBorder="1" applyAlignment="1">
      <alignment horizontal="center" vertical="center"/>
    </xf>
    <xf numFmtId="0" fontId="4" fillId="11" borderId="20" xfId="6" applyFont="1" applyFill="1" applyBorder="1" applyAlignment="1">
      <alignment horizontal="center" vertical="center"/>
    </xf>
    <xf numFmtId="0" fontId="4" fillId="0" borderId="17" xfId="6" applyFont="1" applyBorder="1" applyAlignment="1">
      <alignment wrapText="1"/>
    </xf>
    <xf numFmtId="164" fontId="25" fillId="11" borderId="5" xfId="6" applyNumberFormat="1" applyFont="1" applyFill="1" applyBorder="1" applyAlignment="1">
      <alignment horizontal="center" vertical="top"/>
    </xf>
    <xf numFmtId="0" fontId="25" fillId="4" borderId="1" xfId="6" applyFont="1" applyFill="1" applyBorder="1" applyAlignment="1">
      <alignment horizontal="center" vertical="top"/>
    </xf>
    <xf numFmtId="0" fontId="4" fillId="0" borderId="5" xfId="7" applyFont="1" applyBorder="1" applyAlignment="1">
      <alignment vertical="top" wrapText="1"/>
    </xf>
    <xf numFmtId="49" fontId="13" fillId="11" borderId="5" xfId="6" applyNumberFormat="1" applyFont="1" applyFill="1" applyBorder="1" applyAlignment="1">
      <alignment vertical="top"/>
    </xf>
    <xf numFmtId="0" fontId="4" fillId="0" borderId="59" xfId="6" applyFont="1" applyBorder="1" applyAlignment="1">
      <alignment horizontal="center" vertical="center"/>
    </xf>
    <xf numFmtId="0" fontId="4" fillId="11" borderId="41" xfId="6" applyFont="1" applyFill="1" applyBorder="1" applyAlignment="1">
      <alignment horizontal="center" vertical="center"/>
    </xf>
    <xf numFmtId="0" fontId="4" fillId="0" borderId="33" xfId="6" applyFont="1" applyBorder="1" applyAlignment="1">
      <alignment wrapText="1"/>
    </xf>
    <xf numFmtId="164" fontId="25" fillId="11" borderId="1" xfId="6" applyNumberFormat="1" applyFont="1" applyFill="1" applyBorder="1" applyAlignment="1">
      <alignment horizontal="center" vertical="top"/>
    </xf>
    <xf numFmtId="0" fontId="13" fillId="11" borderId="24" xfId="6" applyFont="1" applyFill="1" applyBorder="1" applyAlignment="1">
      <alignment horizontal="center" vertical="top"/>
    </xf>
    <xf numFmtId="0" fontId="4" fillId="0" borderId="24" xfId="7" applyFont="1" applyBorder="1" applyAlignment="1">
      <alignment vertical="top" wrapText="1"/>
    </xf>
    <xf numFmtId="49" fontId="13" fillId="11" borderId="24" xfId="6" applyNumberFormat="1" applyFont="1" applyFill="1" applyBorder="1" applyAlignment="1">
      <alignment vertical="top"/>
    </xf>
    <xf numFmtId="0" fontId="4" fillId="0" borderId="34" xfId="6" applyFont="1" applyBorder="1" applyAlignment="1">
      <alignment horizontal="center" vertical="center"/>
    </xf>
    <xf numFmtId="0" fontId="4" fillId="11" borderId="57" xfId="6" applyFont="1" applyFill="1" applyBorder="1" applyAlignment="1">
      <alignment horizontal="center" vertical="center"/>
    </xf>
    <xf numFmtId="0" fontId="4" fillId="0" borderId="29" xfId="6" applyFont="1" applyBorder="1" applyAlignment="1">
      <alignment wrapText="1"/>
    </xf>
    <xf numFmtId="164" fontId="25" fillId="12" borderId="21" xfId="6" applyNumberFormat="1" applyFont="1" applyFill="1" applyBorder="1" applyAlignment="1">
      <alignment horizontal="center" vertical="top"/>
    </xf>
    <xf numFmtId="0" fontId="25" fillId="12" borderId="21" xfId="6" applyFont="1" applyFill="1" applyBorder="1" applyAlignment="1">
      <alignment horizontal="center" vertical="top"/>
    </xf>
    <xf numFmtId="0" fontId="13" fillId="11" borderId="17" xfId="6" applyFont="1" applyFill="1" applyBorder="1" applyAlignment="1">
      <alignment horizontal="center" vertical="top" wrapText="1"/>
    </xf>
    <xf numFmtId="49" fontId="25" fillId="13" borderId="5" xfId="6" applyNumberFormat="1" applyFont="1" applyFill="1" applyBorder="1" applyAlignment="1">
      <alignment horizontal="center" vertical="top" wrapText="1"/>
    </xf>
    <xf numFmtId="0" fontId="4" fillId="11" borderId="38" xfId="6" applyFont="1" applyFill="1" applyBorder="1" applyAlignment="1">
      <alignment horizontal="center" vertical="center"/>
    </xf>
    <xf numFmtId="0" fontId="4" fillId="11" borderId="58" xfId="6" applyFont="1" applyFill="1" applyBorder="1" applyAlignment="1">
      <alignment horizontal="center" vertical="center" wrapText="1"/>
    </xf>
    <xf numFmtId="0" fontId="4" fillId="0" borderId="8" xfId="6" applyFont="1" applyBorder="1" applyAlignment="1">
      <alignment vertical="center" wrapText="1"/>
    </xf>
    <xf numFmtId="164" fontId="13" fillId="12" borderId="23" xfId="6" applyNumberFormat="1" applyFont="1" applyFill="1" applyBorder="1" applyAlignment="1">
      <alignment horizontal="center" vertical="top"/>
    </xf>
    <xf numFmtId="0" fontId="13" fillId="12" borderId="23" xfId="6" applyFont="1" applyFill="1" applyBorder="1" applyAlignment="1">
      <alignment horizontal="center" vertical="top"/>
    </xf>
    <xf numFmtId="0" fontId="4" fillId="0" borderId="23" xfId="7" applyFont="1" applyBorder="1" applyAlignment="1">
      <alignment vertical="top" wrapText="1"/>
    </xf>
    <xf numFmtId="49" fontId="13" fillId="11" borderId="23" xfId="6" applyNumberFormat="1" applyFont="1" applyFill="1" applyBorder="1" applyAlignment="1">
      <alignment vertical="top"/>
    </xf>
    <xf numFmtId="49" fontId="25" fillId="11" borderId="0" xfId="6" applyNumberFormat="1" applyFont="1" applyFill="1" applyBorder="1" applyAlignment="1">
      <alignment horizontal="center" vertical="top" wrapText="1"/>
    </xf>
    <xf numFmtId="49" fontId="25" fillId="13" borderId="23" xfId="6" applyNumberFormat="1" applyFont="1" applyFill="1" applyBorder="1" applyAlignment="1">
      <alignment horizontal="center" vertical="top" wrapText="1"/>
    </xf>
    <xf numFmtId="0" fontId="4" fillId="11" borderId="30" xfId="6" applyFont="1" applyFill="1" applyBorder="1" applyAlignment="1">
      <alignment horizontal="center" vertical="center"/>
    </xf>
    <xf numFmtId="0" fontId="4" fillId="11" borderId="41" xfId="6" applyFont="1" applyFill="1" applyBorder="1" applyAlignment="1">
      <alignment horizontal="center" vertical="center" wrapText="1"/>
    </xf>
    <xf numFmtId="0" fontId="4" fillId="0" borderId="32" xfId="6" applyFont="1" applyBorder="1" applyAlignment="1">
      <alignment vertical="center" wrapText="1"/>
    </xf>
    <xf numFmtId="164" fontId="13" fillId="12" borderId="16" xfId="6" applyNumberFormat="1" applyFont="1" applyFill="1" applyBorder="1" applyAlignment="1">
      <alignment horizontal="center" vertical="top"/>
    </xf>
    <xf numFmtId="0" fontId="13" fillId="12" borderId="16" xfId="6" applyFont="1" applyFill="1" applyBorder="1" applyAlignment="1">
      <alignment horizontal="center" vertical="top"/>
    </xf>
    <xf numFmtId="49" fontId="25" fillId="11" borderId="18" xfId="6" applyNumberFormat="1" applyFont="1" applyFill="1" applyBorder="1" applyAlignment="1">
      <alignment horizontal="center" vertical="top" wrapText="1"/>
    </xf>
    <xf numFmtId="49" fontId="25" fillId="13" borderId="24" xfId="6" applyNumberFormat="1" applyFont="1" applyFill="1" applyBorder="1" applyAlignment="1">
      <alignment horizontal="center" vertical="top" wrapText="1"/>
    </xf>
    <xf numFmtId="1" fontId="4" fillId="0" borderId="63" xfId="6" applyNumberFormat="1" applyFont="1" applyBorder="1" applyAlignment="1">
      <alignment horizontal="center" vertical="center"/>
    </xf>
    <xf numFmtId="0" fontId="4" fillId="0" borderId="64" xfId="6" applyFont="1" applyBorder="1" applyAlignment="1">
      <alignment horizontal="center" vertical="center" wrapText="1"/>
    </xf>
    <xf numFmtId="0" fontId="4" fillId="0" borderId="4" xfId="6" applyFont="1" applyBorder="1" applyAlignment="1">
      <alignment vertical="center" wrapText="1"/>
    </xf>
    <xf numFmtId="0" fontId="25" fillId="11" borderId="3" xfId="6" applyFont="1" applyFill="1" applyBorder="1" applyAlignment="1">
      <alignment horizontal="left" vertical="top"/>
    </xf>
    <xf numFmtId="0" fontId="25" fillId="11" borderId="3" xfId="6" applyFont="1" applyFill="1" applyBorder="1" applyAlignment="1">
      <alignment horizontal="left" vertical="top" textRotation="90"/>
    </xf>
    <xf numFmtId="49" fontId="25" fillId="8" borderId="1" xfId="6" applyNumberFormat="1" applyFont="1" applyFill="1" applyBorder="1" applyAlignment="1">
      <alignment horizontal="center" vertical="top"/>
    </xf>
    <xf numFmtId="49" fontId="25" fillId="9" borderId="24" xfId="6" applyNumberFormat="1" applyFont="1" applyFill="1" applyBorder="1" applyAlignment="1">
      <alignment horizontal="center" vertical="top"/>
    </xf>
    <xf numFmtId="0" fontId="6" fillId="8" borderId="2" xfId="6" applyFont="1" applyFill="1" applyBorder="1" applyAlignment="1">
      <alignment horizontal="center" vertical="center"/>
    </xf>
    <xf numFmtId="0" fontId="6" fillId="8" borderId="3" xfId="6" applyFont="1" applyFill="1" applyBorder="1" applyAlignment="1">
      <alignment vertical="top"/>
    </xf>
    <xf numFmtId="0" fontId="25" fillId="8" borderId="3" xfId="6" applyFont="1" applyFill="1" applyBorder="1" applyAlignment="1">
      <alignment vertical="top"/>
    </xf>
    <xf numFmtId="0" fontId="25" fillId="8" borderId="3" xfId="6" applyFont="1" applyFill="1" applyBorder="1" applyAlignment="1">
      <alignment vertical="top" textRotation="90"/>
    </xf>
    <xf numFmtId="0" fontId="25" fillId="8" borderId="4" xfId="6" applyFont="1" applyFill="1" applyBorder="1" applyAlignment="1">
      <alignment vertical="top"/>
    </xf>
    <xf numFmtId="49" fontId="25" fillId="8" borderId="4" xfId="6" applyNumberFormat="1" applyFont="1" applyFill="1" applyBorder="1" applyAlignment="1">
      <alignment horizontal="center" vertical="top"/>
    </xf>
    <xf numFmtId="49" fontId="25" fillId="9" borderId="1" xfId="6" applyNumberFormat="1" applyFont="1" applyFill="1" applyBorder="1" applyAlignment="1">
      <alignment horizontal="center" vertical="top"/>
    </xf>
    <xf numFmtId="0" fontId="4" fillId="11" borderId="17" xfId="6" applyFont="1" applyFill="1" applyBorder="1" applyAlignment="1">
      <alignment horizontal="left" vertical="top" wrapText="1"/>
    </xf>
    <xf numFmtId="164" fontId="25" fillId="4" borderId="5" xfId="6" applyNumberFormat="1" applyFont="1" applyFill="1" applyBorder="1" applyAlignment="1">
      <alignment horizontal="center" vertical="top"/>
    </xf>
    <xf numFmtId="164" fontId="13" fillId="0" borderId="5" xfId="6" applyNumberFormat="1" applyFont="1" applyFill="1" applyBorder="1" applyAlignment="1">
      <alignment horizontal="center" vertical="top"/>
    </xf>
    <xf numFmtId="0" fontId="13" fillId="12" borderId="5" xfId="6" applyFont="1" applyFill="1" applyBorder="1" applyAlignment="1">
      <alignment vertical="top" wrapText="1"/>
    </xf>
    <xf numFmtId="0" fontId="4" fillId="11" borderId="26" xfId="6" applyFont="1" applyFill="1" applyBorder="1" applyAlignment="1">
      <alignment horizontal="center" vertical="center"/>
    </xf>
    <xf numFmtId="0" fontId="4" fillId="11" borderId="22" xfId="6" applyFont="1" applyFill="1" applyBorder="1" applyAlignment="1">
      <alignment horizontal="center" vertical="center" wrapText="1"/>
    </xf>
    <xf numFmtId="0" fontId="4" fillId="0" borderId="14" xfId="6" applyFont="1" applyBorder="1" applyAlignment="1">
      <alignment vertical="center" wrapText="1"/>
    </xf>
    <xf numFmtId="0" fontId="13" fillId="12" borderId="23" xfId="6" applyFont="1" applyFill="1" applyBorder="1" applyAlignment="1">
      <alignment vertical="top" wrapText="1"/>
    </xf>
    <xf numFmtId="0" fontId="4" fillId="0" borderId="67" xfId="6" applyFont="1" applyBorder="1" applyAlignment="1">
      <alignment vertical="center" wrapText="1"/>
    </xf>
    <xf numFmtId="0" fontId="13" fillId="12" borderId="24" xfId="6" applyFont="1" applyFill="1" applyBorder="1" applyAlignment="1">
      <alignment vertical="top" wrapText="1"/>
    </xf>
    <xf numFmtId="0" fontId="4" fillId="0" borderId="43" xfId="6" applyFont="1" applyBorder="1" applyAlignment="1">
      <alignment horizontal="center" vertical="center"/>
    </xf>
    <xf numFmtId="164" fontId="25" fillId="4" borderId="1" xfId="6" applyNumberFormat="1" applyFont="1" applyFill="1" applyBorder="1" applyAlignment="1">
      <alignment horizontal="center" vertical="top"/>
    </xf>
    <xf numFmtId="49" fontId="25" fillId="12" borderId="44" xfId="6" applyNumberFormat="1" applyFont="1" applyFill="1" applyBorder="1" applyAlignment="1">
      <alignment horizontal="center" vertical="top" wrapText="1"/>
    </xf>
    <xf numFmtId="49" fontId="25" fillId="14" borderId="5" xfId="6" applyNumberFormat="1" applyFont="1" applyFill="1" applyBorder="1" applyAlignment="1">
      <alignment horizontal="center" vertical="top"/>
    </xf>
    <xf numFmtId="0" fontId="4" fillId="0" borderId="26" xfId="6" applyFont="1" applyBorder="1" applyAlignment="1">
      <alignment horizontal="center" vertical="center"/>
    </xf>
    <xf numFmtId="0" fontId="4" fillId="11" borderId="22" xfId="6" applyFont="1" applyFill="1" applyBorder="1" applyAlignment="1">
      <alignment horizontal="center" vertical="center"/>
    </xf>
    <xf numFmtId="0" fontId="4" fillId="11" borderId="28" xfId="6" applyFont="1" applyFill="1" applyBorder="1" applyAlignment="1">
      <alignment horizontal="left" vertical="top" wrapText="1"/>
    </xf>
    <xf numFmtId="164" fontId="13" fillId="0" borderId="23" xfId="6" applyNumberFormat="1" applyFont="1" applyFill="1" applyBorder="1" applyAlignment="1">
      <alignment horizontal="center" vertical="top"/>
    </xf>
    <xf numFmtId="0" fontId="13" fillId="11" borderId="0" xfId="6" applyFont="1" applyFill="1" applyBorder="1" applyAlignment="1">
      <alignment horizontal="center" vertical="top" wrapText="1"/>
    </xf>
    <xf numFmtId="49" fontId="25" fillId="12" borderId="48" xfId="6" applyNumberFormat="1" applyFont="1" applyFill="1" applyBorder="1" applyAlignment="1">
      <alignment horizontal="center" vertical="top" wrapText="1"/>
    </xf>
    <xf numFmtId="49" fontId="25" fillId="14" borderId="23" xfId="6" applyNumberFormat="1" applyFont="1" applyFill="1" applyBorder="1" applyAlignment="1">
      <alignment horizontal="center" vertical="top"/>
    </xf>
    <xf numFmtId="49" fontId="25" fillId="9" borderId="23" xfId="6" applyNumberFormat="1" applyFont="1" applyFill="1" applyBorder="1" applyAlignment="1">
      <alignment horizontal="center" vertical="top"/>
    </xf>
    <xf numFmtId="0" fontId="28" fillId="0" borderId="0" xfId="6" applyFont="1"/>
    <xf numFmtId="0" fontId="4" fillId="0" borderId="30" xfId="6" applyFont="1" applyBorder="1" applyAlignment="1">
      <alignment horizontal="center" vertical="center"/>
    </xf>
    <xf numFmtId="0" fontId="4" fillId="11" borderId="32" xfId="6" applyFont="1" applyFill="1" applyBorder="1" applyAlignment="1">
      <alignment horizontal="left" vertical="top" wrapText="1"/>
    </xf>
    <xf numFmtId="164" fontId="37" fillId="0" borderId="16" xfId="6" applyNumberFormat="1" applyFont="1" applyFill="1" applyBorder="1" applyAlignment="1">
      <alignment horizontal="center" vertical="top"/>
    </xf>
    <xf numFmtId="0" fontId="13" fillId="11" borderId="16" xfId="6" applyFont="1" applyFill="1" applyBorder="1" applyAlignment="1">
      <alignment horizontal="center" vertical="top"/>
    </xf>
    <xf numFmtId="0" fontId="13" fillId="11" borderId="18" xfId="6" applyFont="1" applyFill="1" applyBorder="1" applyAlignment="1">
      <alignment horizontal="center" vertical="top" wrapText="1"/>
    </xf>
    <xf numFmtId="49" fontId="25" fillId="12" borderId="37" xfId="6" applyNumberFormat="1" applyFont="1" applyFill="1" applyBorder="1" applyAlignment="1">
      <alignment horizontal="center" vertical="top" wrapText="1"/>
    </xf>
    <xf numFmtId="49" fontId="25" fillId="14" borderId="24" xfId="6" applyNumberFormat="1" applyFont="1" applyFill="1" applyBorder="1" applyAlignment="1">
      <alignment horizontal="center" vertical="top"/>
    </xf>
    <xf numFmtId="0" fontId="4" fillId="11" borderId="66" xfId="6" applyFont="1" applyFill="1" applyBorder="1" applyAlignment="1">
      <alignment horizontal="left" vertical="top" wrapText="1"/>
    </xf>
    <xf numFmtId="164" fontId="25" fillId="12" borderId="1" xfId="6" applyNumberFormat="1" applyFont="1" applyFill="1" applyBorder="1" applyAlignment="1">
      <alignment horizontal="center" vertical="top"/>
    </xf>
    <xf numFmtId="0" fontId="25" fillId="12" borderId="1" xfId="6" applyFont="1" applyFill="1" applyBorder="1" applyAlignment="1">
      <alignment horizontal="center" vertical="top"/>
    </xf>
    <xf numFmtId="0" fontId="4" fillId="0" borderId="7" xfId="6" applyFont="1" applyBorder="1" applyAlignment="1">
      <alignment vertical="center" wrapText="1"/>
    </xf>
    <xf numFmtId="164" fontId="13" fillId="12" borderId="54" xfId="6" applyNumberFormat="1" applyFont="1" applyFill="1" applyBorder="1" applyAlignment="1">
      <alignment horizontal="center" vertical="top"/>
    </xf>
    <xf numFmtId="0" fontId="4" fillId="11" borderId="14" xfId="6" applyFont="1" applyFill="1" applyBorder="1" applyAlignment="1">
      <alignment horizontal="left" vertical="top" wrapText="1"/>
    </xf>
    <xf numFmtId="0" fontId="13" fillId="12" borderId="9" xfId="6" applyFont="1" applyFill="1" applyBorder="1" applyAlignment="1">
      <alignment horizontal="center" vertical="top"/>
    </xf>
    <xf numFmtId="164" fontId="13" fillId="12" borderId="9" xfId="6" applyNumberFormat="1" applyFont="1" applyFill="1" applyBorder="1" applyAlignment="1">
      <alignment horizontal="center" vertical="top"/>
    </xf>
    <xf numFmtId="0" fontId="13" fillId="12" borderId="68" xfId="6" applyFont="1" applyFill="1" applyBorder="1" applyAlignment="1">
      <alignment horizontal="center" vertical="top"/>
    </xf>
    <xf numFmtId="164" fontId="34" fillId="12" borderId="9" xfId="6" applyNumberFormat="1" applyFont="1" applyFill="1" applyBorder="1" applyAlignment="1">
      <alignment horizontal="center" vertical="top"/>
    </xf>
    <xf numFmtId="0" fontId="4" fillId="0" borderId="3" xfId="6" applyFont="1" applyBorder="1" applyAlignment="1">
      <alignment vertical="center" wrapText="1"/>
    </xf>
    <xf numFmtId="0" fontId="25" fillId="11" borderId="2" xfId="6" applyFont="1" applyFill="1" applyBorder="1" applyAlignment="1">
      <alignment horizontal="left" vertical="top"/>
    </xf>
    <xf numFmtId="0" fontId="25" fillId="11" borderId="4" xfId="6" applyFont="1" applyFill="1" applyBorder="1" applyAlignment="1">
      <alignment horizontal="left" vertical="top"/>
    </xf>
    <xf numFmtId="0" fontId="6" fillId="8" borderId="2" xfId="6" applyFont="1" applyFill="1" applyBorder="1" applyAlignment="1">
      <alignment horizontal="center" vertical="center" wrapText="1"/>
    </xf>
    <xf numFmtId="0" fontId="6" fillId="8" borderId="3" xfId="6" applyFont="1" applyFill="1" applyBorder="1" applyAlignment="1">
      <alignment horizontal="left" vertical="top" wrapText="1"/>
    </xf>
    <xf numFmtId="164" fontId="25" fillId="8" borderId="1" xfId="6" applyNumberFormat="1" applyFont="1" applyFill="1" applyBorder="1" applyAlignment="1">
      <alignment horizontal="center" vertical="top" wrapText="1"/>
    </xf>
    <xf numFmtId="0" fontId="25" fillId="8" borderId="1" xfId="6" applyFont="1" applyFill="1" applyBorder="1" applyAlignment="1">
      <alignment horizontal="center" vertical="top"/>
    </xf>
    <xf numFmtId="0" fontId="25" fillId="4" borderId="21" xfId="6" applyFont="1" applyFill="1" applyBorder="1" applyAlignment="1">
      <alignment horizontal="center" vertical="top"/>
    </xf>
    <xf numFmtId="0" fontId="4" fillId="0" borderId="13" xfId="6" applyFont="1" applyBorder="1" applyAlignment="1">
      <alignment horizontal="center" vertical="center"/>
    </xf>
    <xf numFmtId="0" fontId="4" fillId="11" borderId="15" xfId="6" applyFont="1" applyFill="1" applyBorder="1" applyAlignment="1">
      <alignment horizontal="left" vertical="top" wrapText="1"/>
    </xf>
    <xf numFmtId="164" fontId="25" fillId="0" borderId="5" xfId="6" applyNumberFormat="1" applyFont="1" applyFill="1" applyBorder="1" applyAlignment="1">
      <alignment horizontal="center" vertical="top"/>
    </xf>
    <xf numFmtId="49" fontId="25" fillId="13" borderId="24" xfId="6" applyNumberFormat="1" applyFont="1" applyFill="1" applyBorder="1" applyAlignment="1">
      <alignment vertical="top"/>
    </xf>
    <xf numFmtId="0" fontId="4" fillId="0" borderId="38" xfId="6" applyFont="1" applyBorder="1" applyAlignment="1">
      <alignment horizontal="center" vertical="center"/>
    </xf>
    <xf numFmtId="0" fontId="4" fillId="11" borderId="58" xfId="6" applyFont="1" applyFill="1" applyBorder="1" applyAlignment="1">
      <alignment horizontal="center" vertical="center"/>
    </xf>
    <xf numFmtId="0" fontId="4" fillId="11" borderId="8" xfId="6" applyFont="1" applyFill="1" applyBorder="1" applyAlignment="1">
      <alignment horizontal="left" vertical="top" wrapText="1"/>
    </xf>
    <xf numFmtId="0" fontId="13" fillId="12" borderId="44" xfId="6" applyFont="1" applyFill="1" applyBorder="1" applyAlignment="1">
      <alignment vertical="top" wrapText="1"/>
    </xf>
    <xf numFmtId="0" fontId="4" fillId="11" borderId="45" xfId="6" applyFont="1" applyFill="1" applyBorder="1" applyAlignment="1">
      <alignment horizontal="center" vertical="center"/>
    </xf>
    <xf numFmtId="0" fontId="4" fillId="11" borderId="61" xfId="6" applyFont="1" applyFill="1" applyBorder="1" applyAlignment="1">
      <alignment horizontal="center" vertical="center" wrapText="1"/>
    </xf>
    <xf numFmtId="0" fontId="4" fillId="0" borderId="48" xfId="6" applyFont="1" applyBorder="1" applyAlignment="1">
      <alignment vertical="center" wrapText="1"/>
    </xf>
    <xf numFmtId="0" fontId="13" fillId="12" borderId="48" xfId="6" applyFont="1" applyFill="1" applyBorder="1" applyAlignment="1">
      <alignment vertical="top" wrapText="1"/>
    </xf>
    <xf numFmtId="0" fontId="4" fillId="0" borderId="15" xfId="6" applyFont="1" applyBorder="1" applyAlignment="1">
      <alignment vertical="center" wrapText="1"/>
    </xf>
    <xf numFmtId="0" fontId="4" fillId="0" borderId="33" xfId="6" applyFont="1" applyBorder="1" applyAlignment="1">
      <alignment vertical="center" wrapText="1"/>
    </xf>
    <xf numFmtId="0" fontId="13" fillId="12" borderId="37" xfId="6" applyFont="1" applyFill="1" applyBorder="1" applyAlignment="1">
      <alignment vertical="top" wrapText="1"/>
    </xf>
    <xf numFmtId="0" fontId="4" fillId="11" borderId="44" xfId="6" applyFont="1" applyFill="1" applyBorder="1" applyAlignment="1">
      <alignment horizontal="left" vertical="top" wrapText="1"/>
    </xf>
    <xf numFmtId="0" fontId="4" fillId="11" borderId="33" xfId="6" applyFont="1" applyFill="1" applyBorder="1" applyAlignment="1">
      <alignment horizontal="left" vertical="top" wrapText="1"/>
    </xf>
    <xf numFmtId="164" fontId="13" fillId="0" borderId="16" xfId="6" applyNumberFormat="1" applyFont="1" applyFill="1" applyBorder="1" applyAlignment="1">
      <alignment horizontal="center" vertical="top"/>
    </xf>
    <xf numFmtId="0" fontId="4" fillId="0" borderId="51" xfId="6" applyFont="1" applyBorder="1" applyAlignment="1">
      <alignment horizontal="center" vertical="center"/>
    </xf>
    <xf numFmtId="0" fontId="4" fillId="11" borderId="65" xfId="6" applyFont="1" applyFill="1" applyBorder="1" applyAlignment="1">
      <alignment horizontal="center" vertical="center"/>
    </xf>
    <xf numFmtId="0" fontId="4" fillId="11" borderId="12" xfId="6" applyFont="1" applyFill="1" applyBorder="1" applyAlignment="1">
      <alignment horizontal="left" vertical="top" wrapText="1"/>
    </xf>
    <xf numFmtId="164" fontId="25" fillId="12" borderId="54" xfId="6" applyNumberFormat="1" applyFont="1" applyFill="1" applyBorder="1" applyAlignment="1">
      <alignment horizontal="center" vertical="top"/>
    </xf>
    <xf numFmtId="0" fontId="25" fillId="12" borderId="54" xfId="6" applyFont="1" applyFill="1" applyBorder="1" applyAlignment="1">
      <alignment horizontal="center" vertical="top"/>
    </xf>
    <xf numFmtId="0" fontId="4" fillId="0" borderId="63" xfId="6" applyFont="1" applyBorder="1" applyAlignment="1">
      <alignment horizontal="center" vertical="center"/>
    </xf>
    <xf numFmtId="0" fontId="4" fillId="0" borderId="70" xfId="6" applyFont="1" applyBorder="1" applyAlignment="1">
      <alignment vertical="center" wrapText="1"/>
    </xf>
    <xf numFmtId="0" fontId="25" fillId="11" borderId="2" xfId="6" applyFont="1" applyFill="1" applyBorder="1" applyAlignment="1">
      <alignment vertical="top"/>
    </xf>
    <xf numFmtId="0" fontId="25" fillId="11" borderId="3" xfId="6" applyFont="1" applyFill="1" applyBorder="1" applyAlignment="1">
      <alignment vertical="top"/>
    </xf>
    <xf numFmtId="0" fontId="25" fillId="11" borderId="4" xfId="6" applyFont="1" applyFill="1" applyBorder="1" applyAlignment="1">
      <alignment vertical="top"/>
    </xf>
    <xf numFmtId="164" fontId="4" fillId="0" borderId="63" xfId="6" applyNumberFormat="1" applyFont="1" applyBorder="1" applyAlignment="1">
      <alignment horizontal="center" vertical="center"/>
    </xf>
    <xf numFmtId="0" fontId="4" fillId="0" borderId="69" xfId="6" applyFont="1" applyBorder="1" applyAlignment="1">
      <alignment vertical="center" wrapText="1"/>
    </xf>
    <xf numFmtId="0" fontId="4" fillId="0" borderId="20" xfId="6" applyFont="1" applyBorder="1"/>
    <xf numFmtId="0" fontId="4" fillId="0" borderId="17" xfId="6" applyFont="1" applyBorder="1"/>
    <xf numFmtId="49" fontId="25" fillId="12" borderId="17" xfId="6" applyNumberFormat="1" applyFont="1" applyFill="1" applyBorder="1" applyAlignment="1">
      <alignment horizontal="center" vertical="top" wrapText="1"/>
    </xf>
    <xf numFmtId="0" fontId="4" fillId="0" borderId="6" xfId="6" applyFont="1" applyBorder="1" applyAlignment="1">
      <alignment horizontal="center" vertical="center"/>
    </xf>
    <xf numFmtId="0" fontId="4" fillId="0" borderId="58" xfId="6" applyFont="1" applyBorder="1"/>
    <xf numFmtId="0" fontId="4" fillId="0" borderId="8" xfId="6" applyFont="1" applyBorder="1"/>
    <xf numFmtId="49" fontId="25" fillId="13" borderId="23" xfId="6" applyNumberFormat="1" applyFont="1" applyFill="1" applyBorder="1" applyAlignment="1">
      <alignment vertical="top"/>
    </xf>
    <xf numFmtId="49" fontId="25" fillId="12" borderId="0" xfId="6" applyNumberFormat="1" applyFont="1" applyFill="1" applyBorder="1" applyAlignment="1">
      <alignment vertical="top"/>
    </xf>
    <xf numFmtId="49" fontId="25" fillId="14" borderId="23" xfId="6" applyNumberFormat="1" applyFont="1" applyFill="1" applyBorder="1" applyAlignment="1">
      <alignment vertical="top"/>
    </xf>
    <xf numFmtId="49" fontId="25" fillId="9" borderId="23" xfId="6" applyNumberFormat="1" applyFont="1" applyFill="1" applyBorder="1" applyAlignment="1">
      <alignment vertical="top"/>
    </xf>
    <xf numFmtId="0" fontId="4" fillId="0" borderId="41" xfId="6" applyFont="1" applyBorder="1"/>
    <xf numFmtId="0" fontId="4" fillId="0" borderId="33" xfId="6" applyFont="1" applyBorder="1"/>
    <xf numFmtId="164" fontId="37" fillId="0" borderId="5" xfId="6" applyNumberFormat="1" applyFont="1" applyFill="1" applyBorder="1" applyAlignment="1">
      <alignment horizontal="center" vertical="top"/>
    </xf>
    <xf numFmtId="49" fontId="25" fillId="12" borderId="37" xfId="6" applyNumberFormat="1" applyFont="1" applyFill="1" applyBorder="1" applyAlignment="1">
      <alignment vertical="top"/>
    </xf>
    <xf numFmtId="49" fontId="25" fillId="14" borderId="24" xfId="6" applyNumberFormat="1" applyFont="1" applyFill="1" applyBorder="1" applyAlignment="1">
      <alignment vertical="top"/>
    </xf>
    <xf numFmtId="49" fontId="25" fillId="9" borderId="24" xfId="6" applyNumberFormat="1" applyFont="1" applyFill="1" applyBorder="1" applyAlignment="1">
      <alignment vertical="top"/>
    </xf>
    <xf numFmtId="0" fontId="4" fillId="0" borderId="44" xfId="6" applyFont="1" applyBorder="1"/>
    <xf numFmtId="164" fontId="25" fillId="12" borderId="5" xfId="6" applyNumberFormat="1" applyFont="1" applyFill="1" applyBorder="1" applyAlignment="1">
      <alignment horizontal="center" vertical="top"/>
    </xf>
    <xf numFmtId="0" fontId="25" fillId="12" borderId="5" xfId="6" applyFont="1" applyFill="1" applyBorder="1" applyAlignment="1">
      <alignment horizontal="center" vertical="top"/>
    </xf>
    <xf numFmtId="0" fontId="3" fillId="0" borderId="0" xfId="6" applyFont="1" applyAlignment="1">
      <alignment horizontal="right"/>
    </xf>
    <xf numFmtId="0" fontId="4" fillId="11" borderId="15" xfId="6" applyFont="1" applyFill="1" applyBorder="1" applyAlignment="1">
      <alignment vertical="top" wrapText="1"/>
    </xf>
    <xf numFmtId="164" fontId="13" fillId="12" borderId="5" xfId="6" applyNumberFormat="1" applyFont="1" applyFill="1" applyBorder="1" applyAlignment="1">
      <alignment horizontal="center" vertical="top"/>
    </xf>
    <xf numFmtId="0" fontId="13" fillId="12" borderId="1" xfId="6" applyFont="1" applyFill="1" applyBorder="1" applyAlignment="1">
      <alignment horizontal="center" vertical="top"/>
    </xf>
    <xf numFmtId="0" fontId="10" fillId="0" borderId="30" xfId="6" applyFont="1" applyBorder="1" applyAlignment="1">
      <alignment horizontal="center" vertical="center"/>
    </xf>
    <xf numFmtId="0" fontId="4" fillId="11" borderId="72" xfId="6" applyFont="1" applyFill="1" applyBorder="1" applyAlignment="1">
      <alignment horizontal="center" vertical="center"/>
    </xf>
    <xf numFmtId="0" fontId="4" fillId="11" borderId="33" xfId="6" applyFont="1" applyFill="1" applyBorder="1" applyAlignment="1">
      <alignment vertical="top" wrapText="1"/>
    </xf>
    <xf numFmtId="164" fontId="34" fillId="12" borderId="1" xfId="6" applyNumberFormat="1" applyFont="1" applyFill="1" applyBorder="1" applyAlignment="1">
      <alignment horizontal="center" vertical="top"/>
    </xf>
    <xf numFmtId="0" fontId="4" fillId="0" borderId="45" xfId="6" applyFont="1" applyBorder="1" applyAlignment="1">
      <alignment horizontal="center" vertical="center"/>
    </xf>
    <xf numFmtId="0" fontId="4" fillId="11" borderId="73" xfId="6" applyFont="1" applyFill="1" applyBorder="1" applyAlignment="1">
      <alignment horizontal="center" vertical="center"/>
    </xf>
    <xf numFmtId="0" fontId="4" fillId="11" borderId="48" xfId="6" applyFont="1" applyFill="1" applyBorder="1" applyAlignment="1">
      <alignment horizontal="left" vertical="top" wrapText="1"/>
    </xf>
    <xf numFmtId="0" fontId="4" fillId="11" borderId="29" xfId="6" applyFont="1" applyFill="1" applyBorder="1" applyAlignment="1">
      <alignment horizontal="left" vertical="top" wrapText="1"/>
    </xf>
    <xf numFmtId="49" fontId="25" fillId="9" borderId="5" xfId="6" applyNumberFormat="1" applyFont="1" applyFill="1" applyBorder="1" applyAlignment="1">
      <alignment vertical="top"/>
    </xf>
    <xf numFmtId="0" fontId="4" fillId="0" borderId="74" xfId="6" applyFont="1" applyBorder="1" applyAlignment="1">
      <alignment vertical="center" wrapText="1"/>
    </xf>
    <xf numFmtId="0" fontId="4" fillId="11" borderId="61" xfId="6" applyFont="1" applyFill="1" applyBorder="1" applyAlignment="1">
      <alignment horizontal="center" vertical="center"/>
    </xf>
    <xf numFmtId="164" fontId="25" fillId="4" borderId="23" xfId="6" applyNumberFormat="1" applyFont="1" applyFill="1" applyBorder="1" applyAlignment="1">
      <alignment horizontal="center" vertical="top"/>
    </xf>
    <xf numFmtId="164" fontId="25" fillId="0" borderId="16" xfId="6" applyNumberFormat="1" applyFont="1" applyFill="1" applyBorder="1" applyAlignment="1">
      <alignment horizontal="center" vertical="top"/>
    </xf>
    <xf numFmtId="49" fontId="25" fillId="12" borderId="48" xfId="6" applyNumberFormat="1" applyFont="1" applyFill="1" applyBorder="1" applyAlignment="1">
      <alignment vertical="top" wrapText="1"/>
    </xf>
    <xf numFmtId="164" fontId="25" fillId="0" borderId="68" xfId="6" applyNumberFormat="1" applyFont="1" applyFill="1" applyBorder="1" applyAlignment="1">
      <alignment horizontal="center" vertical="top"/>
    </xf>
    <xf numFmtId="0" fontId="13" fillId="11" borderId="68" xfId="6" applyFont="1" applyFill="1" applyBorder="1" applyAlignment="1">
      <alignment horizontal="center" vertical="top"/>
    </xf>
    <xf numFmtId="49" fontId="25" fillId="12" borderId="37" xfId="6" applyNumberFormat="1" applyFont="1" applyFill="1" applyBorder="1" applyAlignment="1">
      <alignment vertical="top" wrapText="1"/>
    </xf>
    <xf numFmtId="49" fontId="25" fillId="12" borderId="44" xfId="6" applyNumberFormat="1" applyFont="1" applyFill="1" applyBorder="1" applyAlignment="1">
      <alignment vertical="top" wrapText="1"/>
    </xf>
    <xf numFmtId="49" fontId="25" fillId="14" borderId="5" xfId="6" applyNumberFormat="1" applyFont="1" applyFill="1" applyBorder="1" applyAlignment="1">
      <alignment vertical="top"/>
    </xf>
    <xf numFmtId="0" fontId="4" fillId="0" borderId="20" xfId="6" applyFont="1" applyBorder="1" applyAlignment="1">
      <alignment horizontal="center" vertical="center" wrapText="1"/>
    </xf>
    <xf numFmtId="0" fontId="4" fillId="0" borderId="17" xfId="6" applyFont="1" applyBorder="1" applyAlignment="1">
      <alignment vertical="center" wrapText="1"/>
    </xf>
    <xf numFmtId="9" fontId="10" fillId="11" borderId="2" xfId="6" applyNumberFormat="1" applyFont="1" applyFill="1" applyBorder="1" applyAlignment="1">
      <alignment horizontal="center" vertical="center"/>
    </xf>
    <xf numFmtId="0" fontId="4" fillId="11" borderId="64" xfId="6" applyFont="1" applyFill="1" applyBorder="1" applyAlignment="1">
      <alignment horizontal="center" vertical="center"/>
    </xf>
    <xf numFmtId="0" fontId="4" fillId="11" borderId="3" xfId="6" applyFont="1" applyFill="1" applyBorder="1" applyAlignment="1">
      <alignment horizontal="left" vertical="top" wrapText="1"/>
    </xf>
    <xf numFmtId="0" fontId="4" fillId="0" borderId="1" xfId="7" applyFont="1" applyBorder="1" applyAlignment="1">
      <alignment vertical="top" wrapText="1"/>
    </xf>
    <xf numFmtId="9" fontId="10" fillId="11" borderId="19" xfId="6" applyNumberFormat="1" applyFont="1" applyFill="1" applyBorder="1" applyAlignment="1">
      <alignment horizontal="center" vertical="center"/>
    </xf>
    <xf numFmtId="0" fontId="13" fillId="11" borderId="5" xfId="6" applyFont="1" applyFill="1" applyBorder="1" applyAlignment="1">
      <alignment horizontal="center" vertical="top"/>
    </xf>
    <xf numFmtId="9" fontId="10" fillId="11" borderId="13" xfId="6" applyNumberFormat="1" applyFont="1" applyFill="1" applyBorder="1" applyAlignment="1">
      <alignment horizontal="center" vertical="center"/>
    </xf>
    <xf numFmtId="0" fontId="13" fillId="0" borderId="17" xfId="6" applyFont="1" applyFill="1" applyBorder="1" applyAlignment="1">
      <alignment horizontal="center" vertical="top" wrapText="1"/>
    </xf>
    <xf numFmtId="0" fontId="10" fillId="11" borderId="59" xfId="6" applyFont="1" applyFill="1" applyBorder="1" applyAlignment="1">
      <alignment horizontal="center" vertical="center"/>
    </xf>
    <xf numFmtId="49" fontId="25" fillId="0" borderId="18" xfId="6" applyNumberFormat="1" applyFont="1" applyFill="1" applyBorder="1" applyAlignment="1">
      <alignment horizontal="center" vertical="top" wrapText="1"/>
    </xf>
    <xf numFmtId="0" fontId="4" fillId="11" borderId="20" xfId="6" applyFont="1" applyFill="1" applyBorder="1" applyAlignment="1">
      <alignment horizontal="center" vertical="top"/>
    </xf>
    <xf numFmtId="0" fontId="6" fillId="12" borderId="23" xfId="6" applyFont="1" applyFill="1" applyBorder="1" applyAlignment="1">
      <alignment horizontal="center" vertical="center" textRotation="90" wrapText="1"/>
    </xf>
    <xf numFmtId="0" fontId="13" fillId="13" borderId="23" xfId="6" applyFont="1" applyFill="1" applyBorder="1" applyAlignment="1">
      <alignment horizontal="left" vertical="top" wrapText="1"/>
    </xf>
    <xf numFmtId="0" fontId="4" fillId="11" borderId="41" xfId="6" applyFont="1" applyFill="1" applyBorder="1" applyAlignment="1">
      <alignment horizontal="center" vertical="top"/>
    </xf>
    <xf numFmtId="0" fontId="4" fillId="13" borderId="23" xfId="6" applyFont="1" applyFill="1" applyBorder="1" applyAlignment="1">
      <alignment horizontal="left" vertical="top" wrapText="1"/>
    </xf>
    <xf numFmtId="0" fontId="4" fillId="11" borderId="35" xfId="6" applyFont="1" applyFill="1" applyBorder="1" applyAlignment="1">
      <alignment horizontal="center" vertical="top"/>
    </xf>
    <xf numFmtId="0" fontId="4" fillId="11" borderId="36" xfId="6" applyFont="1" applyFill="1" applyBorder="1" applyAlignment="1">
      <alignment horizontal="left" vertical="top" wrapText="1"/>
    </xf>
    <xf numFmtId="0" fontId="4" fillId="0" borderId="39" xfId="6" applyFont="1" applyBorder="1" applyAlignment="1">
      <alignment vertical="center" wrapText="1"/>
    </xf>
    <xf numFmtId="0" fontId="6" fillId="9" borderId="25" xfId="6" applyFont="1" applyFill="1" applyBorder="1" applyAlignment="1">
      <alignment horizontal="center" vertical="center"/>
    </xf>
    <xf numFmtId="0" fontId="4" fillId="10" borderId="18" xfId="6" applyFont="1" applyFill="1" applyBorder="1"/>
    <xf numFmtId="0" fontId="25" fillId="9" borderId="18" xfId="6" applyFont="1" applyFill="1" applyBorder="1" applyAlignment="1">
      <alignment horizontal="left" vertical="top"/>
    </xf>
    <xf numFmtId="0" fontId="25" fillId="9" borderId="18" xfId="6" applyFont="1" applyFill="1" applyBorder="1" applyAlignment="1">
      <alignment horizontal="left" vertical="top" textRotation="90"/>
    </xf>
    <xf numFmtId="0" fontId="13" fillId="9" borderId="18" xfId="6" applyFont="1" applyFill="1" applyBorder="1" applyAlignment="1">
      <alignment horizontal="left" vertical="top"/>
    </xf>
    <xf numFmtId="0" fontId="25" fillId="10" borderId="18" xfId="6" applyFont="1" applyFill="1" applyBorder="1" applyAlignment="1">
      <alignment horizontal="left" vertical="top"/>
    </xf>
    <xf numFmtId="0" fontId="25" fillId="10" borderId="0" xfId="6" applyFont="1" applyFill="1" applyBorder="1" applyAlignment="1">
      <alignment vertical="top"/>
    </xf>
    <xf numFmtId="49" fontId="25" fillId="10" borderId="1" xfId="6" applyNumberFormat="1" applyFont="1" applyFill="1" applyBorder="1" applyAlignment="1">
      <alignment horizontal="center" vertical="top" wrapText="1"/>
    </xf>
    <xf numFmtId="0" fontId="4" fillId="11" borderId="55" xfId="6" applyFont="1" applyFill="1" applyBorder="1" applyAlignment="1">
      <alignment horizontal="center" vertical="center"/>
    </xf>
    <xf numFmtId="0" fontId="4" fillId="11" borderId="0" xfId="6" applyFont="1" applyFill="1" applyBorder="1" applyAlignment="1">
      <alignment horizontal="left" vertical="top" wrapText="1"/>
    </xf>
    <xf numFmtId="0" fontId="4" fillId="11" borderId="13" xfId="6" applyFont="1" applyFill="1" applyBorder="1" applyAlignment="1">
      <alignment horizontal="center" vertical="center"/>
    </xf>
    <xf numFmtId="49" fontId="25" fillId="13" borderId="24" xfId="6" applyNumberFormat="1" applyFont="1" applyFill="1" applyBorder="1" applyAlignment="1">
      <alignment vertical="top" wrapText="1"/>
    </xf>
    <xf numFmtId="9" fontId="10" fillId="11" borderId="26" xfId="6" applyNumberFormat="1" applyFont="1" applyFill="1" applyBorder="1" applyAlignment="1">
      <alignment horizontal="center" vertical="center"/>
    </xf>
    <xf numFmtId="0" fontId="4" fillId="11" borderId="27" xfId="6" applyFont="1" applyFill="1" applyBorder="1" applyAlignment="1">
      <alignment horizontal="center" vertical="center"/>
    </xf>
    <xf numFmtId="0" fontId="10" fillId="11" borderId="30" xfId="6" applyFont="1" applyFill="1" applyBorder="1" applyAlignment="1">
      <alignment horizontal="center" vertical="center"/>
    </xf>
    <xf numFmtId="0" fontId="25" fillId="11" borderId="3" xfId="6" applyFont="1" applyFill="1" applyBorder="1" applyAlignment="1">
      <alignment vertical="top" textRotation="90"/>
    </xf>
    <xf numFmtId="49" fontId="25" fillId="9" borderId="4" xfId="6" applyNumberFormat="1" applyFont="1" applyFill="1" applyBorder="1" applyAlignment="1">
      <alignment horizontal="center" vertical="top"/>
    </xf>
    <xf numFmtId="0" fontId="25" fillId="8" borderId="3" xfId="6" applyFont="1" applyFill="1" applyBorder="1" applyAlignment="1">
      <alignment horizontal="left" vertical="top"/>
    </xf>
    <xf numFmtId="0" fontId="25" fillId="8" borderId="4" xfId="6" applyFont="1" applyFill="1" applyBorder="1" applyAlignment="1">
      <alignment horizontal="left" vertical="top"/>
    </xf>
    <xf numFmtId="49" fontId="25" fillId="8" borderId="24" xfId="6" applyNumberFormat="1" applyFont="1" applyFill="1" applyBorder="1" applyAlignment="1">
      <alignment horizontal="center" vertical="top"/>
    </xf>
    <xf numFmtId="49" fontId="25" fillId="9" borderId="37" xfId="6" applyNumberFormat="1" applyFont="1" applyFill="1" applyBorder="1" applyAlignment="1">
      <alignment horizontal="center" vertical="top"/>
    </xf>
    <xf numFmtId="0" fontId="10" fillId="11" borderId="20" xfId="6" applyFont="1" applyFill="1" applyBorder="1" applyAlignment="1">
      <alignment horizontal="center" vertical="center"/>
    </xf>
    <xf numFmtId="0" fontId="10" fillId="11" borderId="17" xfId="6" applyFont="1" applyFill="1" applyBorder="1" applyAlignment="1">
      <alignment horizontal="left" vertical="top"/>
    </xf>
    <xf numFmtId="49" fontId="13" fillId="11" borderId="44" xfId="6" applyNumberFormat="1" applyFont="1" applyFill="1" applyBorder="1" applyAlignment="1">
      <alignment vertical="top"/>
    </xf>
    <xf numFmtId="49" fontId="21" fillId="11" borderId="5" xfId="6" applyNumberFormat="1" applyFont="1" applyFill="1" applyBorder="1" applyAlignment="1">
      <alignment vertical="center" textRotation="90"/>
    </xf>
    <xf numFmtId="0" fontId="13" fillId="13" borderId="5" xfId="6" applyFont="1" applyFill="1" applyBorder="1" applyAlignment="1">
      <alignment horizontal="center" vertical="top" wrapText="1"/>
    </xf>
    <xf numFmtId="0" fontId="13" fillId="12" borderId="17" xfId="6" applyFont="1" applyFill="1" applyBorder="1" applyAlignment="1">
      <alignment horizontal="center" vertical="top" wrapText="1"/>
    </xf>
    <xf numFmtId="9" fontId="10" fillId="11" borderId="59" xfId="6" applyNumberFormat="1" applyFont="1" applyFill="1" applyBorder="1" applyAlignment="1">
      <alignment horizontal="center" vertical="center"/>
    </xf>
    <xf numFmtId="0" fontId="10" fillId="11" borderId="41" xfId="6" applyFont="1" applyFill="1" applyBorder="1" applyAlignment="1">
      <alignment horizontal="center" vertical="center"/>
    </xf>
    <xf numFmtId="0" fontId="10" fillId="11" borderId="33" xfId="6" applyFont="1" applyFill="1" applyBorder="1" applyAlignment="1">
      <alignment horizontal="left" vertical="top"/>
    </xf>
    <xf numFmtId="164" fontId="13" fillId="0" borderId="1" xfId="6" applyNumberFormat="1" applyFont="1" applyFill="1" applyBorder="1" applyAlignment="1">
      <alignment horizontal="center" vertical="top"/>
    </xf>
    <xf numFmtId="49" fontId="13" fillId="11" borderId="37" xfId="6" applyNumberFormat="1" applyFont="1" applyFill="1" applyBorder="1" applyAlignment="1">
      <alignment vertical="top"/>
    </xf>
    <xf numFmtId="49" fontId="21" fillId="11" borderId="24" xfId="6" applyNumberFormat="1" applyFont="1" applyFill="1" applyBorder="1" applyAlignment="1">
      <alignment vertical="center" textRotation="90"/>
    </xf>
    <xf numFmtId="9" fontId="10" fillId="11" borderId="56" xfId="6" applyNumberFormat="1" applyFont="1" applyFill="1" applyBorder="1" applyAlignment="1">
      <alignment horizontal="center" vertical="center"/>
    </xf>
    <xf numFmtId="0" fontId="10" fillId="11" borderId="57" xfId="6" applyFont="1" applyFill="1" applyBorder="1" applyAlignment="1">
      <alignment horizontal="center" vertical="center"/>
    </xf>
    <xf numFmtId="0" fontId="10" fillId="11" borderId="29" xfId="6" applyFont="1" applyFill="1" applyBorder="1" applyAlignment="1">
      <alignment horizontal="left" vertical="top"/>
    </xf>
    <xf numFmtId="49" fontId="13" fillId="11" borderId="48" xfId="6" applyNumberFormat="1" applyFont="1" applyFill="1" applyBorder="1" applyAlignment="1">
      <alignment vertical="top"/>
    </xf>
    <xf numFmtId="0" fontId="4" fillId="11" borderId="51" xfId="6" applyFont="1" applyFill="1" applyBorder="1" applyAlignment="1">
      <alignment horizontal="center" vertical="center"/>
    </xf>
    <xf numFmtId="0" fontId="4" fillId="11" borderId="52" xfId="6" applyFont="1" applyFill="1" applyBorder="1" applyAlignment="1">
      <alignment horizontal="center" vertical="center" wrapText="1"/>
    </xf>
    <xf numFmtId="0" fontId="4" fillId="11" borderId="53" xfId="6" applyFont="1" applyFill="1" applyBorder="1" applyAlignment="1">
      <alignment horizontal="left" vertical="top" wrapText="1"/>
    </xf>
    <xf numFmtId="49" fontId="25" fillId="0" borderId="0" xfId="6" applyNumberFormat="1" applyFont="1" applyFill="1" applyBorder="1" applyAlignment="1">
      <alignment horizontal="center" vertical="top" wrapText="1"/>
    </xf>
    <xf numFmtId="0" fontId="4" fillId="11" borderId="31" xfId="6" applyFont="1" applyFill="1" applyBorder="1" applyAlignment="1">
      <alignment horizontal="center" vertical="center" wrapText="1"/>
    </xf>
    <xf numFmtId="0" fontId="10" fillId="11" borderId="49" xfId="6" applyFont="1" applyFill="1" applyBorder="1" applyAlignment="1">
      <alignment horizontal="center" vertical="center"/>
    </xf>
    <xf numFmtId="0" fontId="4" fillId="11" borderId="60" xfId="6" applyFont="1" applyFill="1" applyBorder="1" applyAlignment="1">
      <alignment horizontal="center" vertical="center" wrapText="1"/>
    </xf>
    <xf numFmtId="0" fontId="4" fillId="11" borderId="37" xfId="6" applyFont="1" applyFill="1" applyBorder="1" applyAlignment="1">
      <alignment vertical="top" wrapText="1"/>
    </xf>
    <xf numFmtId="164" fontId="13" fillId="12" borderId="24" xfId="6" applyNumberFormat="1" applyFont="1" applyFill="1" applyBorder="1" applyAlignment="1">
      <alignment horizontal="center" vertical="top"/>
    </xf>
    <xf numFmtId="0" fontId="13" fillId="12" borderId="24" xfId="6" applyFont="1" applyFill="1" applyBorder="1" applyAlignment="1">
      <alignment horizontal="center" vertical="top"/>
    </xf>
    <xf numFmtId="0" fontId="25" fillId="8" borderId="2" xfId="6" applyFont="1" applyFill="1" applyBorder="1" applyAlignment="1">
      <alignment vertical="top"/>
    </xf>
    <xf numFmtId="0" fontId="10" fillId="11" borderId="22" xfId="6" applyFont="1" applyFill="1" applyBorder="1" applyAlignment="1">
      <alignment horizontal="center" vertical="center"/>
    </xf>
    <xf numFmtId="0" fontId="10" fillId="11" borderId="15" xfId="6" applyFont="1" applyFill="1" applyBorder="1" applyAlignment="1">
      <alignment horizontal="left" vertical="top"/>
    </xf>
    <xf numFmtId="0" fontId="4" fillId="11" borderId="59" xfId="6" applyFont="1" applyFill="1" applyBorder="1" applyAlignment="1">
      <alignment horizontal="center" vertical="center"/>
    </xf>
    <xf numFmtId="0" fontId="4" fillId="11" borderId="41" xfId="6" applyFont="1" applyFill="1" applyBorder="1" applyAlignment="1">
      <alignment horizontal="center" vertical="top" wrapText="1"/>
    </xf>
    <xf numFmtId="49" fontId="25" fillId="9" borderId="48" xfId="6" applyNumberFormat="1" applyFont="1" applyFill="1" applyBorder="1" applyAlignment="1">
      <alignment horizontal="center" vertical="top"/>
    </xf>
    <xf numFmtId="0" fontId="25" fillId="0" borderId="18" xfId="6" applyFont="1" applyBorder="1" applyAlignment="1">
      <alignment horizontal="left" vertical="top"/>
    </xf>
    <xf numFmtId="0" fontId="25" fillId="0" borderId="18" xfId="6" applyFont="1" applyBorder="1" applyAlignment="1">
      <alignment horizontal="left" vertical="top" textRotation="90"/>
    </xf>
    <xf numFmtId="0" fontId="13" fillId="0" borderId="18" xfId="6" applyFont="1" applyBorder="1" applyAlignment="1">
      <alignment horizontal="left" vertical="top"/>
    </xf>
    <xf numFmtId="0" fontId="25" fillId="0" borderId="37" xfId="6" applyFont="1" applyBorder="1" applyAlignment="1">
      <alignment vertical="top"/>
    </xf>
    <xf numFmtId="49" fontId="25" fillId="10" borderId="37" xfId="6" applyNumberFormat="1" applyFont="1" applyFill="1" applyBorder="1" applyAlignment="1">
      <alignment horizontal="center" vertical="top" wrapText="1"/>
    </xf>
    <xf numFmtId="0" fontId="6" fillId="0" borderId="17" xfId="6" applyFont="1" applyBorder="1" applyAlignment="1">
      <alignment horizontal="center" vertical="center"/>
    </xf>
    <xf numFmtId="0" fontId="25" fillId="0" borderId="0" xfId="6" applyFont="1" applyAlignment="1">
      <alignment horizontal="center" vertical="center"/>
    </xf>
    <xf numFmtId="0" fontId="25" fillId="0" borderId="0" xfId="6" applyFont="1" applyAlignment="1">
      <alignment horizontal="center" vertical="center" textRotation="90"/>
    </xf>
    <xf numFmtId="49" fontId="25" fillId="14" borderId="24" xfId="4" applyNumberFormat="1" applyFont="1" applyFill="1" applyBorder="1" applyAlignment="1">
      <alignment horizontal="center" vertical="top"/>
    </xf>
    <xf numFmtId="49" fontId="25" fillId="14" borderId="23" xfId="4" applyNumberFormat="1" applyFont="1" applyFill="1" applyBorder="1" applyAlignment="1">
      <alignment horizontal="center" vertical="top"/>
    </xf>
    <xf numFmtId="49" fontId="12" fillId="14" borderId="24" xfId="4" applyNumberFormat="1" applyFont="1" applyFill="1" applyBorder="1" applyAlignment="1">
      <alignment horizontal="center" vertical="top"/>
    </xf>
    <xf numFmtId="49" fontId="12" fillId="14" borderId="23" xfId="4" applyNumberFormat="1" applyFont="1" applyFill="1" applyBorder="1" applyAlignment="1">
      <alignment horizontal="center" vertical="top"/>
    </xf>
    <xf numFmtId="49" fontId="12" fillId="14" borderId="5" xfId="4" applyNumberFormat="1" applyFont="1" applyFill="1" applyBorder="1" applyAlignment="1">
      <alignment horizontal="center" vertical="top"/>
    </xf>
    <xf numFmtId="49" fontId="25" fillId="13" borderId="24" xfId="4" applyNumberFormat="1" applyFont="1" applyFill="1" applyBorder="1" applyAlignment="1">
      <alignment horizontal="center" vertical="top" wrapText="1"/>
    </xf>
    <xf numFmtId="49" fontId="25" fillId="13" borderId="23" xfId="4" applyNumberFormat="1" applyFont="1" applyFill="1" applyBorder="1" applyAlignment="1">
      <alignment horizontal="center" vertical="top" wrapText="1"/>
    </xf>
    <xf numFmtId="49" fontId="25" fillId="13" borderId="5" xfId="4" applyNumberFormat="1" applyFont="1" applyFill="1" applyBorder="1" applyAlignment="1">
      <alignment horizontal="center" vertical="top" wrapText="1"/>
    </xf>
    <xf numFmtId="49" fontId="25" fillId="8" borderId="23" xfId="4" applyNumberFormat="1" applyFont="1" applyFill="1" applyBorder="1" applyAlignment="1">
      <alignment horizontal="center" vertical="top"/>
    </xf>
    <xf numFmtId="0" fontId="30" fillId="11" borderId="23" xfId="4" applyFont="1" applyFill="1" applyBorder="1" applyAlignment="1">
      <alignment horizontal="center" vertical="top" wrapText="1"/>
    </xf>
    <xf numFmtId="0" fontId="30" fillId="11" borderId="5" xfId="4" applyFont="1" applyFill="1" applyBorder="1" applyAlignment="1">
      <alignment horizontal="center" vertical="top" wrapText="1"/>
    </xf>
    <xf numFmtId="49" fontId="25" fillId="9" borderId="24" xfId="4" applyNumberFormat="1" applyFont="1" applyFill="1" applyBorder="1" applyAlignment="1">
      <alignment horizontal="center" vertical="top"/>
    </xf>
    <xf numFmtId="49" fontId="25" fillId="9" borderId="23" xfId="4" applyNumberFormat="1" applyFont="1" applyFill="1" applyBorder="1" applyAlignment="1">
      <alignment horizontal="center" vertical="top"/>
    </xf>
    <xf numFmtId="0" fontId="21" fillId="0" borderId="0" xfId="2" applyFont="1" applyAlignment="1">
      <alignment vertical="top"/>
    </xf>
    <xf numFmtId="0" fontId="21" fillId="0" borderId="0" xfId="2" applyFont="1" applyAlignment="1">
      <alignment vertical="center"/>
    </xf>
    <xf numFmtId="0" fontId="9" fillId="0" borderId="0" xfId="2" applyFont="1" applyAlignment="1">
      <alignment vertical="top"/>
    </xf>
    <xf numFmtId="0" fontId="21" fillId="0" borderId="23" xfId="2" applyFont="1" applyBorder="1" applyAlignment="1">
      <alignment vertical="top"/>
    </xf>
    <xf numFmtId="0" fontId="21" fillId="0" borderId="0" xfId="2" applyFont="1" applyBorder="1" applyAlignment="1">
      <alignment vertical="top"/>
    </xf>
    <xf numFmtId="164" fontId="21" fillId="0" borderId="0" xfId="2" applyNumberFormat="1" applyFont="1" applyAlignment="1">
      <alignment vertical="top"/>
    </xf>
    <xf numFmtId="0" fontId="46" fillId="0" borderId="0" xfId="2" applyFont="1" applyBorder="1" applyAlignment="1">
      <alignment vertical="top"/>
    </xf>
    <xf numFmtId="164" fontId="46" fillId="0" borderId="0" xfId="2" applyNumberFormat="1" applyFont="1" applyBorder="1" applyAlignment="1">
      <alignment vertical="top"/>
    </xf>
    <xf numFmtId="49" fontId="21" fillId="0" borderId="0" xfId="2" applyNumberFormat="1" applyFont="1" applyBorder="1" applyAlignment="1">
      <alignment horizontal="center" vertical="top"/>
    </xf>
    <xf numFmtId="0" fontId="21" fillId="0" borderId="0" xfId="2" applyFont="1" applyAlignment="1">
      <alignment horizontal="center" vertical="top"/>
    </xf>
    <xf numFmtId="164" fontId="9" fillId="0" borderId="0" xfId="2" applyNumberFormat="1" applyFont="1" applyBorder="1" applyAlignment="1">
      <alignment horizontal="center" vertical="top" wrapText="1"/>
    </xf>
    <xf numFmtId="0" fontId="9" fillId="0" borderId="0" xfId="2" applyFont="1" applyFill="1" applyBorder="1" applyAlignment="1">
      <alignment horizontal="left" vertical="top" wrapText="1"/>
    </xf>
    <xf numFmtId="0" fontId="9" fillId="0" borderId="0" xfId="2" applyFont="1" applyFill="1" applyBorder="1" applyAlignment="1">
      <alignment horizontal="left" vertical="center" wrapText="1"/>
    </xf>
    <xf numFmtId="0" fontId="8" fillId="0" borderId="0" xfId="2" applyFont="1" applyFill="1" applyBorder="1" applyAlignment="1">
      <alignment horizontal="left" vertical="top" wrapText="1"/>
    </xf>
    <xf numFmtId="2" fontId="4" fillId="0" borderId="0" xfId="2" applyNumberFormat="1" applyFont="1" applyAlignment="1">
      <alignment vertical="top"/>
    </xf>
    <xf numFmtId="0" fontId="10" fillId="0" borderId="0" xfId="2" applyFont="1" applyFill="1" applyBorder="1" applyAlignment="1">
      <alignment vertical="top"/>
    </xf>
    <xf numFmtId="2" fontId="6" fillId="2" borderId="1" xfId="2" applyNumberFormat="1" applyFont="1" applyFill="1" applyBorder="1" applyAlignment="1">
      <alignment horizontal="center" vertical="top" wrapText="1"/>
    </xf>
    <xf numFmtId="4" fontId="9" fillId="0" borderId="0" xfId="2" applyNumberFormat="1" applyFont="1" applyFill="1" applyBorder="1" applyAlignment="1">
      <alignment horizontal="center" vertical="top" wrapText="1"/>
    </xf>
    <xf numFmtId="2" fontId="4" fillId="0" borderId="9" xfId="2" applyNumberFormat="1" applyFont="1" applyFill="1" applyBorder="1" applyAlignment="1">
      <alignment horizontal="center" vertical="top" wrapText="1"/>
    </xf>
    <xf numFmtId="164" fontId="4" fillId="0" borderId="9" xfId="2" applyNumberFormat="1" applyFont="1" applyFill="1" applyBorder="1" applyAlignment="1">
      <alignment horizontal="center" vertical="top" wrapText="1"/>
    </xf>
    <xf numFmtId="165" fontId="4" fillId="0" borderId="0" xfId="2" applyNumberFormat="1" applyFont="1" applyBorder="1" applyAlignment="1">
      <alignment vertical="top"/>
    </xf>
    <xf numFmtId="164" fontId="4" fillId="0" borderId="68" xfId="2" applyNumberFormat="1" applyFont="1" applyBorder="1" applyAlignment="1">
      <alignment horizontal="center" vertical="top" wrapText="1"/>
    </xf>
    <xf numFmtId="164" fontId="4" fillId="4" borderId="1" xfId="2" applyNumberFormat="1" applyFont="1" applyFill="1" applyBorder="1" applyAlignment="1">
      <alignment horizontal="center" vertical="top" wrapText="1"/>
    </xf>
    <xf numFmtId="4" fontId="8" fillId="0" borderId="0" xfId="2" applyNumberFormat="1" applyFont="1" applyFill="1" applyBorder="1" applyAlignment="1">
      <alignment horizontal="center" vertical="top" wrapText="1"/>
    </xf>
    <xf numFmtId="2" fontId="6" fillId="6" borderId="5" xfId="2" applyNumberFormat="1" applyFont="1" applyFill="1" applyBorder="1" applyAlignment="1">
      <alignment horizontal="center" vertical="top" wrapText="1"/>
    </xf>
    <xf numFmtId="164" fontId="4" fillId="0" borderId="0" xfId="2" applyNumberFormat="1" applyFont="1" applyFill="1" applyBorder="1" applyAlignment="1">
      <alignment horizontal="right" vertical="top" wrapText="1"/>
    </xf>
    <xf numFmtId="49" fontId="4" fillId="0" borderId="0" xfId="2" applyNumberFormat="1" applyFont="1" applyFill="1" applyBorder="1" applyAlignment="1">
      <alignment horizontal="right" vertical="center"/>
    </xf>
    <xf numFmtId="164" fontId="6" fillId="0" borderId="0" xfId="2" applyNumberFormat="1" applyFont="1" applyFill="1" applyBorder="1" applyAlignment="1">
      <alignment horizontal="center" vertical="top"/>
    </xf>
    <xf numFmtId="49" fontId="4" fillId="0" borderId="0" xfId="2" applyNumberFormat="1" applyFont="1" applyFill="1" applyBorder="1" applyAlignment="1">
      <alignment horizontal="left" vertical="center" wrapText="1"/>
    </xf>
    <xf numFmtId="2" fontId="6" fillId="2" borderId="70" xfId="2" applyNumberFormat="1" applyFont="1" applyFill="1" applyBorder="1" applyAlignment="1">
      <alignment horizontal="center" vertical="center"/>
    </xf>
    <xf numFmtId="49" fontId="6" fillId="2" borderId="1" xfId="2" applyNumberFormat="1" applyFont="1" applyFill="1" applyBorder="1" applyAlignment="1">
      <alignment horizontal="center" vertical="top"/>
    </xf>
    <xf numFmtId="2" fontId="5" fillId="21" borderId="70" xfId="2" applyNumberFormat="1" applyFont="1" applyFill="1" applyBorder="1" applyAlignment="1">
      <alignment horizontal="center" vertical="center"/>
    </xf>
    <xf numFmtId="49" fontId="6" fillId="21" borderId="1" xfId="2" applyNumberFormat="1" applyFont="1" applyFill="1" applyBorder="1" applyAlignment="1">
      <alignment horizontal="center" vertical="top"/>
    </xf>
    <xf numFmtId="164" fontId="6" fillId="14" borderId="40" xfId="2" applyNumberFormat="1" applyFont="1" applyFill="1" applyBorder="1" applyAlignment="1">
      <alignment horizontal="center" vertical="center"/>
    </xf>
    <xf numFmtId="49" fontId="6" fillId="14" borderId="39" xfId="2" applyNumberFormat="1" applyFont="1" applyFill="1" applyBorder="1" applyAlignment="1">
      <alignment horizontal="center" vertical="top"/>
    </xf>
    <xf numFmtId="49" fontId="6" fillId="21" borderId="5" xfId="2" applyNumberFormat="1" applyFont="1" applyFill="1" applyBorder="1" applyAlignment="1">
      <alignment horizontal="center" vertical="top"/>
    </xf>
    <xf numFmtId="0" fontId="4" fillId="0" borderId="19" xfId="2" applyFont="1" applyBorder="1" applyAlignment="1">
      <alignment vertical="top"/>
    </xf>
    <xf numFmtId="0" fontId="4" fillId="0" borderId="57" xfId="2" applyFont="1" applyBorder="1" applyAlignment="1">
      <alignment vertical="top"/>
    </xf>
    <xf numFmtId="0" fontId="4" fillId="0" borderId="44" xfId="2" applyFont="1" applyBorder="1" applyAlignment="1">
      <alignment vertical="top"/>
    </xf>
    <xf numFmtId="164" fontId="6" fillId="4" borderId="44" xfId="2" applyNumberFormat="1" applyFont="1" applyFill="1" applyBorder="1" applyAlignment="1">
      <alignment horizontal="center" vertical="center"/>
    </xf>
    <xf numFmtId="0" fontId="6" fillId="0" borderId="5" xfId="2" applyFont="1" applyFill="1" applyBorder="1" applyAlignment="1">
      <alignment horizontal="center" vertical="top" wrapText="1"/>
    </xf>
    <xf numFmtId="49" fontId="6" fillId="0" borderId="9" xfId="2" applyNumberFormat="1" applyFont="1" applyFill="1" applyBorder="1" applyAlignment="1">
      <alignment vertical="top"/>
    </xf>
    <xf numFmtId="49" fontId="6" fillId="0" borderId="5" xfId="2" applyNumberFormat="1" applyFont="1" applyFill="1" applyBorder="1" applyAlignment="1">
      <alignment horizontal="center" vertical="top"/>
    </xf>
    <xf numFmtId="0" fontId="4" fillId="0" borderId="26" xfId="0" applyFont="1" applyFill="1" applyBorder="1" applyAlignment="1">
      <alignment horizontal="center" vertical="center" wrapText="1"/>
    </xf>
    <xf numFmtId="164" fontId="4" fillId="0" borderId="27" xfId="0" applyNumberFormat="1" applyFont="1" applyFill="1" applyBorder="1" applyAlignment="1">
      <alignment horizontal="center" vertical="center" wrapText="1"/>
    </xf>
    <xf numFmtId="0" fontId="4" fillId="0" borderId="9" xfId="0" applyFont="1" applyFill="1" applyBorder="1" applyAlignment="1">
      <alignment vertical="center" wrapText="1"/>
    </xf>
    <xf numFmtId="0" fontId="6" fillId="0" borderId="1" xfId="2" applyFont="1" applyFill="1" applyBorder="1" applyAlignment="1">
      <alignment horizontal="center" vertical="top" wrapText="1"/>
    </xf>
    <xf numFmtId="49" fontId="6" fillId="0" borderId="24" xfId="2" applyNumberFormat="1" applyFont="1" applyFill="1" applyBorder="1" applyAlignment="1">
      <alignment horizontal="center" vertical="top"/>
    </xf>
    <xf numFmtId="0" fontId="10" fillId="0" borderId="0" xfId="2" applyFont="1" applyAlignment="1">
      <alignment vertical="top"/>
    </xf>
    <xf numFmtId="0" fontId="2" fillId="0" borderId="0" xfId="0" applyFont="1" applyAlignment="1">
      <alignment vertical="center"/>
    </xf>
    <xf numFmtId="49" fontId="6" fillId="0" borderId="68" xfId="2" applyNumberFormat="1" applyFont="1" applyFill="1" applyBorder="1" applyAlignment="1">
      <alignment vertical="top"/>
    </xf>
    <xf numFmtId="49" fontId="6" fillId="0" borderId="21" xfId="2" applyNumberFormat="1" applyFont="1" applyFill="1" applyBorder="1" applyAlignment="1">
      <alignment vertical="top"/>
    </xf>
    <xf numFmtId="0" fontId="4" fillId="13" borderId="5" xfId="0" applyFont="1" applyFill="1" applyBorder="1" applyAlignment="1">
      <alignment vertical="top" wrapText="1"/>
    </xf>
    <xf numFmtId="164" fontId="6" fillId="4" borderId="1" xfId="2" applyNumberFormat="1" applyFont="1" applyFill="1" applyBorder="1" applyAlignment="1">
      <alignment horizontal="center" vertical="center"/>
    </xf>
    <xf numFmtId="49" fontId="6" fillId="0" borderId="16" xfId="2" applyNumberFormat="1" applyFont="1" applyFill="1" applyBorder="1" applyAlignment="1">
      <alignment vertical="top"/>
    </xf>
    <xf numFmtId="0" fontId="4" fillId="13" borderId="24" xfId="0" applyFont="1" applyFill="1" applyBorder="1" applyAlignment="1">
      <alignment vertical="top" wrapText="1"/>
    </xf>
    <xf numFmtId="0" fontId="6" fillId="0" borderId="19" xfId="2" applyFont="1" applyFill="1" applyBorder="1" applyAlignment="1">
      <alignment horizontal="center" vertical="top" wrapText="1"/>
    </xf>
    <xf numFmtId="164" fontId="6" fillId="4" borderId="4" xfId="2" applyNumberFormat="1" applyFont="1" applyFill="1" applyBorder="1" applyAlignment="1">
      <alignment horizontal="center" vertical="center"/>
    </xf>
    <xf numFmtId="0" fontId="6" fillId="0" borderId="2" xfId="2" applyFont="1" applyFill="1" applyBorder="1" applyAlignment="1">
      <alignment horizontal="center" vertical="top" wrapText="1"/>
    </xf>
    <xf numFmtId="0" fontId="4" fillId="0" borderId="51" xfId="0" applyFont="1" applyBorder="1" applyAlignment="1">
      <alignment horizontal="center" vertical="center" wrapText="1"/>
    </xf>
    <xf numFmtId="164" fontId="4" fillId="15" borderId="65" xfId="0" applyNumberFormat="1" applyFont="1" applyFill="1" applyBorder="1" applyAlignment="1">
      <alignment horizontal="center" vertical="center" wrapText="1"/>
    </xf>
    <xf numFmtId="0" fontId="4" fillId="0" borderId="53" xfId="0" applyFont="1" applyBorder="1" applyAlignment="1">
      <alignment horizontal="left" vertical="top" wrapText="1"/>
    </xf>
    <xf numFmtId="164" fontId="6" fillId="4" borderId="48" xfId="2" applyNumberFormat="1" applyFont="1" applyFill="1" applyBorder="1" applyAlignment="1">
      <alignment horizontal="center" vertical="center"/>
    </xf>
    <xf numFmtId="0" fontId="6" fillId="0" borderId="55" xfId="2" applyFont="1" applyFill="1" applyBorder="1" applyAlignment="1">
      <alignment horizontal="center" vertical="top" wrapText="1"/>
    </xf>
    <xf numFmtId="49" fontId="6" fillId="0" borderId="54" xfId="2" applyNumberFormat="1" applyFont="1" applyFill="1" applyBorder="1" applyAlignment="1">
      <alignment vertical="top"/>
    </xf>
    <xf numFmtId="49" fontId="6" fillId="0" borderId="23" xfId="2" applyNumberFormat="1" applyFont="1" applyFill="1" applyBorder="1" applyAlignment="1">
      <alignment horizontal="center" vertical="top"/>
    </xf>
    <xf numFmtId="49" fontId="6" fillId="13" borderId="23" xfId="2" applyNumberFormat="1" applyFont="1" applyFill="1" applyBorder="1" applyAlignment="1">
      <alignment horizontal="center" vertical="top"/>
    </xf>
    <xf numFmtId="0" fontId="4" fillId="0" borderId="26" xfId="0" applyFont="1" applyBorder="1" applyAlignment="1">
      <alignment horizontal="center" vertical="center" wrapText="1"/>
    </xf>
    <xf numFmtId="164" fontId="4" fillId="15" borderId="22" xfId="0" applyNumberFormat="1" applyFont="1" applyFill="1" applyBorder="1" applyAlignment="1">
      <alignment horizontal="center" vertical="center" wrapText="1"/>
    </xf>
    <xf numFmtId="0" fontId="4" fillId="0" borderId="28" xfId="0" applyFont="1" applyBorder="1" applyAlignment="1">
      <alignment horizontal="left" vertical="top" wrapText="1"/>
    </xf>
    <xf numFmtId="49" fontId="6" fillId="0" borderId="9" xfId="2" applyNumberFormat="1" applyFont="1" applyFill="1" applyBorder="1" applyAlignment="1">
      <alignment horizontal="center" vertical="top"/>
    </xf>
    <xf numFmtId="0" fontId="3" fillId="0" borderId="26" xfId="0" applyFont="1" applyBorder="1" applyAlignment="1">
      <alignment vertical="top"/>
    </xf>
    <xf numFmtId="164" fontId="4" fillId="15" borderId="22" xfId="0" applyNumberFormat="1" applyFont="1" applyFill="1" applyBorder="1" applyAlignment="1">
      <alignment vertical="top" wrapText="1"/>
    </xf>
    <xf numFmtId="0" fontId="4" fillId="0" borderId="28" xfId="0" applyFont="1" applyBorder="1" applyAlignment="1">
      <alignment vertical="top"/>
    </xf>
    <xf numFmtId="0" fontId="3" fillId="0" borderId="30" xfId="0" applyFont="1" applyBorder="1" applyAlignment="1">
      <alignment horizontal="center" vertical="top"/>
    </xf>
    <xf numFmtId="164" fontId="4" fillId="15" borderId="41" xfId="0" applyNumberFormat="1" applyFont="1" applyFill="1" applyBorder="1" applyAlignment="1">
      <alignment horizontal="center" vertical="top" wrapText="1"/>
    </xf>
    <xf numFmtId="0" fontId="4" fillId="0" borderId="32" xfId="0" applyFont="1" applyBorder="1" applyAlignment="1">
      <alignment vertical="top"/>
    </xf>
    <xf numFmtId="0" fontId="4" fillId="0" borderId="20" xfId="2" applyFont="1" applyBorder="1" applyAlignment="1">
      <alignment vertical="top"/>
    </xf>
    <xf numFmtId="164" fontId="6" fillId="12" borderId="44" xfId="2" applyNumberFormat="1" applyFont="1" applyFill="1" applyBorder="1" applyAlignment="1">
      <alignment horizontal="center" vertical="center"/>
    </xf>
    <xf numFmtId="0" fontId="6" fillId="12" borderId="21" xfId="0" applyFont="1" applyFill="1" applyBorder="1" applyAlignment="1">
      <alignment horizontal="center" vertical="top"/>
    </xf>
    <xf numFmtId="0" fontId="4" fillId="0" borderId="55" xfId="2" applyFont="1" applyBorder="1" applyAlignment="1">
      <alignment vertical="top"/>
    </xf>
    <xf numFmtId="0" fontId="4" fillId="0" borderId="61" xfId="2" applyFont="1" applyBorder="1" applyAlignment="1">
      <alignment vertical="top"/>
    </xf>
    <xf numFmtId="0" fontId="4" fillId="0" borderId="48" xfId="2" applyFont="1" applyBorder="1" applyAlignment="1">
      <alignment vertical="top"/>
    </xf>
    <xf numFmtId="0" fontId="6" fillId="12" borderId="5" xfId="2" applyFont="1" applyFill="1" applyBorder="1" applyAlignment="1">
      <alignment horizontal="center" vertical="center" wrapText="1"/>
    </xf>
    <xf numFmtId="0" fontId="10" fillId="0" borderId="48" xfId="2" applyFont="1" applyBorder="1" applyAlignment="1">
      <alignment horizontal="left" vertical="top"/>
    </xf>
    <xf numFmtId="0" fontId="4" fillId="0" borderId="0" xfId="2" applyFont="1" applyFill="1" applyAlignment="1">
      <alignment vertical="top"/>
    </xf>
    <xf numFmtId="0" fontId="4" fillId="0" borderId="25" xfId="2" applyFont="1" applyBorder="1" applyAlignment="1">
      <alignment vertical="top"/>
    </xf>
    <xf numFmtId="0" fontId="4" fillId="0" borderId="60" xfId="2" applyFont="1" applyBorder="1" applyAlignment="1">
      <alignment vertical="top"/>
    </xf>
    <xf numFmtId="0" fontId="4" fillId="0" borderId="37" xfId="2" applyFont="1" applyBorder="1" applyAlignment="1">
      <alignment vertical="top"/>
    </xf>
    <xf numFmtId="164" fontId="6" fillId="12" borderId="1" xfId="2" applyNumberFormat="1" applyFont="1" applyFill="1" applyBorder="1" applyAlignment="1">
      <alignment horizontal="center" vertical="center"/>
    </xf>
    <xf numFmtId="0" fontId="6" fillId="12" borderId="1" xfId="2" applyFont="1" applyFill="1" applyBorder="1" applyAlignment="1">
      <alignment horizontal="center" vertical="center" wrapText="1"/>
    </xf>
    <xf numFmtId="0" fontId="4" fillId="0" borderId="34" xfId="2" applyFont="1" applyBorder="1" applyAlignment="1">
      <alignment vertical="top"/>
    </xf>
    <xf numFmtId="0" fontId="4" fillId="0" borderId="36" xfId="2" applyFont="1" applyBorder="1" applyAlignment="1">
      <alignment vertical="top"/>
    </xf>
    <xf numFmtId="0" fontId="6" fillId="0" borderId="5" xfId="2" applyFont="1" applyFill="1" applyBorder="1" applyAlignment="1">
      <alignment horizontal="center" wrapText="1"/>
    </xf>
    <xf numFmtId="49" fontId="6" fillId="0" borderId="29" xfId="2" applyNumberFormat="1" applyFont="1" applyFill="1" applyBorder="1" applyAlignment="1">
      <alignment vertical="top"/>
    </xf>
    <xf numFmtId="49" fontId="6" fillId="0" borderId="23" xfId="2" applyNumberFormat="1" applyFont="1" applyFill="1" applyBorder="1" applyAlignment="1">
      <alignment vertical="top"/>
    </xf>
    <xf numFmtId="49" fontId="6" fillId="12" borderId="23" xfId="2" applyNumberFormat="1" applyFont="1" applyFill="1" applyBorder="1" applyAlignment="1">
      <alignment vertical="top"/>
    </xf>
    <xf numFmtId="49" fontId="6" fillId="14" borderId="55" xfId="2" applyNumberFormat="1" applyFont="1" applyFill="1" applyBorder="1" applyAlignment="1">
      <alignment vertical="top"/>
    </xf>
    <xf numFmtId="49" fontId="6" fillId="21" borderId="23" xfId="2" applyNumberFormat="1" applyFont="1" applyFill="1" applyBorder="1" applyAlignment="1">
      <alignment vertical="top"/>
    </xf>
    <xf numFmtId="0" fontId="4" fillId="0" borderId="51" xfId="2" applyFont="1" applyBorder="1" applyAlignment="1">
      <alignment vertical="top"/>
    </xf>
    <xf numFmtId="0" fontId="4" fillId="0" borderId="65" xfId="2" applyFont="1" applyBorder="1" applyAlignment="1">
      <alignment vertical="top"/>
    </xf>
    <xf numFmtId="0" fontId="4" fillId="0" borderId="53" xfId="2" applyFont="1" applyBorder="1" applyAlignment="1">
      <alignment vertical="top"/>
    </xf>
    <xf numFmtId="0" fontId="6" fillId="0" borderId="1" xfId="2" applyFont="1" applyFill="1" applyBorder="1" applyAlignment="1">
      <alignment horizontal="center" wrapText="1"/>
    </xf>
    <xf numFmtId="49" fontId="6" fillId="0" borderId="15" xfId="2" applyNumberFormat="1" applyFont="1" applyFill="1" applyBorder="1" applyAlignment="1">
      <alignment vertical="top"/>
    </xf>
    <xf numFmtId="49" fontId="6" fillId="0" borderId="5" xfId="2" applyNumberFormat="1" applyFont="1" applyFill="1" applyBorder="1" applyAlignment="1">
      <alignment vertical="top"/>
    </xf>
    <xf numFmtId="49" fontId="6" fillId="0" borderId="24" xfId="2" applyNumberFormat="1" applyFont="1" applyFill="1" applyBorder="1" applyAlignment="1">
      <alignment vertical="top"/>
    </xf>
    <xf numFmtId="0" fontId="4" fillId="0" borderId="49" xfId="2" applyFont="1" applyBorder="1" applyAlignment="1">
      <alignment vertical="top"/>
    </xf>
    <xf numFmtId="0" fontId="4" fillId="0" borderId="42" xfId="2" applyFont="1" applyBorder="1" applyAlignment="1">
      <alignment vertical="top"/>
    </xf>
    <xf numFmtId="49" fontId="6" fillId="0" borderId="33" xfId="2" applyNumberFormat="1" applyFont="1" applyFill="1" applyBorder="1" applyAlignment="1">
      <alignment vertical="top"/>
    </xf>
    <xf numFmtId="49" fontId="6" fillId="0" borderId="44" xfId="2" applyNumberFormat="1" applyFont="1" applyFill="1" applyBorder="1" applyAlignment="1">
      <alignment vertical="top"/>
    </xf>
    <xf numFmtId="0" fontId="4" fillId="0" borderId="30" xfId="2" applyFont="1" applyBorder="1" applyAlignment="1">
      <alignment vertical="top"/>
    </xf>
    <xf numFmtId="0" fontId="4" fillId="0" borderId="41" xfId="2" applyFont="1" applyBorder="1" applyAlignment="1">
      <alignment vertical="top"/>
    </xf>
    <xf numFmtId="0" fontId="4" fillId="0" borderId="32" xfId="2" applyFont="1" applyBorder="1" applyAlignment="1">
      <alignment vertical="top"/>
    </xf>
    <xf numFmtId="49" fontId="6" fillId="0" borderId="37" xfId="2" applyNumberFormat="1" applyFont="1" applyFill="1" applyBorder="1" applyAlignment="1">
      <alignment vertical="top"/>
    </xf>
    <xf numFmtId="0" fontId="6" fillId="0" borderId="23" xfId="2" applyFont="1" applyFill="1" applyBorder="1" applyAlignment="1">
      <alignment horizontal="center" wrapText="1"/>
    </xf>
    <xf numFmtId="49" fontId="6" fillId="0" borderId="11" xfId="2" applyNumberFormat="1" applyFont="1" applyFill="1" applyBorder="1" applyAlignment="1">
      <alignment vertical="top"/>
    </xf>
    <xf numFmtId="0" fontId="48" fillId="0" borderId="0" xfId="0" applyFont="1" applyAlignment="1">
      <alignment vertical="center"/>
    </xf>
    <xf numFmtId="0" fontId="4" fillId="0" borderId="26" xfId="2" applyFont="1" applyBorder="1" applyAlignment="1">
      <alignment vertical="top"/>
    </xf>
    <xf numFmtId="0" fontId="4" fillId="0" borderId="22" xfId="2" applyFont="1" applyBorder="1" applyAlignment="1">
      <alignment vertical="top"/>
    </xf>
    <xf numFmtId="0" fontId="4" fillId="0" borderId="28" xfId="2" applyFont="1" applyBorder="1" applyAlignment="1">
      <alignment vertical="top"/>
    </xf>
    <xf numFmtId="49" fontId="6" fillId="0" borderId="14" xfId="2" applyNumberFormat="1" applyFont="1" applyFill="1" applyBorder="1" applyAlignment="1">
      <alignment vertical="top"/>
    </xf>
    <xf numFmtId="0" fontId="20" fillId="0" borderId="0" xfId="0" applyFont="1" applyFill="1" applyBorder="1" applyAlignment="1">
      <alignment vertical="center" wrapText="1"/>
    </xf>
    <xf numFmtId="0" fontId="35" fillId="0" borderId="0" xfId="0" applyFont="1" applyFill="1" applyBorder="1" applyAlignment="1">
      <alignment horizontal="center" vertical="center"/>
    </xf>
    <xf numFmtId="0" fontId="4" fillId="0" borderId="27" xfId="2" applyFont="1" applyBorder="1" applyAlignment="1">
      <alignment vertical="top"/>
    </xf>
    <xf numFmtId="164" fontId="6" fillId="4" borderId="5" xfId="2" applyNumberFormat="1" applyFont="1" applyFill="1" applyBorder="1" applyAlignment="1">
      <alignment horizontal="center" vertical="center"/>
    </xf>
    <xf numFmtId="0" fontId="4" fillId="0" borderId="24" xfId="0" applyFont="1" applyFill="1" applyBorder="1" applyAlignment="1">
      <alignment horizontal="left" vertical="top" wrapText="1"/>
    </xf>
    <xf numFmtId="49" fontId="6" fillId="13" borderId="24" xfId="2" applyNumberFormat="1" applyFont="1" applyFill="1" applyBorder="1" applyAlignment="1">
      <alignment horizontal="center" vertical="top"/>
    </xf>
    <xf numFmtId="0" fontId="4" fillId="0" borderId="38" xfId="2" applyFont="1" applyBorder="1" applyAlignment="1">
      <alignment vertical="top"/>
    </xf>
    <xf numFmtId="0" fontId="4" fillId="0" borderId="58" xfId="2" applyFont="1" applyBorder="1" applyAlignment="1">
      <alignment vertical="top"/>
    </xf>
    <xf numFmtId="0" fontId="4" fillId="0" borderId="71" xfId="2" applyFont="1" applyBorder="1" applyAlignment="1">
      <alignment vertical="top"/>
    </xf>
    <xf numFmtId="0" fontId="4" fillId="0" borderId="63" xfId="2" applyFont="1" applyBorder="1" applyAlignment="1">
      <alignment vertical="top"/>
    </xf>
    <xf numFmtId="0" fontId="4" fillId="0" borderId="64" xfId="2" applyFont="1" applyBorder="1" applyAlignment="1">
      <alignment vertical="top"/>
    </xf>
    <xf numFmtId="0" fontId="4" fillId="0" borderId="69" xfId="2" applyFont="1" applyBorder="1" applyAlignment="1">
      <alignment vertical="top"/>
    </xf>
    <xf numFmtId="2" fontId="6" fillId="4" borderId="1" xfId="2" applyNumberFormat="1" applyFont="1" applyFill="1" applyBorder="1" applyAlignment="1">
      <alignment horizontal="center" vertical="center"/>
    </xf>
    <xf numFmtId="0" fontId="6" fillId="0" borderId="4" xfId="2" applyFont="1" applyFill="1" applyBorder="1" applyAlignment="1">
      <alignment horizontal="center" wrapText="1"/>
    </xf>
    <xf numFmtId="49" fontId="6" fillId="13" borderId="5" xfId="2" applyNumberFormat="1" applyFont="1" applyFill="1" applyBorder="1" applyAlignment="1">
      <alignment vertical="top"/>
    </xf>
    <xf numFmtId="0" fontId="4" fillId="0" borderId="52" xfId="2" applyFont="1" applyBorder="1" applyAlignment="1">
      <alignment vertical="top"/>
    </xf>
    <xf numFmtId="164" fontId="6" fillId="4" borderId="23" xfId="2" applyNumberFormat="1" applyFont="1" applyFill="1" applyBorder="1" applyAlignment="1">
      <alignment horizontal="center" vertical="center"/>
    </xf>
    <xf numFmtId="49" fontId="6" fillId="13" borderId="24" xfId="2" applyNumberFormat="1" applyFont="1" applyFill="1" applyBorder="1" applyAlignment="1">
      <alignment vertical="top"/>
    </xf>
    <xf numFmtId="49" fontId="6" fillId="13" borderId="44" xfId="2" applyNumberFormat="1" applyFont="1" applyFill="1" applyBorder="1" applyAlignment="1">
      <alignment vertical="top"/>
    </xf>
    <xf numFmtId="2" fontId="6" fillId="4" borderId="5" xfId="2" applyNumberFormat="1" applyFont="1" applyFill="1" applyBorder="1" applyAlignment="1">
      <alignment horizontal="center" vertical="center"/>
    </xf>
    <xf numFmtId="49" fontId="6" fillId="0" borderId="0" xfId="2" applyNumberFormat="1" applyFont="1" applyFill="1" applyBorder="1" applyAlignment="1">
      <alignment vertical="top"/>
    </xf>
    <xf numFmtId="0" fontId="4" fillId="13" borderId="0" xfId="2" applyFont="1" applyFill="1" applyAlignment="1">
      <alignment vertical="top"/>
    </xf>
    <xf numFmtId="0" fontId="6" fillId="0" borderId="21" xfId="0" applyFont="1" applyFill="1" applyBorder="1" applyAlignment="1">
      <alignment horizontal="center" vertical="top"/>
    </xf>
    <xf numFmtId="49" fontId="4" fillId="0" borderId="0" xfId="0" applyNumberFormat="1" applyFont="1" applyBorder="1" applyAlignment="1">
      <alignment horizontal="left" vertical="top" wrapText="1"/>
    </xf>
    <xf numFmtId="0" fontId="6" fillId="0" borderId="23" xfId="0" applyFont="1" applyFill="1" applyBorder="1" applyAlignment="1">
      <alignment horizontal="center" vertical="top" wrapText="1"/>
    </xf>
    <xf numFmtId="0" fontId="6" fillId="13" borderId="5" xfId="0" applyFont="1" applyFill="1" applyBorder="1" applyAlignment="1">
      <alignment horizontal="center" vertical="top" wrapText="1"/>
    </xf>
    <xf numFmtId="164" fontId="6" fillId="0" borderId="1" xfId="2" applyNumberFormat="1" applyFont="1" applyFill="1" applyBorder="1" applyAlignment="1">
      <alignment horizontal="center" vertical="center"/>
    </xf>
    <xf numFmtId="0" fontId="6" fillId="0" borderId="24" xfId="0" applyFont="1" applyFill="1" applyBorder="1" applyAlignment="1">
      <alignment horizontal="center" vertical="top" wrapText="1"/>
    </xf>
    <xf numFmtId="49" fontId="6" fillId="12" borderId="24" xfId="2" applyNumberFormat="1" applyFont="1" applyFill="1" applyBorder="1" applyAlignment="1">
      <alignment vertical="top"/>
    </xf>
    <xf numFmtId="49" fontId="6" fillId="14" borderId="25" xfId="2" applyNumberFormat="1" applyFont="1" applyFill="1" applyBorder="1" applyAlignment="1">
      <alignment vertical="top"/>
    </xf>
    <xf numFmtId="49" fontId="6" fillId="21" borderId="24" xfId="2" applyNumberFormat="1" applyFont="1" applyFill="1" applyBorder="1" applyAlignment="1">
      <alignment vertical="top"/>
    </xf>
    <xf numFmtId="164" fontId="6" fillId="12" borderId="5" xfId="2" applyNumberFormat="1" applyFont="1" applyFill="1" applyBorder="1" applyAlignment="1">
      <alignment horizontal="center" vertical="center"/>
    </xf>
    <xf numFmtId="0" fontId="4" fillId="0" borderId="38" xfId="0" applyFont="1" applyBorder="1" applyAlignment="1">
      <alignment horizontal="center" wrapText="1"/>
    </xf>
    <xf numFmtId="164" fontId="4" fillId="15" borderId="71" xfId="0" applyNumberFormat="1" applyFont="1" applyFill="1" applyBorder="1" applyAlignment="1">
      <alignment horizontal="center" wrapText="1"/>
    </xf>
    <xf numFmtId="0" fontId="4" fillId="0" borderId="62" xfId="0" applyFont="1" applyBorder="1" applyAlignment="1">
      <alignment vertical="center" wrapText="1"/>
    </xf>
    <xf numFmtId="0" fontId="6" fillId="12" borderId="5" xfId="2" applyFont="1" applyFill="1" applyBorder="1" applyAlignment="1">
      <alignment horizontal="center" wrapText="1"/>
    </xf>
    <xf numFmtId="0" fontId="6" fillId="12" borderId="1" xfId="2" applyFont="1" applyFill="1" applyBorder="1" applyAlignment="1">
      <alignment horizontal="center" wrapText="1"/>
    </xf>
    <xf numFmtId="0" fontId="6" fillId="4" borderId="1" xfId="0" applyFont="1" applyFill="1" applyBorder="1" applyAlignment="1">
      <alignment horizontal="center" vertical="top"/>
    </xf>
    <xf numFmtId="49" fontId="6" fillId="0" borderId="17" xfId="2" applyNumberFormat="1" applyFont="1" applyFill="1" applyBorder="1" applyAlignment="1">
      <alignment horizontal="center" vertical="top"/>
    </xf>
    <xf numFmtId="49" fontId="6" fillId="13" borderId="5" xfId="2" applyNumberFormat="1" applyFont="1" applyFill="1" applyBorder="1" applyAlignment="1">
      <alignment horizontal="center" vertical="top"/>
    </xf>
    <xf numFmtId="49" fontId="6" fillId="12" borderId="5" xfId="2" applyNumberFormat="1" applyFont="1" applyFill="1" applyBorder="1" applyAlignment="1">
      <alignment horizontal="center" vertical="top"/>
    </xf>
    <xf numFmtId="49" fontId="6" fillId="14" borderId="19" xfId="2" applyNumberFormat="1" applyFont="1" applyFill="1" applyBorder="1" applyAlignment="1">
      <alignment horizontal="center" vertical="top"/>
    </xf>
    <xf numFmtId="164" fontId="4" fillId="0" borderId="5" xfId="2" applyNumberFormat="1" applyFont="1" applyFill="1" applyBorder="1" applyAlignment="1">
      <alignment horizontal="center" vertical="center"/>
    </xf>
    <xf numFmtId="0" fontId="4" fillId="0" borderId="48" xfId="2" applyFont="1" applyBorder="1" applyAlignment="1">
      <alignment horizontal="center" vertical="top"/>
    </xf>
    <xf numFmtId="49" fontId="6" fillId="0" borderId="0" xfId="2" applyNumberFormat="1" applyFont="1" applyFill="1" applyBorder="1" applyAlignment="1">
      <alignment horizontal="center" vertical="top"/>
    </xf>
    <xf numFmtId="49" fontId="6" fillId="12" borderId="23" xfId="2" applyNumberFormat="1" applyFont="1" applyFill="1" applyBorder="1" applyAlignment="1">
      <alignment horizontal="center" vertical="top"/>
    </xf>
    <xf numFmtId="49" fontId="6" fillId="14" borderId="55" xfId="2" applyNumberFormat="1" applyFont="1" applyFill="1" applyBorder="1" applyAlignment="1">
      <alignment horizontal="center" vertical="top"/>
    </xf>
    <xf numFmtId="49" fontId="6" fillId="21" borderId="23" xfId="2" applyNumberFormat="1" applyFont="1" applyFill="1" applyBorder="1" applyAlignment="1">
      <alignment horizontal="center" vertical="top"/>
    </xf>
    <xf numFmtId="0" fontId="6" fillId="12" borderId="21" xfId="0" applyFont="1" applyFill="1" applyBorder="1" applyAlignment="1">
      <alignment horizontal="center" vertical="center"/>
    </xf>
    <xf numFmtId="0" fontId="4" fillId="0" borderId="26" xfId="0" applyFont="1" applyBorder="1" applyAlignment="1">
      <alignment horizontal="center" wrapText="1"/>
    </xf>
    <xf numFmtId="164" fontId="4" fillId="15" borderId="27" xfId="0" applyNumberFormat="1" applyFont="1" applyFill="1" applyBorder="1" applyAlignment="1">
      <alignment horizontal="center" wrapText="1"/>
    </xf>
    <xf numFmtId="0" fontId="4" fillId="0" borderId="28" xfId="0" applyFont="1" applyBorder="1" applyAlignment="1">
      <alignment vertical="top" wrapText="1"/>
    </xf>
    <xf numFmtId="0" fontId="4" fillId="0" borderId="30" xfId="0" applyFont="1" applyBorder="1" applyAlignment="1">
      <alignment horizontal="center"/>
    </xf>
    <xf numFmtId="164" fontId="4" fillId="15" borderId="31" xfId="0" applyNumberFormat="1" applyFont="1" applyFill="1" applyBorder="1" applyAlignment="1">
      <alignment horizontal="center" wrapText="1"/>
    </xf>
    <xf numFmtId="0" fontId="4" fillId="0" borderId="32" xfId="0" applyFont="1" applyBorder="1" applyAlignment="1">
      <alignment vertical="top" wrapText="1"/>
    </xf>
    <xf numFmtId="0" fontId="4" fillId="0" borderId="70" xfId="2" applyFont="1" applyBorder="1" applyAlignment="1">
      <alignment vertical="top"/>
    </xf>
    <xf numFmtId="49" fontId="4" fillId="0" borderId="1" xfId="0" applyNumberFormat="1" applyFont="1" applyBorder="1" applyAlignment="1">
      <alignment vertical="top" wrapText="1"/>
    </xf>
    <xf numFmtId="164" fontId="4" fillId="0" borderId="1" xfId="2" applyNumberFormat="1" applyFont="1" applyFill="1" applyBorder="1" applyAlignment="1">
      <alignment horizontal="center" vertical="center"/>
    </xf>
    <xf numFmtId="0" fontId="4" fillId="0" borderId="4" xfId="2" applyFont="1" applyBorder="1" applyAlignment="1">
      <alignment horizontal="center" vertical="top"/>
    </xf>
    <xf numFmtId="49" fontId="6" fillId="12" borderId="24" xfId="2" applyNumberFormat="1" applyFont="1" applyFill="1" applyBorder="1" applyAlignment="1">
      <alignment horizontal="center" vertical="top"/>
    </xf>
    <xf numFmtId="49" fontId="6" fillId="14" borderId="25" xfId="2" applyNumberFormat="1" applyFont="1" applyFill="1" applyBorder="1" applyAlignment="1">
      <alignment horizontal="center" vertical="top"/>
    </xf>
    <xf numFmtId="49" fontId="6" fillId="21" borderId="24" xfId="2" applyNumberFormat="1" applyFont="1" applyFill="1" applyBorder="1" applyAlignment="1">
      <alignment horizontal="center" vertical="top"/>
    </xf>
    <xf numFmtId="49" fontId="4" fillId="0" borderId="23" xfId="0" applyNumberFormat="1" applyFont="1" applyBorder="1" applyAlignment="1">
      <alignment vertical="top" wrapText="1"/>
    </xf>
    <xf numFmtId="0" fontId="4" fillId="0" borderId="38" xfId="0" applyFont="1" applyBorder="1" applyAlignment="1">
      <alignment horizontal="center" vertical="center" wrapText="1"/>
    </xf>
    <xf numFmtId="0" fontId="4" fillId="15" borderId="71" xfId="0" applyFont="1" applyFill="1" applyBorder="1" applyAlignment="1">
      <alignment horizontal="center" vertical="center" wrapText="1"/>
    </xf>
    <xf numFmtId="0" fontId="4" fillId="0" borderId="62" xfId="0" applyFont="1" applyBorder="1" applyAlignment="1">
      <alignment horizontal="left" vertical="center" wrapText="1"/>
    </xf>
    <xf numFmtId="49" fontId="4" fillId="0" borderId="24" xfId="0" applyNumberFormat="1" applyFont="1" applyBorder="1" applyAlignment="1">
      <alignment vertical="top" wrapText="1"/>
    </xf>
    <xf numFmtId="49" fontId="4" fillId="0" borderId="63" xfId="0" applyNumberFormat="1" applyFont="1" applyFill="1" applyBorder="1" applyAlignment="1">
      <alignment horizontal="center" vertical="center"/>
    </xf>
    <xf numFmtId="49" fontId="4" fillId="0" borderId="64" xfId="0" applyNumberFormat="1" applyFont="1" applyFill="1" applyBorder="1" applyAlignment="1">
      <alignment horizontal="center" vertical="center"/>
    </xf>
    <xf numFmtId="0" fontId="4" fillId="0" borderId="4" xfId="5" applyFont="1" applyBorder="1" applyAlignment="1">
      <alignment vertical="top" wrapText="1"/>
    </xf>
    <xf numFmtId="49" fontId="6" fillId="14" borderId="4" xfId="2" applyNumberFormat="1" applyFont="1" applyFill="1" applyBorder="1" applyAlignment="1">
      <alignment horizontal="center" vertical="top"/>
    </xf>
    <xf numFmtId="0" fontId="24" fillId="0" borderId="0" xfId="0" applyFont="1" applyFill="1" applyBorder="1" applyAlignment="1">
      <alignment vertical="top"/>
    </xf>
    <xf numFmtId="0" fontId="24" fillId="8" borderId="25" xfId="0" applyFont="1" applyFill="1" applyBorder="1" applyAlignment="1">
      <alignment vertical="top"/>
    </xf>
    <xf numFmtId="0" fontId="24" fillId="8" borderId="18" xfId="0" applyFont="1" applyFill="1" applyBorder="1" applyAlignment="1">
      <alignment vertical="top"/>
    </xf>
    <xf numFmtId="0" fontId="24" fillId="8" borderId="3" xfId="0" applyFont="1" applyFill="1" applyBorder="1" applyAlignment="1">
      <alignment horizontal="center" vertical="top"/>
    </xf>
    <xf numFmtId="0" fontId="24" fillId="8" borderId="3" xfId="0" applyFont="1" applyFill="1" applyBorder="1" applyAlignment="1">
      <alignment vertical="top"/>
    </xf>
    <xf numFmtId="0" fontId="24" fillId="8" borderId="3" xfId="0" applyFont="1" applyFill="1" applyBorder="1" applyAlignment="1">
      <alignment vertical="center"/>
    </xf>
    <xf numFmtId="0" fontId="25" fillId="8" borderId="4" xfId="0" applyFont="1" applyFill="1" applyBorder="1" applyAlignment="1">
      <alignment vertical="top"/>
    </xf>
    <xf numFmtId="49" fontId="24" fillId="14" borderId="2" xfId="0" applyNumberFormat="1" applyFont="1" applyFill="1" applyBorder="1" applyAlignment="1">
      <alignment horizontal="center" vertical="top"/>
    </xf>
    <xf numFmtId="49" fontId="24" fillId="21" borderId="1" xfId="0" applyNumberFormat="1" applyFont="1" applyFill="1" applyBorder="1" applyAlignment="1">
      <alignment horizontal="center" vertical="top"/>
    </xf>
    <xf numFmtId="164" fontId="5" fillId="14" borderId="40" xfId="2" applyNumberFormat="1" applyFont="1" applyFill="1" applyBorder="1" applyAlignment="1">
      <alignment horizontal="center" vertical="top"/>
    </xf>
    <xf numFmtId="164" fontId="6" fillId="4" borderId="44" xfId="2" applyNumberFormat="1" applyFont="1" applyFill="1" applyBorder="1" applyAlignment="1">
      <alignment horizontal="center" vertical="top"/>
    </xf>
    <xf numFmtId="0" fontId="6" fillId="22" borderId="1" xfId="0" applyFont="1" applyFill="1" applyBorder="1" applyAlignment="1">
      <alignment horizontal="center" vertical="top"/>
    </xf>
    <xf numFmtId="49" fontId="6" fillId="0" borderId="5" xfId="2" applyNumberFormat="1" applyFont="1" applyBorder="1" applyAlignment="1">
      <alignment vertical="top"/>
    </xf>
    <xf numFmtId="164" fontId="6" fillId="0" borderId="44" xfId="2" applyNumberFormat="1" applyFont="1" applyFill="1" applyBorder="1" applyAlignment="1">
      <alignment horizontal="center" vertical="top"/>
    </xf>
    <xf numFmtId="0" fontId="4" fillId="0" borderId="54" xfId="0" applyFont="1" applyBorder="1" applyAlignment="1">
      <alignment horizontal="center" vertical="top"/>
    </xf>
    <xf numFmtId="49" fontId="6" fillId="0" borderId="14" xfId="2" applyNumberFormat="1" applyFont="1" applyFill="1" applyBorder="1" applyAlignment="1">
      <alignment horizontal="center" vertical="top"/>
    </xf>
    <xf numFmtId="49" fontId="6" fillId="0" borderId="23" xfId="2" applyNumberFormat="1" applyFont="1" applyBorder="1" applyAlignment="1">
      <alignment vertical="top"/>
    </xf>
    <xf numFmtId="0" fontId="4" fillId="13" borderId="23" xfId="0" applyFont="1" applyFill="1" applyBorder="1" applyAlignment="1">
      <alignment vertical="top" wrapText="1"/>
    </xf>
    <xf numFmtId="0" fontId="4" fillId="0" borderId="9" xfId="0" applyFont="1" applyBorder="1" applyAlignment="1">
      <alignment horizontal="center" vertical="top"/>
    </xf>
    <xf numFmtId="164" fontId="4" fillId="15" borderId="58" xfId="0" applyNumberFormat="1" applyFont="1" applyFill="1" applyBorder="1" applyAlignment="1">
      <alignment horizontal="center" vertical="center" wrapText="1"/>
    </xf>
    <xf numFmtId="0" fontId="4" fillId="0" borderId="68" xfId="0" applyFont="1" applyBorder="1" applyAlignment="1">
      <alignment horizontal="center" vertical="top"/>
    </xf>
    <xf numFmtId="49" fontId="6" fillId="0" borderId="7" xfId="2" applyNumberFormat="1" applyFont="1" applyFill="1" applyBorder="1" applyAlignment="1">
      <alignment horizontal="center" vertical="top"/>
    </xf>
    <xf numFmtId="164" fontId="6" fillId="4" borderId="1" xfId="2" applyNumberFormat="1" applyFont="1" applyFill="1" applyBorder="1" applyAlignment="1">
      <alignment horizontal="center" vertical="top"/>
    </xf>
    <xf numFmtId="49" fontId="6" fillId="0" borderId="29" xfId="2" applyNumberFormat="1" applyFont="1" applyFill="1" applyBorder="1" applyAlignment="1">
      <alignment horizontal="center" vertical="top"/>
    </xf>
    <xf numFmtId="0" fontId="4" fillId="0" borderId="1" xfId="0" applyFont="1" applyBorder="1" applyAlignment="1">
      <alignment horizontal="center" vertical="top"/>
    </xf>
    <xf numFmtId="49" fontId="6" fillId="0" borderId="15" xfId="2" applyNumberFormat="1" applyFont="1" applyFill="1" applyBorder="1" applyAlignment="1">
      <alignment horizontal="center" vertical="top"/>
    </xf>
    <xf numFmtId="0" fontId="4" fillId="0" borderId="23" xfId="0" applyFont="1" applyBorder="1" applyAlignment="1">
      <alignment horizontal="center" vertical="top"/>
    </xf>
    <xf numFmtId="0" fontId="4" fillId="0" borderId="30" xfId="0" applyFont="1" applyBorder="1" applyAlignment="1">
      <alignment horizontal="center" vertical="center"/>
    </xf>
    <xf numFmtId="164" fontId="4" fillId="15" borderId="41" xfId="0" applyNumberFormat="1" applyFont="1" applyFill="1" applyBorder="1" applyAlignment="1">
      <alignment horizontal="center" vertical="center" wrapText="1"/>
    </xf>
    <xf numFmtId="0" fontId="4" fillId="11" borderId="32" xfId="0" applyFont="1" applyFill="1" applyBorder="1" applyAlignment="1">
      <alignment horizontal="left" vertical="top" wrapText="1"/>
    </xf>
    <xf numFmtId="164" fontId="6" fillId="0" borderId="4" xfId="2" applyNumberFormat="1" applyFont="1" applyFill="1" applyBorder="1" applyAlignment="1">
      <alignment horizontal="center" vertical="top"/>
    </xf>
    <xf numFmtId="49" fontId="6" fillId="0" borderId="33" xfId="2" applyNumberFormat="1" applyFont="1" applyFill="1" applyBorder="1" applyAlignment="1">
      <alignment horizontal="center" vertical="top"/>
    </xf>
    <xf numFmtId="49" fontId="6" fillId="0" borderId="24" xfId="2" applyNumberFormat="1" applyFont="1" applyBorder="1" applyAlignment="1">
      <alignment vertical="top"/>
    </xf>
    <xf numFmtId="2" fontId="6" fillId="0" borderId="44" xfId="2" applyNumberFormat="1" applyFont="1" applyFill="1" applyBorder="1" applyAlignment="1">
      <alignment horizontal="center" vertical="top"/>
    </xf>
    <xf numFmtId="164" fontId="4" fillId="0" borderId="22" xfId="0" applyNumberFormat="1" applyFont="1" applyFill="1" applyBorder="1" applyAlignment="1">
      <alignment horizontal="center" vertical="center" wrapText="1"/>
    </xf>
    <xf numFmtId="0" fontId="4" fillId="0" borderId="28" xfId="0" applyFont="1" applyFill="1" applyBorder="1" applyAlignment="1">
      <alignment horizontal="left" vertical="top" wrapText="1"/>
    </xf>
    <xf numFmtId="0" fontId="4" fillId="0" borderId="30" xfId="0" applyFont="1" applyFill="1" applyBorder="1" applyAlignment="1">
      <alignment horizontal="center" vertical="top" wrapText="1"/>
    </xf>
    <xf numFmtId="0" fontId="4" fillId="0" borderId="41" xfId="0" applyFont="1" applyFill="1" applyBorder="1" applyAlignment="1">
      <alignment horizontal="center" vertical="center" wrapText="1"/>
    </xf>
    <xf numFmtId="0" fontId="4" fillId="0" borderId="32" xfId="0" applyFont="1" applyFill="1" applyBorder="1" applyAlignment="1">
      <alignment horizontal="left" vertical="top" wrapText="1"/>
    </xf>
    <xf numFmtId="0" fontId="4" fillId="0" borderId="16" xfId="0" applyFont="1" applyBorder="1" applyAlignment="1">
      <alignment horizontal="center" vertical="top"/>
    </xf>
    <xf numFmtId="164" fontId="6" fillId="12" borderId="44" xfId="2" applyNumberFormat="1" applyFont="1" applyFill="1" applyBorder="1" applyAlignment="1">
      <alignment horizontal="center" vertical="top"/>
    </xf>
    <xf numFmtId="0" fontId="6" fillId="12" borderId="1" xfId="0" applyFont="1" applyFill="1" applyBorder="1" applyAlignment="1">
      <alignment horizontal="center" vertical="top"/>
    </xf>
    <xf numFmtId="2" fontId="6" fillId="4" borderId="44" xfId="2" applyNumberFormat="1" applyFont="1" applyFill="1" applyBorder="1" applyAlignment="1">
      <alignment horizontal="center" vertical="top"/>
    </xf>
    <xf numFmtId="0" fontId="4" fillId="12" borderId="54" xfId="0" applyFont="1" applyFill="1" applyBorder="1" applyAlignment="1">
      <alignment horizontal="center" vertical="top"/>
    </xf>
    <xf numFmtId="49" fontId="6" fillId="0" borderId="48" xfId="2" applyNumberFormat="1" applyFont="1" applyFill="1" applyBorder="1" applyAlignment="1">
      <alignment horizontal="center" vertical="top"/>
    </xf>
    <xf numFmtId="0" fontId="4" fillId="12" borderId="9" xfId="0" applyFont="1" applyFill="1" applyBorder="1" applyAlignment="1">
      <alignment horizontal="center" vertical="top"/>
    </xf>
    <xf numFmtId="164" fontId="6" fillId="4" borderId="4" xfId="2" applyNumberFormat="1" applyFont="1" applyFill="1" applyBorder="1" applyAlignment="1">
      <alignment horizontal="center" vertical="top"/>
    </xf>
    <xf numFmtId="0" fontId="4" fillId="12" borderId="16" xfId="0" applyFont="1" applyFill="1" applyBorder="1" applyAlignment="1">
      <alignment horizontal="center" vertical="top"/>
    </xf>
    <xf numFmtId="164" fontId="6" fillId="4" borderId="48" xfId="2" applyNumberFormat="1" applyFont="1" applyFill="1" applyBorder="1" applyAlignment="1">
      <alignment horizontal="center" vertical="top"/>
    </xf>
    <xf numFmtId="0" fontId="4" fillId="11" borderId="51" xfId="0" applyFont="1" applyFill="1" applyBorder="1" applyAlignment="1">
      <alignment horizontal="center" vertical="center"/>
    </xf>
    <xf numFmtId="0" fontId="4" fillId="11" borderId="27" xfId="0" applyFont="1" applyFill="1" applyBorder="1" applyAlignment="1">
      <alignment horizontal="center" vertical="center" wrapText="1"/>
    </xf>
    <xf numFmtId="0" fontId="4" fillId="11" borderId="28" xfId="0" applyFont="1" applyFill="1" applyBorder="1" applyAlignment="1">
      <alignment vertical="top" wrapText="1"/>
    </xf>
    <xf numFmtId="0" fontId="4" fillId="11" borderId="45" xfId="0" applyFont="1" applyFill="1" applyBorder="1" applyAlignment="1">
      <alignment horizontal="center" vertical="center"/>
    </xf>
    <xf numFmtId="0" fontId="4" fillId="11" borderId="71" xfId="0" applyFont="1" applyFill="1" applyBorder="1" applyAlignment="1">
      <alignment horizontal="center" vertical="center" wrapText="1"/>
    </xf>
    <xf numFmtId="0" fontId="4" fillId="11" borderId="62" xfId="0" applyFont="1" applyFill="1" applyBorder="1" applyAlignment="1">
      <alignment vertical="top" wrapText="1"/>
    </xf>
    <xf numFmtId="0" fontId="4" fillId="0" borderId="62" xfId="2" applyFont="1" applyBorder="1" applyAlignment="1">
      <alignment vertical="top"/>
    </xf>
    <xf numFmtId="49" fontId="6" fillId="0" borderId="8" xfId="2" applyNumberFormat="1" applyFont="1" applyFill="1" applyBorder="1" applyAlignment="1">
      <alignment horizontal="center" vertical="top"/>
    </xf>
    <xf numFmtId="164" fontId="5" fillId="0" borderId="4" xfId="2" applyNumberFormat="1" applyFont="1" applyFill="1" applyBorder="1" applyAlignment="1">
      <alignment horizontal="center" vertical="top"/>
    </xf>
    <xf numFmtId="49" fontId="6" fillId="0" borderId="4" xfId="2" applyNumberFormat="1" applyFont="1" applyFill="1" applyBorder="1" applyAlignment="1">
      <alignment horizontal="center" vertical="top"/>
    </xf>
    <xf numFmtId="0" fontId="4" fillId="11" borderId="63" xfId="0" applyFont="1" applyFill="1" applyBorder="1" applyAlignment="1">
      <alignment horizontal="center" vertical="top"/>
    </xf>
    <xf numFmtId="0" fontId="4" fillId="11" borderId="69" xfId="0" applyFont="1" applyFill="1" applyBorder="1" applyAlignment="1">
      <alignment horizontal="center" vertical="center" wrapText="1"/>
    </xf>
    <xf numFmtId="0" fontId="4" fillId="11" borderId="70" xfId="0" applyFont="1" applyFill="1" applyBorder="1" applyAlignment="1">
      <alignment vertical="top" wrapText="1"/>
    </xf>
    <xf numFmtId="0" fontId="6" fillId="22" borderId="24" xfId="0" applyFont="1" applyFill="1" applyBorder="1" applyAlignment="1">
      <alignment horizontal="center" vertical="top"/>
    </xf>
    <xf numFmtId="49" fontId="6" fillId="0" borderId="11" xfId="2" applyNumberFormat="1" applyFont="1" applyFill="1" applyBorder="1" applyAlignment="1">
      <alignment horizontal="center" vertical="top"/>
    </xf>
    <xf numFmtId="0" fontId="4" fillId="11" borderId="45" xfId="0" applyFont="1" applyFill="1" applyBorder="1" applyAlignment="1">
      <alignment horizontal="center" vertical="top"/>
    </xf>
    <xf numFmtId="164" fontId="5" fillId="12" borderId="44" xfId="2" applyNumberFormat="1" applyFont="1" applyFill="1" applyBorder="1" applyAlignment="1">
      <alignment horizontal="center" vertical="top"/>
    </xf>
    <xf numFmtId="0" fontId="10" fillId="0" borderId="28" xfId="2" applyFont="1" applyBorder="1" applyAlignment="1">
      <alignment horizontal="left" vertical="top"/>
    </xf>
    <xf numFmtId="164" fontId="5" fillId="4" borderId="44" xfId="2" applyNumberFormat="1" applyFont="1" applyFill="1" applyBorder="1" applyAlignment="1">
      <alignment horizontal="center" vertical="top"/>
    </xf>
    <xf numFmtId="0" fontId="4" fillId="11" borderId="30" xfId="0" applyFont="1" applyFill="1" applyBorder="1" applyAlignment="1">
      <alignment horizontal="center" vertical="center" wrapText="1"/>
    </xf>
    <xf numFmtId="164" fontId="4" fillId="11" borderId="41" xfId="0" applyNumberFormat="1" applyFont="1" applyFill="1" applyBorder="1" applyAlignment="1">
      <alignment vertical="center" wrapText="1"/>
    </xf>
    <xf numFmtId="0" fontId="4" fillId="11" borderId="32" xfId="0" applyFont="1" applyFill="1" applyBorder="1" applyAlignment="1">
      <alignment vertical="center" wrapText="1"/>
    </xf>
    <xf numFmtId="164" fontId="26" fillId="11" borderId="58" xfId="0" applyNumberFormat="1" applyFont="1" applyFill="1" applyBorder="1" applyAlignment="1">
      <alignment vertical="center" wrapText="1"/>
    </xf>
    <xf numFmtId="0" fontId="26" fillId="11" borderId="62" xfId="0" applyFont="1" applyFill="1" applyBorder="1" applyAlignment="1">
      <alignment vertical="center" wrapText="1"/>
    </xf>
    <xf numFmtId="164" fontId="6" fillId="4" borderId="44" xfId="2" applyNumberFormat="1" applyFont="1" applyFill="1" applyBorder="1" applyAlignment="1">
      <alignment vertical="top"/>
    </xf>
    <xf numFmtId="49" fontId="6" fillId="12" borderId="5" xfId="2" applyNumberFormat="1" applyFont="1" applyFill="1" applyBorder="1" applyAlignment="1">
      <alignment vertical="top"/>
    </xf>
    <xf numFmtId="49" fontId="6" fillId="14" borderId="19" xfId="2" applyNumberFormat="1" applyFont="1" applyFill="1" applyBorder="1" applyAlignment="1">
      <alignment vertical="top"/>
    </xf>
    <xf numFmtId="164" fontId="6" fillId="0" borderId="44" xfId="2" applyNumberFormat="1" applyFont="1" applyFill="1" applyBorder="1" applyAlignment="1">
      <alignment vertical="top"/>
    </xf>
    <xf numFmtId="49" fontId="6" fillId="13" borderId="23" xfId="2" applyNumberFormat="1" applyFont="1" applyFill="1" applyBorder="1" applyAlignment="1">
      <alignment vertical="top"/>
    </xf>
    <xf numFmtId="164" fontId="4" fillId="11" borderId="61" xfId="0" applyNumberFormat="1" applyFont="1" applyFill="1" applyBorder="1" applyAlignment="1">
      <alignment horizontal="center" vertical="center" wrapText="1"/>
    </xf>
    <xf numFmtId="0" fontId="4" fillId="11" borderId="47" xfId="0" applyFont="1" applyFill="1" applyBorder="1" applyAlignment="1">
      <alignment vertical="center" wrapText="1"/>
    </xf>
    <xf numFmtId="0" fontId="4" fillId="0" borderId="43" xfId="2" applyFont="1" applyBorder="1" applyAlignment="1">
      <alignment vertical="top"/>
    </xf>
    <xf numFmtId="164" fontId="4" fillId="11" borderId="20" xfId="0" applyNumberFormat="1" applyFont="1" applyFill="1" applyBorder="1" applyAlignment="1">
      <alignment horizontal="center" vertical="center" wrapText="1"/>
    </xf>
    <xf numFmtId="0" fontId="4" fillId="11" borderId="40" xfId="0" applyFont="1" applyFill="1" applyBorder="1" applyAlignment="1">
      <alignment vertical="center" wrapText="1"/>
    </xf>
    <xf numFmtId="0" fontId="4" fillId="0" borderId="5" xfId="0" applyFont="1" applyBorder="1" applyAlignment="1">
      <alignment horizontal="center" vertical="top"/>
    </xf>
    <xf numFmtId="0" fontId="6" fillId="12" borderId="5" xfId="0" applyFont="1" applyFill="1" applyBorder="1" applyAlignment="1">
      <alignment horizontal="center" vertical="top"/>
    </xf>
    <xf numFmtId="49" fontId="6" fillId="0" borderId="44" xfId="2" applyNumberFormat="1" applyFont="1" applyFill="1" applyBorder="1" applyAlignment="1">
      <alignment horizontal="center" vertical="top"/>
    </xf>
    <xf numFmtId="49" fontId="6" fillId="21" borderId="5" xfId="2" applyNumberFormat="1" applyFont="1" applyFill="1" applyBorder="1" applyAlignment="1">
      <alignment vertical="top"/>
    </xf>
    <xf numFmtId="0" fontId="4" fillId="12" borderId="1" xfId="0" applyFont="1" applyFill="1" applyBorder="1" applyAlignment="1">
      <alignment horizontal="center" vertical="top"/>
    </xf>
    <xf numFmtId="49" fontId="6" fillId="0" borderId="68" xfId="2" applyNumberFormat="1" applyFont="1" applyFill="1" applyBorder="1" applyAlignment="1">
      <alignment horizontal="center" vertical="top"/>
    </xf>
    <xf numFmtId="0" fontId="26" fillId="11" borderId="43" xfId="0" applyFont="1" applyFill="1" applyBorder="1" applyAlignment="1">
      <alignment vertical="center" wrapText="1"/>
    </xf>
    <xf numFmtId="164" fontId="26" fillId="11" borderId="20" xfId="0" applyNumberFormat="1" applyFont="1" applyFill="1" applyBorder="1" applyAlignment="1">
      <alignment vertical="center" wrapText="1"/>
    </xf>
    <xf numFmtId="0" fontId="26" fillId="11" borderId="40" xfId="0" applyFont="1" applyFill="1" applyBorder="1" applyAlignment="1">
      <alignment vertical="center" wrapText="1"/>
    </xf>
    <xf numFmtId="0" fontId="24" fillId="4" borderId="1" xfId="0" applyFont="1" applyFill="1" applyBorder="1" applyAlignment="1">
      <alignment horizontal="center" vertical="top"/>
    </xf>
    <xf numFmtId="0" fontId="6" fillId="0" borderId="0" xfId="0" applyFont="1" applyFill="1" applyBorder="1" applyAlignment="1">
      <alignment horizontal="center" vertical="top" wrapText="1"/>
    </xf>
    <xf numFmtId="0" fontId="6" fillId="13" borderId="5" xfId="0" applyFont="1" applyFill="1" applyBorder="1" applyAlignment="1">
      <alignment vertical="top" wrapText="1"/>
    </xf>
    <xf numFmtId="0" fontId="26" fillId="11" borderId="45" xfId="0" applyFont="1" applyFill="1" applyBorder="1" applyAlignment="1">
      <alignment vertical="center" wrapText="1"/>
    </xf>
    <xf numFmtId="164" fontId="26" fillId="11" borderId="61" xfId="0" applyNumberFormat="1" applyFont="1" applyFill="1" applyBorder="1" applyAlignment="1">
      <alignment vertical="center" wrapText="1"/>
    </xf>
    <xf numFmtId="0" fontId="26" fillId="11" borderId="47" xfId="0" applyFont="1" applyFill="1" applyBorder="1" applyAlignment="1">
      <alignment vertical="center" wrapText="1"/>
    </xf>
    <xf numFmtId="164" fontId="4" fillId="0" borderId="44" xfId="2" applyNumberFormat="1" applyFont="1" applyFill="1" applyBorder="1" applyAlignment="1">
      <alignment horizontal="center" vertical="top"/>
    </xf>
    <xf numFmtId="0" fontId="26" fillId="11" borderId="26" xfId="0" applyFont="1" applyFill="1" applyBorder="1" applyAlignment="1">
      <alignment vertical="center" wrapText="1"/>
    </xf>
    <xf numFmtId="164" fontId="26" fillId="11" borderId="22" xfId="0" applyNumberFormat="1" applyFont="1" applyFill="1" applyBorder="1" applyAlignment="1">
      <alignment horizontal="center" vertical="center" wrapText="1"/>
    </xf>
    <xf numFmtId="0" fontId="26" fillId="11" borderId="28" xfId="0" applyFont="1" applyFill="1" applyBorder="1" applyAlignment="1">
      <alignment vertical="center" wrapText="1"/>
    </xf>
    <xf numFmtId="164" fontId="4" fillId="11" borderId="58" xfId="0" applyNumberFormat="1" applyFont="1" applyFill="1" applyBorder="1" applyAlignment="1">
      <alignment horizontal="center" vertical="center" wrapText="1"/>
    </xf>
    <xf numFmtId="164" fontId="4" fillId="11" borderId="65" xfId="0" applyNumberFormat="1" applyFont="1" applyFill="1" applyBorder="1" applyAlignment="1">
      <alignment horizontal="center" vertical="center" wrapText="1"/>
    </xf>
    <xf numFmtId="164" fontId="4" fillId="11" borderId="41" xfId="0" applyNumberFormat="1" applyFont="1" applyFill="1" applyBorder="1" applyAlignment="1">
      <alignment horizontal="center" vertical="center" wrapText="1"/>
    </xf>
    <xf numFmtId="0" fontId="4" fillId="0" borderId="63" xfId="0" applyFont="1" applyFill="1" applyBorder="1" applyAlignment="1">
      <alignment horizontal="center" vertical="center" wrapText="1"/>
    </xf>
    <xf numFmtId="164" fontId="4" fillId="0" borderId="64" xfId="0" applyNumberFormat="1" applyFont="1" applyFill="1" applyBorder="1" applyAlignment="1">
      <alignment horizontal="center" vertical="center" wrapText="1"/>
    </xf>
    <xf numFmtId="0" fontId="4" fillId="0" borderId="4" xfId="0" applyFont="1" applyFill="1" applyBorder="1" applyAlignment="1">
      <alignment vertical="center" wrapText="1"/>
    </xf>
    <xf numFmtId="49" fontId="6" fillId="0" borderId="67" xfId="2" applyNumberFormat="1" applyFont="1" applyFill="1" applyBorder="1" applyAlignment="1">
      <alignment horizontal="center" vertical="top"/>
    </xf>
    <xf numFmtId="43" fontId="6" fillId="4" borderId="48" xfId="1" applyFont="1" applyFill="1" applyBorder="1" applyAlignment="1">
      <alignment horizontal="center" vertical="top"/>
    </xf>
    <xf numFmtId="49" fontId="6" fillId="0" borderId="12" xfId="2" applyNumberFormat="1" applyFont="1" applyFill="1" applyBorder="1" applyAlignment="1">
      <alignment horizontal="center" vertical="top"/>
    </xf>
    <xf numFmtId="0" fontId="6" fillId="13" borderId="23" xfId="0" applyFont="1" applyFill="1" applyBorder="1" applyAlignment="1">
      <alignment vertical="top" wrapText="1"/>
    </xf>
    <xf numFmtId="43" fontId="6" fillId="0" borderId="44" xfId="1" applyFont="1" applyFill="1" applyBorder="1" applyAlignment="1">
      <alignment horizontal="center" vertical="top"/>
    </xf>
    <xf numFmtId="43" fontId="6" fillId="0" borderId="4" xfId="1" applyFont="1" applyFill="1" applyBorder="1" applyAlignment="1">
      <alignment horizontal="center" vertical="top"/>
    </xf>
    <xf numFmtId="49" fontId="6" fillId="0" borderId="21" xfId="2" applyNumberFormat="1" applyFont="1" applyFill="1" applyBorder="1" applyAlignment="1">
      <alignment horizontal="center" vertical="top"/>
    </xf>
    <xf numFmtId="0" fontId="4" fillId="0" borderId="45" xfId="0" applyFont="1" applyFill="1" applyBorder="1" applyAlignment="1">
      <alignment horizontal="center" vertical="center" wrapText="1"/>
    </xf>
    <xf numFmtId="164" fontId="4" fillId="0" borderId="61" xfId="0" applyNumberFormat="1" applyFont="1" applyFill="1" applyBorder="1" applyAlignment="1">
      <alignment horizontal="center" vertical="center" wrapText="1"/>
    </xf>
    <xf numFmtId="0" fontId="4" fillId="0" borderId="47" xfId="0" applyFont="1" applyFill="1" applyBorder="1" applyAlignment="1">
      <alignment vertical="center" wrapText="1"/>
    </xf>
    <xf numFmtId="43" fontId="6" fillId="0" borderId="48" xfId="1" applyFont="1" applyFill="1" applyBorder="1" applyAlignment="1">
      <alignment horizontal="center" vertical="top"/>
    </xf>
    <xf numFmtId="0" fontId="4" fillId="0" borderId="24" xfId="0" applyFont="1" applyBorder="1" applyAlignment="1">
      <alignment horizontal="center" vertical="top"/>
    </xf>
    <xf numFmtId="49" fontId="6" fillId="0" borderId="16" xfId="2" applyNumberFormat="1" applyFont="1" applyFill="1" applyBorder="1" applyAlignment="1">
      <alignment horizontal="center" vertical="top"/>
    </xf>
    <xf numFmtId="43" fontId="6" fillId="4" borderId="44" xfId="1" applyFont="1" applyFill="1" applyBorder="1" applyAlignment="1">
      <alignment horizontal="center" vertical="top"/>
    </xf>
    <xf numFmtId="0" fontId="4" fillId="0" borderId="49" xfId="0" applyFont="1" applyFill="1" applyBorder="1" applyAlignment="1">
      <alignment horizontal="center" vertical="center" wrapText="1"/>
    </xf>
    <xf numFmtId="164" fontId="4" fillId="0" borderId="60" xfId="0" applyNumberFormat="1" applyFont="1" applyFill="1" applyBorder="1" applyAlignment="1">
      <alignment horizontal="center" vertical="center" wrapText="1"/>
    </xf>
    <xf numFmtId="0" fontId="4" fillId="0" borderId="37" xfId="0" applyFont="1" applyFill="1" applyBorder="1" applyAlignment="1">
      <alignment horizontal="left" vertical="center" wrapText="1"/>
    </xf>
    <xf numFmtId="43" fontId="6" fillId="0" borderId="9" xfId="1" applyFont="1" applyFill="1" applyBorder="1" applyAlignment="1">
      <alignment horizontal="center" vertical="top"/>
    </xf>
    <xf numFmtId="0" fontId="4" fillId="0" borderId="38" xfId="0" applyFont="1" applyFill="1" applyBorder="1" applyAlignment="1">
      <alignment horizontal="center" vertical="top" wrapText="1"/>
    </xf>
    <xf numFmtId="164" fontId="4" fillId="0" borderId="58" xfId="0" applyNumberFormat="1" applyFont="1" applyFill="1" applyBorder="1" applyAlignment="1">
      <alignment horizontal="center" vertical="top" wrapText="1"/>
    </xf>
    <xf numFmtId="0" fontId="4" fillId="0" borderId="8" xfId="0" applyFont="1" applyFill="1" applyBorder="1" applyAlignment="1">
      <alignment vertical="top" wrapText="1"/>
    </xf>
    <xf numFmtId="43" fontId="6" fillId="0" borderId="16" xfId="1" applyFont="1" applyFill="1" applyBorder="1" applyAlignment="1">
      <alignment horizontal="center" vertical="top"/>
    </xf>
    <xf numFmtId="164" fontId="6" fillId="0" borderId="9" xfId="2" applyNumberFormat="1" applyFont="1" applyFill="1" applyBorder="1" applyAlignment="1">
      <alignment horizontal="center" vertical="top"/>
    </xf>
    <xf numFmtId="164" fontId="6" fillId="0" borderId="16" xfId="2" applyNumberFormat="1" applyFont="1" applyFill="1" applyBorder="1" applyAlignment="1">
      <alignment horizontal="center" vertical="top"/>
    </xf>
    <xf numFmtId="49" fontId="6" fillId="0" borderId="23" xfId="2" applyNumberFormat="1" applyFont="1" applyBorder="1" applyAlignment="1">
      <alignment horizontal="center" vertical="top"/>
    </xf>
    <xf numFmtId="0" fontId="4" fillId="0" borderId="36" xfId="0" applyFont="1" applyFill="1" applyBorder="1" applyAlignment="1">
      <alignment vertical="center" wrapText="1"/>
    </xf>
    <xf numFmtId="164" fontId="6" fillId="12" borderId="5" xfId="2" applyNumberFormat="1" applyFont="1" applyFill="1" applyBorder="1" applyAlignment="1">
      <alignment horizontal="center" vertical="top"/>
    </xf>
    <xf numFmtId="0" fontId="4" fillId="0" borderId="59" xfId="2" applyFont="1" applyBorder="1" applyAlignment="1">
      <alignment vertical="top"/>
    </xf>
    <xf numFmtId="0" fontId="4" fillId="0" borderId="33" xfId="2" applyFont="1" applyBorder="1" applyAlignment="1">
      <alignment vertical="top"/>
    </xf>
    <xf numFmtId="164" fontId="6" fillId="4" borderId="23" xfId="2" applyNumberFormat="1" applyFont="1" applyFill="1" applyBorder="1" applyAlignment="1">
      <alignment horizontal="center" vertical="top"/>
    </xf>
    <xf numFmtId="0" fontId="4" fillId="12" borderId="23" xfId="0" applyFont="1" applyFill="1" applyBorder="1" applyAlignment="1">
      <alignment horizontal="center" vertical="top"/>
    </xf>
    <xf numFmtId="0" fontId="4" fillId="11" borderId="45" xfId="0" applyFont="1" applyFill="1" applyBorder="1" applyAlignment="1">
      <alignment horizontal="center" vertical="top" wrapText="1"/>
    </xf>
    <xf numFmtId="164" fontId="4" fillId="11" borderId="46" xfId="0" applyNumberFormat="1" applyFont="1" applyFill="1" applyBorder="1" applyAlignment="1">
      <alignment horizontal="center" vertical="center" wrapText="1"/>
    </xf>
    <xf numFmtId="0" fontId="4" fillId="11" borderId="47" xfId="0" applyFont="1" applyFill="1" applyBorder="1" applyAlignment="1">
      <alignment horizontal="left" vertical="top" wrapText="1"/>
    </xf>
    <xf numFmtId="164" fontId="6" fillId="0" borderId="68" xfId="2" applyNumberFormat="1" applyFont="1" applyFill="1" applyBorder="1" applyAlignment="1">
      <alignment horizontal="center" vertical="top"/>
    </xf>
    <xf numFmtId="0" fontId="4" fillId="11" borderId="49" xfId="0" applyFont="1" applyFill="1" applyBorder="1" applyAlignment="1">
      <alignment horizontal="center" vertical="top" wrapText="1"/>
    </xf>
    <xf numFmtId="164" fontId="4" fillId="11" borderId="50" xfId="0" applyNumberFormat="1" applyFont="1" applyFill="1" applyBorder="1" applyAlignment="1">
      <alignment horizontal="center" vertical="center" wrapText="1"/>
    </xf>
    <xf numFmtId="0" fontId="4" fillId="11" borderId="42" xfId="0" applyFont="1" applyFill="1" applyBorder="1" applyAlignment="1">
      <alignment horizontal="left" vertical="top" wrapText="1"/>
    </xf>
    <xf numFmtId="0" fontId="4" fillId="0" borderId="51" xfId="2" applyFont="1" applyBorder="1" applyAlignment="1">
      <alignment horizontal="center" vertical="top"/>
    </xf>
    <xf numFmtId="0" fontId="4" fillId="0" borderId="65" xfId="2" applyFont="1" applyBorder="1" applyAlignment="1">
      <alignment horizontal="center" vertical="top"/>
    </xf>
    <xf numFmtId="0" fontId="4" fillId="0" borderId="53" xfId="2" applyFont="1" applyBorder="1" applyAlignment="1">
      <alignment horizontal="left" vertical="top"/>
    </xf>
    <xf numFmtId="49" fontId="4" fillId="0" borderId="23" xfId="2" applyNumberFormat="1" applyFont="1" applyBorder="1" applyAlignment="1">
      <alignment vertical="top"/>
    </xf>
    <xf numFmtId="0" fontId="4" fillId="0" borderId="26" xfId="2" applyFont="1" applyBorder="1" applyAlignment="1">
      <alignment horizontal="center" vertical="top"/>
    </xf>
    <xf numFmtId="0" fontId="4" fillId="0" borderId="22" xfId="2" applyFont="1" applyBorder="1" applyAlignment="1">
      <alignment horizontal="center" vertical="top"/>
    </xf>
    <xf numFmtId="0" fontId="4" fillId="0" borderId="28" xfId="2" applyFont="1" applyBorder="1" applyAlignment="1">
      <alignment horizontal="left" vertical="top"/>
    </xf>
    <xf numFmtId="0" fontId="4" fillId="11" borderId="38" xfId="0" applyFont="1" applyFill="1" applyBorder="1" applyAlignment="1">
      <alignment horizontal="center" vertical="center" wrapText="1"/>
    </xf>
    <xf numFmtId="0" fontId="4" fillId="11" borderId="62" xfId="0" applyFont="1" applyFill="1" applyBorder="1" applyAlignment="1">
      <alignment horizontal="left" vertical="top" wrapText="1"/>
    </xf>
    <xf numFmtId="49" fontId="6" fillId="0" borderId="66" xfId="2" applyNumberFormat="1" applyFont="1" applyFill="1" applyBorder="1" applyAlignment="1">
      <alignment horizontal="center" vertical="top"/>
    </xf>
    <xf numFmtId="49" fontId="4" fillId="0" borderId="5" xfId="2" applyNumberFormat="1" applyFont="1" applyBorder="1" applyAlignment="1">
      <alignment vertical="top"/>
    </xf>
    <xf numFmtId="164" fontId="4" fillId="0" borderId="31" xfId="0" applyNumberFormat="1" applyFont="1" applyFill="1" applyBorder="1" applyAlignment="1">
      <alignment horizontal="center" vertical="center" wrapText="1"/>
    </xf>
    <xf numFmtId="0" fontId="4" fillId="0" borderId="32" xfId="0" applyFont="1" applyFill="1" applyBorder="1" applyAlignment="1">
      <alignment horizontal="left" vertical="center" wrapText="1"/>
    </xf>
    <xf numFmtId="49" fontId="4" fillId="0" borderId="24" xfId="2" applyNumberFormat="1" applyFont="1" applyBorder="1" applyAlignment="1">
      <alignment vertical="top"/>
    </xf>
    <xf numFmtId="49" fontId="6" fillId="0" borderId="5" xfId="2" applyNumberFormat="1" applyFont="1" applyFill="1" applyBorder="1" applyAlignment="1">
      <alignment horizontal="left" vertical="top"/>
    </xf>
    <xf numFmtId="49" fontId="6" fillId="0" borderId="23" xfId="2" applyNumberFormat="1" applyFont="1" applyFill="1" applyBorder="1" applyAlignment="1">
      <alignment horizontal="left" vertical="top"/>
    </xf>
    <xf numFmtId="49" fontId="6" fillId="0" borderId="24" xfId="2" applyNumberFormat="1" applyFont="1" applyFill="1" applyBorder="1" applyAlignment="1">
      <alignment horizontal="left" vertical="top"/>
    </xf>
    <xf numFmtId="164" fontId="4" fillId="0" borderId="71" xfId="0" applyNumberFormat="1" applyFont="1" applyFill="1" applyBorder="1" applyAlignment="1">
      <alignment horizontal="center" vertical="center" wrapText="1"/>
    </xf>
    <xf numFmtId="0" fontId="4" fillId="0" borderId="62" xfId="0" applyFont="1" applyFill="1" applyBorder="1" applyAlignment="1">
      <alignment horizontal="left" vertical="center" wrapText="1"/>
    </xf>
    <xf numFmtId="164" fontId="4" fillId="11" borderId="71" xfId="0" applyNumberFormat="1" applyFont="1" applyFill="1" applyBorder="1" applyAlignment="1">
      <alignment horizontal="center" vertical="center" wrapText="1"/>
    </xf>
    <xf numFmtId="0" fontId="4" fillId="11" borderId="62" xfId="0" applyFont="1" applyFill="1" applyBorder="1" applyAlignment="1">
      <alignment horizontal="left" vertical="center" wrapText="1"/>
    </xf>
    <xf numFmtId="164" fontId="5" fillId="0" borderId="44" xfId="2" applyNumberFormat="1" applyFont="1" applyFill="1" applyBorder="1" applyAlignment="1">
      <alignment horizontal="center" vertical="top"/>
    </xf>
    <xf numFmtId="0" fontId="4" fillId="0" borderId="2" xfId="0" applyFont="1" applyFill="1" applyBorder="1" applyAlignment="1">
      <alignment horizontal="left" vertical="center" wrapText="1"/>
    </xf>
    <xf numFmtId="164" fontId="4" fillId="11" borderId="64" xfId="0" applyNumberFormat="1" applyFont="1" applyFill="1" applyBorder="1" applyAlignment="1">
      <alignment horizontal="center" vertical="center" wrapText="1"/>
    </xf>
    <xf numFmtId="0" fontId="4" fillId="0" borderId="70" xfId="0" applyFont="1" applyFill="1" applyBorder="1" applyAlignment="1">
      <alignment horizontal="left" vertical="center" wrapText="1"/>
    </xf>
    <xf numFmtId="49" fontId="6" fillId="0" borderId="37" xfId="2" applyNumberFormat="1" applyFont="1" applyFill="1" applyBorder="1" applyAlignment="1">
      <alignment horizontal="center" vertical="top"/>
    </xf>
    <xf numFmtId="49" fontId="6" fillId="0" borderId="54" xfId="2" applyNumberFormat="1" applyFont="1" applyFill="1" applyBorder="1" applyAlignment="1">
      <alignment horizontal="center" vertical="top"/>
    </xf>
    <xf numFmtId="164" fontId="4" fillId="0" borderId="58" xfId="0" applyNumberFormat="1" applyFont="1" applyFill="1" applyBorder="1" applyAlignment="1">
      <alignment horizontal="center" vertical="center" wrapText="1"/>
    </xf>
    <xf numFmtId="0" fontId="4" fillId="0" borderId="62" xfId="0" applyFont="1" applyFill="1" applyBorder="1" applyAlignment="1">
      <alignment vertical="center" wrapText="1"/>
    </xf>
    <xf numFmtId="49" fontId="4" fillId="0" borderId="33" xfId="2" applyNumberFormat="1" applyFont="1" applyFill="1" applyBorder="1" applyAlignment="1">
      <alignment horizontal="center" vertical="top"/>
    </xf>
    <xf numFmtId="49" fontId="4" fillId="0" borderId="21" xfId="2" applyNumberFormat="1" applyFont="1" applyFill="1" applyBorder="1" applyAlignment="1">
      <alignment horizontal="center" vertical="top"/>
    </xf>
    <xf numFmtId="49" fontId="4" fillId="0" borderId="15" xfId="2" applyNumberFormat="1" applyFont="1" applyFill="1" applyBorder="1" applyAlignment="1">
      <alignment horizontal="center" vertical="top"/>
    </xf>
    <xf numFmtId="164" fontId="4" fillId="11" borderId="31" xfId="0" applyNumberFormat="1" applyFont="1" applyFill="1" applyBorder="1" applyAlignment="1">
      <alignment horizontal="center" vertical="center" wrapText="1"/>
    </xf>
    <xf numFmtId="0" fontId="4" fillId="11" borderId="32" xfId="0" applyFont="1" applyFill="1" applyBorder="1" applyAlignment="1">
      <alignment horizontal="left" vertical="center" wrapText="1"/>
    </xf>
    <xf numFmtId="49" fontId="4" fillId="0" borderId="11" xfId="2" applyNumberFormat="1" applyFont="1" applyFill="1" applyBorder="1" applyAlignment="1">
      <alignment horizontal="center" vertical="top"/>
    </xf>
    <xf numFmtId="49" fontId="4" fillId="0" borderId="14" xfId="2" applyNumberFormat="1" applyFont="1" applyFill="1" applyBorder="1" applyAlignment="1">
      <alignment horizontal="center" vertical="top"/>
    </xf>
    <xf numFmtId="0" fontId="4" fillId="11" borderId="62" xfId="0" applyFont="1" applyFill="1" applyBorder="1" applyAlignment="1">
      <alignment vertical="center" wrapText="1"/>
    </xf>
    <xf numFmtId="0" fontId="4" fillId="11" borderId="26" xfId="0" applyFont="1" applyFill="1" applyBorder="1" applyAlignment="1">
      <alignment horizontal="center" vertical="center" wrapText="1"/>
    </xf>
    <xf numFmtId="164" fontId="4" fillId="11" borderId="22" xfId="0" applyNumberFormat="1" applyFont="1" applyFill="1" applyBorder="1" applyAlignment="1">
      <alignment horizontal="center" vertical="center" wrapText="1"/>
    </xf>
    <xf numFmtId="0" fontId="4" fillId="11" borderId="28" xfId="0" applyFont="1" applyFill="1" applyBorder="1" applyAlignment="1">
      <alignment vertical="center" wrapText="1"/>
    </xf>
    <xf numFmtId="2" fontId="5" fillId="0" borderId="44" xfId="2" applyNumberFormat="1" applyFont="1" applyFill="1" applyBorder="1" applyAlignment="1">
      <alignment horizontal="center" vertical="top"/>
    </xf>
    <xf numFmtId="0" fontId="4" fillId="11" borderId="51" xfId="0" applyFont="1" applyFill="1" applyBorder="1" applyAlignment="1">
      <alignment horizontal="center" vertical="center" wrapText="1"/>
    </xf>
    <xf numFmtId="0" fontId="4" fillId="11" borderId="28" xfId="0" applyFont="1" applyFill="1" applyBorder="1" applyAlignment="1">
      <alignment horizontal="left" vertical="top" wrapText="1"/>
    </xf>
    <xf numFmtId="164" fontId="4" fillId="11" borderId="45" xfId="0" applyNumberFormat="1" applyFont="1" applyFill="1" applyBorder="1" applyAlignment="1">
      <alignment horizontal="center" vertical="center" wrapText="1"/>
    </xf>
    <xf numFmtId="0" fontId="4" fillId="0" borderId="34" xfId="2" applyFont="1" applyBorder="1" applyAlignment="1">
      <alignment horizontal="center" vertical="top"/>
    </xf>
    <xf numFmtId="0" fontId="4" fillId="0" borderId="57" xfId="2" applyFont="1" applyBorder="1" applyAlignment="1">
      <alignment horizontal="center" vertical="top"/>
    </xf>
    <xf numFmtId="0" fontId="4" fillId="0" borderId="38" xfId="2" applyFont="1" applyBorder="1" applyAlignment="1">
      <alignment horizontal="center" vertical="top"/>
    </xf>
    <xf numFmtId="0" fontId="4" fillId="0" borderId="58" xfId="2" applyFont="1" applyBorder="1" applyAlignment="1">
      <alignment horizontal="center" vertical="top"/>
    </xf>
    <xf numFmtId="49" fontId="4" fillId="0" borderId="7" xfId="2" applyNumberFormat="1" applyFont="1" applyFill="1" applyBorder="1" applyAlignment="1">
      <alignment horizontal="center" vertical="top"/>
    </xf>
    <xf numFmtId="0" fontId="4" fillId="11" borderId="32" xfId="0" applyFont="1" applyFill="1" applyBorder="1" applyAlignment="1">
      <alignment vertical="top" wrapText="1"/>
    </xf>
    <xf numFmtId="49" fontId="4" fillId="0" borderId="16" xfId="2" applyNumberFormat="1" applyFont="1" applyFill="1" applyBorder="1" applyAlignment="1">
      <alignment horizontal="center" vertical="top"/>
    </xf>
    <xf numFmtId="2" fontId="6" fillId="12" borderId="1" xfId="2" applyNumberFormat="1" applyFont="1" applyFill="1" applyBorder="1" applyAlignment="1">
      <alignment horizontal="center" vertical="top"/>
    </xf>
    <xf numFmtId="49" fontId="6" fillId="12" borderId="17" xfId="2" applyNumberFormat="1" applyFont="1" applyFill="1" applyBorder="1" applyAlignment="1">
      <alignment horizontal="center" vertical="top"/>
    </xf>
    <xf numFmtId="0" fontId="4" fillId="11" borderId="38" xfId="0" applyFont="1" applyFill="1" applyBorder="1" applyAlignment="1">
      <alignment vertical="center" wrapText="1"/>
    </xf>
    <xf numFmtId="164" fontId="4" fillId="11" borderId="58" xfId="0" applyNumberFormat="1" applyFont="1" applyFill="1" applyBorder="1" applyAlignment="1">
      <alignment vertical="center" wrapText="1"/>
    </xf>
    <xf numFmtId="49" fontId="6" fillId="12" borderId="0" xfId="2" applyNumberFormat="1" applyFont="1" applyFill="1" applyBorder="1" applyAlignment="1">
      <alignment horizontal="center" vertical="top"/>
    </xf>
    <xf numFmtId="0" fontId="4" fillId="11" borderId="45" xfId="0" applyFont="1" applyFill="1" applyBorder="1" applyAlignment="1">
      <alignment vertical="center" wrapText="1"/>
    </xf>
    <xf numFmtId="164" fontId="4" fillId="11" borderId="61" xfId="0" applyNumberFormat="1" applyFont="1" applyFill="1" applyBorder="1" applyAlignment="1">
      <alignment vertical="center" wrapText="1"/>
    </xf>
    <xf numFmtId="0" fontId="4" fillId="11" borderId="49" xfId="0" applyFont="1" applyFill="1" applyBorder="1" applyAlignment="1">
      <alignment vertical="center" wrapText="1"/>
    </xf>
    <xf numFmtId="164" fontId="4" fillId="11" borderId="60" xfId="0" applyNumberFormat="1" applyFont="1" applyFill="1" applyBorder="1" applyAlignment="1">
      <alignment vertical="center" wrapText="1"/>
    </xf>
    <xf numFmtId="0" fontId="4" fillId="11" borderId="42" xfId="0" applyFont="1" applyFill="1" applyBorder="1" applyAlignment="1">
      <alignment vertical="center" wrapText="1"/>
    </xf>
    <xf numFmtId="49" fontId="6" fillId="12" borderId="18" xfId="2" applyNumberFormat="1" applyFont="1" applyFill="1" applyBorder="1" applyAlignment="1">
      <alignment horizontal="center" vertical="top"/>
    </xf>
    <xf numFmtId="0" fontId="4" fillId="11" borderId="63" xfId="0" applyFont="1" applyFill="1" applyBorder="1" applyAlignment="1">
      <alignment horizontal="center" vertical="center" wrapText="1"/>
    </xf>
    <xf numFmtId="0" fontId="4" fillId="11" borderId="70" xfId="0" applyFont="1" applyFill="1" applyBorder="1" applyAlignment="1">
      <alignment vertical="center" wrapText="1"/>
    </xf>
    <xf numFmtId="49" fontId="6" fillId="14" borderId="3" xfId="2" applyNumberFormat="1" applyFont="1" applyFill="1" applyBorder="1" applyAlignment="1">
      <alignment horizontal="center" vertical="top"/>
    </xf>
    <xf numFmtId="49" fontId="6" fillId="14" borderId="2" xfId="2" applyNumberFormat="1" applyFont="1" applyFill="1" applyBorder="1" applyAlignment="1">
      <alignment horizontal="center" vertical="top"/>
    </xf>
    <xf numFmtId="49" fontId="4" fillId="0" borderId="63" xfId="5" applyNumberFormat="1" applyFont="1" applyFill="1" applyBorder="1" applyAlignment="1">
      <alignment horizontal="center" vertical="top"/>
    </xf>
    <xf numFmtId="49" fontId="4" fillId="0" borderId="70" xfId="5" applyNumberFormat="1" applyFont="1" applyFill="1" applyBorder="1" applyAlignment="1">
      <alignment vertical="top" wrapText="1"/>
    </xf>
    <xf numFmtId="0" fontId="4" fillId="11" borderId="4" xfId="5" applyFont="1" applyFill="1" applyBorder="1" applyAlignment="1">
      <alignment horizontal="left" vertical="top" wrapText="1"/>
    </xf>
    <xf numFmtId="49" fontId="6" fillId="14" borderId="17" xfId="2" applyNumberFormat="1" applyFont="1" applyFill="1" applyBorder="1" applyAlignment="1">
      <alignment horizontal="center" vertical="top"/>
    </xf>
    <xf numFmtId="49" fontId="6" fillId="21" borderId="2" xfId="2" applyNumberFormat="1" applyFont="1" applyFill="1" applyBorder="1" applyAlignment="1">
      <alignment vertical="top"/>
    </xf>
    <xf numFmtId="49" fontId="6" fillId="21" borderId="3" xfId="2" applyNumberFormat="1" applyFont="1" applyFill="1" applyBorder="1" applyAlignment="1">
      <alignment vertical="top"/>
    </xf>
    <xf numFmtId="49" fontId="6" fillId="21" borderId="3" xfId="2" applyNumberFormat="1" applyFont="1" applyFill="1" applyBorder="1" applyAlignment="1">
      <alignment vertical="center"/>
    </xf>
    <xf numFmtId="49" fontId="25" fillId="21" borderId="3" xfId="2" applyNumberFormat="1" applyFont="1" applyFill="1" applyBorder="1" applyAlignment="1">
      <alignment vertical="top"/>
    </xf>
    <xf numFmtId="2" fontId="6" fillId="21" borderId="70" xfId="2" applyNumberFormat="1" applyFont="1" applyFill="1" applyBorder="1" applyAlignment="1">
      <alignment horizontal="center" vertical="center"/>
    </xf>
    <xf numFmtId="2" fontId="6" fillId="14" borderId="70" xfId="2" applyNumberFormat="1" applyFont="1" applyFill="1" applyBorder="1" applyAlignment="1">
      <alignment horizontal="center" vertical="top"/>
    </xf>
    <xf numFmtId="49" fontId="6" fillId="14" borderId="69" xfId="2" applyNumberFormat="1" applyFont="1" applyFill="1" applyBorder="1" applyAlignment="1">
      <alignment horizontal="center" vertical="top"/>
    </xf>
    <xf numFmtId="166" fontId="6" fillId="0" borderId="44" xfId="2" applyNumberFormat="1" applyFont="1" applyFill="1" applyBorder="1" applyAlignment="1">
      <alignment horizontal="center" vertical="top"/>
    </xf>
    <xf numFmtId="0" fontId="4" fillId="0" borderId="28" xfId="0" applyFont="1" applyFill="1" applyBorder="1" applyAlignment="1">
      <alignment vertical="top" wrapText="1"/>
    </xf>
    <xf numFmtId="0" fontId="4" fillId="0" borderId="26" xfId="2" applyFont="1" applyBorder="1" applyAlignment="1">
      <alignment horizontal="center" vertical="center"/>
    </xf>
    <xf numFmtId="0" fontId="4" fillId="0" borderId="28" xfId="0" applyFont="1" applyFill="1" applyBorder="1" applyAlignment="1">
      <alignment horizontal="left" vertical="center" wrapText="1"/>
    </xf>
    <xf numFmtId="0" fontId="4" fillId="13" borderId="23" xfId="0" applyFont="1" applyFill="1" applyBorder="1" applyAlignment="1">
      <alignment horizontal="left" vertical="top" wrapText="1"/>
    </xf>
    <xf numFmtId="0" fontId="4" fillId="0" borderId="22" xfId="2" applyFont="1" applyBorder="1" applyAlignment="1">
      <alignment horizontal="center" vertical="center"/>
    </xf>
    <xf numFmtId="0" fontId="4" fillId="0" borderId="38" xfId="0" applyFont="1" applyFill="1" applyBorder="1" applyAlignment="1">
      <alignment horizontal="center" vertical="center" wrapText="1"/>
    </xf>
    <xf numFmtId="0" fontId="4" fillId="0" borderId="57" xfId="2" applyFont="1" applyBorder="1" applyAlignment="1">
      <alignment horizontal="center" vertical="center"/>
    </xf>
    <xf numFmtId="0" fontId="4" fillId="0" borderId="28" xfId="0" applyFont="1" applyFill="1" applyBorder="1" applyAlignment="1">
      <alignment vertical="center"/>
    </xf>
    <xf numFmtId="0" fontId="4" fillId="0" borderId="30" xfId="0" applyFont="1" applyFill="1" applyBorder="1" applyAlignment="1">
      <alignment horizontal="center" vertical="center" wrapText="1"/>
    </xf>
    <xf numFmtId="164" fontId="4" fillId="0" borderId="41" xfId="0" applyNumberFormat="1" applyFont="1" applyFill="1" applyBorder="1" applyAlignment="1">
      <alignment horizontal="center" vertical="center" wrapText="1"/>
    </xf>
    <xf numFmtId="0" fontId="4" fillId="0" borderId="32" xfId="0" applyFont="1" applyFill="1" applyBorder="1" applyAlignment="1">
      <alignment vertical="center"/>
    </xf>
    <xf numFmtId="0" fontId="4" fillId="0" borderId="34" xfId="2" applyFont="1" applyBorder="1" applyAlignment="1">
      <alignment horizontal="center" vertical="center"/>
    </xf>
    <xf numFmtId="0" fontId="4" fillId="0" borderId="28" xfId="0" applyFont="1" applyFill="1" applyBorder="1" applyAlignment="1">
      <alignment vertical="center" wrapText="1"/>
    </xf>
    <xf numFmtId="0" fontId="4" fillId="0" borderId="32" xfId="0" applyFont="1" applyFill="1" applyBorder="1" applyAlignment="1">
      <alignment vertical="center" wrapText="1"/>
    </xf>
    <xf numFmtId="0" fontId="4" fillId="0" borderId="51" xfId="2" applyFont="1" applyBorder="1" applyAlignment="1">
      <alignment horizontal="center" vertical="center"/>
    </xf>
    <xf numFmtId="0" fontId="4" fillId="0" borderId="65" xfId="2" applyFont="1" applyBorder="1" applyAlignment="1">
      <alignment horizontal="center" vertical="center"/>
    </xf>
    <xf numFmtId="0" fontId="4" fillId="0" borderId="26" xfId="0" applyFont="1" applyFill="1" applyBorder="1" applyAlignment="1">
      <alignment horizontal="center" vertical="top" wrapText="1"/>
    </xf>
    <xf numFmtId="0" fontId="4" fillId="12" borderId="68" xfId="0" applyFont="1" applyFill="1" applyBorder="1" applyAlignment="1">
      <alignment horizontal="center" vertical="top"/>
    </xf>
    <xf numFmtId="164" fontId="6" fillId="4" borderId="4" xfId="2" applyNumberFormat="1" applyFont="1" applyFill="1" applyBorder="1" applyAlignment="1">
      <alignment vertical="top"/>
    </xf>
    <xf numFmtId="0" fontId="6" fillId="12" borderId="1" xfId="2" applyFont="1" applyFill="1" applyBorder="1" applyAlignment="1">
      <alignment horizontal="right" wrapText="1"/>
    </xf>
    <xf numFmtId="0" fontId="49" fillId="13" borderId="23" xfId="0" applyFont="1" applyFill="1" applyBorder="1" applyAlignment="1">
      <alignment vertical="top" wrapText="1"/>
    </xf>
    <xf numFmtId="0" fontId="4" fillId="0" borderId="26" xfId="0" applyFont="1" applyBorder="1" applyAlignment="1">
      <alignment vertical="center" wrapText="1"/>
    </xf>
    <xf numFmtId="164" fontId="4" fillId="15" borderId="22" xfId="0" applyNumberFormat="1" applyFont="1" applyFill="1" applyBorder="1" applyAlignment="1">
      <alignment vertical="center" wrapText="1"/>
    </xf>
    <xf numFmtId="164" fontId="4" fillId="15" borderId="28" xfId="0" applyNumberFormat="1" applyFont="1" applyFill="1" applyBorder="1" applyAlignment="1">
      <alignment vertical="top" wrapText="1"/>
    </xf>
    <xf numFmtId="49" fontId="6" fillId="0" borderId="55" xfId="2" applyNumberFormat="1" applyFont="1" applyFill="1" applyBorder="1" applyAlignment="1">
      <alignment horizontal="center" vertical="top"/>
    </xf>
    <xf numFmtId="0" fontId="4" fillId="0" borderId="28" xfId="0" applyFont="1" applyBorder="1" applyAlignment="1">
      <alignment horizontal="justify" vertical="center"/>
    </xf>
    <xf numFmtId="49" fontId="6" fillId="0" borderId="25" xfId="2" applyNumberFormat="1" applyFont="1" applyFill="1" applyBorder="1" applyAlignment="1">
      <alignment horizontal="center" vertical="top"/>
    </xf>
    <xf numFmtId="0" fontId="50" fillId="0" borderId="43" xfId="0" applyFont="1" applyBorder="1" applyAlignment="1">
      <alignment horizontal="center" vertical="center"/>
    </xf>
    <xf numFmtId="0" fontId="50" fillId="0" borderId="20" xfId="0" applyFont="1" applyBorder="1" applyAlignment="1">
      <alignment horizontal="center" vertical="center"/>
    </xf>
    <xf numFmtId="164" fontId="26" fillId="0" borderId="40" xfId="0" applyNumberFormat="1" applyFont="1" applyFill="1" applyBorder="1" applyAlignment="1">
      <alignment vertical="top" wrapText="1"/>
    </xf>
    <xf numFmtId="0" fontId="4" fillId="0" borderId="63" xfId="0" applyFont="1" applyBorder="1" applyAlignment="1">
      <alignment horizontal="center" vertical="center" wrapText="1"/>
    </xf>
    <xf numFmtId="164" fontId="4" fillId="15" borderId="64" xfId="0" applyNumberFormat="1" applyFont="1" applyFill="1" applyBorder="1" applyAlignment="1">
      <alignment horizontal="center" vertical="center" wrapText="1"/>
    </xf>
    <xf numFmtId="164" fontId="4" fillId="0" borderId="70" xfId="0" applyNumberFormat="1" applyFont="1" applyFill="1" applyBorder="1" applyAlignment="1">
      <alignment vertical="top" wrapText="1"/>
    </xf>
    <xf numFmtId="0" fontId="4" fillId="0" borderId="45" xfId="2" applyFont="1" applyBorder="1" applyAlignment="1">
      <alignment vertical="top"/>
    </xf>
    <xf numFmtId="0" fontId="4" fillId="0" borderId="47" xfId="2" applyFont="1" applyBorder="1" applyAlignment="1">
      <alignment vertical="top"/>
    </xf>
    <xf numFmtId="164" fontId="6" fillId="0" borderId="48" xfId="2" applyNumberFormat="1" applyFont="1" applyFill="1" applyBorder="1" applyAlignment="1">
      <alignment horizontal="center" vertical="top"/>
    </xf>
    <xf numFmtId="0" fontId="4" fillId="0" borderId="45" xfId="0" applyFont="1" applyBorder="1" applyAlignment="1">
      <alignment horizontal="center" vertical="center" wrapText="1"/>
    </xf>
    <xf numFmtId="164" fontId="4" fillId="15" borderId="61" xfId="0" applyNumberFormat="1" applyFont="1" applyFill="1" applyBorder="1" applyAlignment="1">
      <alignment horizontal="center" vertical="center" wrapText="1"/>
    </xf>
    <xf numFmtId="0" fontId="4" fillId="0" borderId="47" xfId="2" applyFont="1" applyBorder="1" applyAlignment="1">
      <alignment vertical="top" wrapText="1"/>
    </xf>
    <xf numFmtId="49" fontId="6" fillId="0" borderId="19" xfId="2" applyNumberFormat="1" applyFont="1" applyFill="1" applyBorder="1" applyAlignment="1">
      <alignment horizontal="center" vertical="top"/>
    </xf>
    <xf numFmtId="0" fontId="4" fillId="0" borderId="30" xfId="0" applyFont="1" applyBorder="1" applyAlignment="1">
      <alignment horizontal="center" vertical="center" wrapText="1"/>
    </xf>
    <xf numFmtId="164" fontId="4" fillId="15" borderId="32" xfId="0" applyNumberFormat="1" applyFont="1" applyFill="1" applyBorder="1" applyAlignment="1">
      <alignment vertical="top" wrapText="1"/>
    </xf>
    <xf numFmtId="0" fontId="4" fillId="0" borderId="22" xfId="0" applyFont="1" applyBorder="1" applyAlignment="1">
      <alignment horizontal="center" vertical="center"/>
    </xf>
    <xf numFmtId="0" fontId="4" fillId="0" borderId="28" xfId="0" applyFont="1" applyBorder="1" applyAlignment="1">
      <alignment horizontal="left" vertical="top"/>
    </xf>
    <xf numFmtId="49" fontId="4" fillId="0" borderId="0" xfId="0" applyNumberFormat="1" applyFont="1" applyBorder="1" applyAlignment="1">
      <alignment horizontal="center" vertical="top" wrapText="1"/>
    </xf>
    <xf numFmtId="0" fontId="4" fillId="0" borderId="26" xfId="0" applyFont="1" applyBorder="1" applyAlignment="1">
      <alignment horizontal="center" vertical="center"/>
    </xf>
    <xf numFmtId="0" fontId="4" fillId="0" borderId="32" xfId="0" applyFont="1" applyBorder="1" applyAlignment="1">
      <alignment horizontal="left" vertical="top"/>
    </xf>
    <xf numFmtId="0" fontId="4" fillId="0" borderId="10" xfId="2" applyFont="1" applyBorder="1" applyAlignment="1">
      <alignment vertical="top"/>
    </xf>
    <xf numFmtId="0" fontId="4" fillId="0" borderId="12" xfId="2" applyFont="1" applyBorder="1" applyAlignment="1">
      <alignment vertical="top"/>
    </xf>
    <xf numFmtId="0" fontId="4" fillId="0" borderId="13" xfId="0" applyFont="1" applyBorder="1" applyAlignment="1">
      <alignment horizontal="center" vertical="center" wrapText="1"/>
    </xf>
    <xf numFmtId="164" fontId="4" fillId="15" borderId="15" xfId="0" applyNumberFormat="1" applyFont="1" applyFill="1" applyBorder="1" applyAlignment="1">
      <alignment vertical="top" wrapText="1"/>
    </xf>
    <xf numFmtId="0" fontId="4" fillId="0" borderId="13" xfId="2" applyFont="1" applyBorder="1" applyAlignment="1">
      <alignment vertical="top"/>
    </xf>
    <xf numFmtId="0" fontId="4" fillId="0" borderId="15" xfId="2" applyFont="1" applyBorder="1" applyAlignment="1">
      <alignment vertical="top"/>
    </xf>
    <xf numFmtId="0" fontId="4" fillId="0" borderId="22" xfId="0" applyFont="1" applyBorder="1" applyAlignment="1">
      <alignment horizontal="center" vertical="center" wrapText="1"/>
    </xf>
    <xf numFmtId="0" fontId="4" fillId="0" borderId="15" xfId="0" applyFont="1" applyBorder="1" applyAlignment="1">
      <alignment vertical="top" wrapText="1"/>
    </xf>
    <xf numFmtId="0" fontId="6" fillId="0" borderId="13" xfId="0" applyFont="1" applyBorder="1" applyAlignment="1">
      <alignment horizontal="center" vertical="top"/>
    </xf>
    <xf numFmtId="0" fontId="52" fillId="0" borderId="22" xfId="0" applyFont="1" applyBorder="1" applyAlignment="1">
      <alignment vertical="top" wrapText="1"/>
    </xf>
    <xf numFmtId="0" fontId="52" fillId="0" borderId="15" xfId="0" applyFont="1" applyBorder="1" applyAlignment="1">
      <alignment vertical="top" wrapText="1"/>
    </xf>
    <xf numFmtId="0" fontId="4" fillId="0" borderId="6" xfId="0" applyFont="1" applyBorder="1" applyAlignment="1">
      <alignment horizontal="center" vertical="center" wrapText="1"/>
    </xf>
    <xf numFmtId="164" fontId="4" fillId="15" borderId="8" xfId="0" applyNumberFormat="1" applyFont="1" applyFill="1" applyBorder="1" applyAlignment="1">
      <alignment vertical="top" wrapText="1"/>
    </xf>
    <xf numFmtId="0" fontId="4" fillId="0" borderId="56" xfId="2" applyFont="1" applyBorder="1" applyAlignment="1">
      <alignment vertical="top"/>
    </xf>
    <xf numFmtId="0" fontId="4" fillId="0" borderId="29" xfId="2" applyFont="1" applyBorder="1" applyAlignment="1">
      <alignment vertical="top"/>
    </xf>
    <xf numFmtId="49" fontId="6" fillId="12" borderId="19" xfId="2" applyNumberFormat="1" applyFont="1" applyFill="1" applyBorder="1" applyAlignment="1">
      <alignment horizontal="center" vertical="top"/>
    </xf>
    <xf numFmtId="0" fontId="4" fillId="12" borderId="23" xfId="2" applyFont="1" applyFill="1" applyBorder="1" applyAlignment="1">
      <alignment horizontal="center" vertical="top"/>
    </xf>
    <xf numFmtId="0" fontId="4" fillId="12" borderId="68" xfId="2" applyFont="1" applyFill="1" applyBorder="1" applyAlignment="1">
      <alignment horizontal="center" vertical="top"/>
    </xf>
    <xf numFmtId="0" fontId="4" fillId="0" borderId="31" xfId="2" applyFont="1" applyBorder="1" applyAlignment="1">
      <alignment vertical="top"/>
    </xf>
    <xf numFmtId="0" fontId="4" fillId="12" borderId="16" xfId="2" applyFont="1" applyFill="1" applyBorder="1" applyAlignment="1">
      <alignment horizontal="center" vertical="top"/>
    </xf>
    <xf numFmtId="0" fontId="4" fillId="0" borderId="39" xfId="2" applyFont="1" applyBorder="1" applyAlignment="1">
      <alignment vertical="top"/>
    </xf>
    <xf numFmtId="0" fontId="4" fillId="0" borderId="40" xfId="2" applyFont="1" applyBorder="1" applyAlignment="1">
      <alignment vertical="top"/>
    </xf>
    <xf numFmtId="164" fontId="6" fillId="0" borderId="1" xfId="2" applyNumberFormat="1" applyFont="1" applyFill="1" applyBorder="1" applyAlignment="1">
      <alignment horizontal="center" vertical="top"/>
    </xf>
    <xf numFmtId="0" fontId="6" fillId="4" borderId="1" xfId="2" applyFont="1" applyFill="1" applyBorder="1" applyAlignment="1">
      <alignment horizontal="center" wrapText="1"/>
    </xf>
    <xf numFmtId="49" fontId="4" fillId="0" borderId="44" xfId="0" applyNumberFormat="1" applyFont="1" applyBorder="1" applyAlignment="1">
      <alignment horizontal="left" vertical="top" wrapText="1"/>
    </xf>
    <xf numFmtId="0" fontId="4" fillId="0" borderId="46" xfId="2" applyFont="1" applyBorder="1" applyAlignment="1">
      <alignment vertical="top"/>
    </xf>
    <xf numFmtId="0" fontId="6" fillId="0" borderId="23" xfId="0" applyFont="1" applyFill="1" applyBorder="1" applyAlignment="1">
      <alignment horizontal="center" vertical="top"/>
    </xf>
    <xf numFmtId="49" fontId="4" fillId="0" borderId="48" xfId="0" applyNumberFormat="1" applyFont="1" applyBorder="1" applyAlignment="1">
      <alignment horizontal="left" vertical="top" wrapText="1"/>
    </xf>
    <xf numFmtId="0" fontId="4" fillId="0" borderId="50" xfId="2" applyFont="1" applyBorder="1" applyAlignment="1">
      <alignment vertical="top"/>
    </xf>
    <xf numFmtId="164" fontId="4" fillId="0" borderId="16" xfId="2" applyNumberFormat="1" applyFont="1" applyFill="1" applyBorder="1" applyAlignment="1">
      <alignment horizontal="center" vertical="top"/>
    </xf>
    <xf numFmtId="49" fontId="4" fillId="0" borderId="37" xfId="0" applyNumberFormat="1" applyFont="1" applyBorder="1" applyAlignment="1">
      <alignment horizontal="left" vertical="top" wrapText="1"/>
    </xf>
    <xf numFmtId="164" fontId="6" fillId="12" borderId="1" xfId="2" applyNumberFormat="1" applyFont="1" applyFill="1" applyBorder="1" applyAlignment="1">
      <alignment horizontal="center" vertical="top"/>
    </xf>
    <xf numFmtId="0" fontId="4" fillId="12" borderId="0" xfId="0" applyFont="1" applyFill="1" applyBorder="1" applyAlignment="1">
      <alignment vertical="top" wrapText="1"/>
    </xf>
    <xf numFmtId="0" fontId="25" fillId="12" borderId="0" xfId="0" applyFont="1" applyFill="1" applyBorder="1" applyAlignment="1">
      <alignment vertical="top" wrapText="1"/>
    </xf>
    <xf numFmtId="0" fontId="4" fillId="11" borderId="30" xfId="0" applyFont="1" applyFill="1" applyBorder="1" applyAlignment="1">
      <alignment horizontal="center" vertical="top"/>
    </xf>
    <xf numFmtId="0" fontId="4" fillId="0" borderId="41" xfId="0" applyFont="1" applyBorder="1" applyAlignment="1">
      <alignment horizontal="left" vertical="top" wrapText="1"/>
    </xf>
    <xf numFmtId="0" fontId="4" fillId="0" borderId="32" xfId="0" applyFont="1" applyBorder="1" applyAlignment="1">
      <alignment horizontal="left" vertical="top" wrapText="1"/>
    </xf>
    <xf numFmtId="0" fontId="25" fillId="12" borderId="18" xfId="0" applyFont="1" applyFill="1" applyBorder="1" applyAlignment="1">
      <alignment vertical="top" wrapText="1"/>
    </xf>
    <xf numFmtId="0" fontId="24" fillId="11" borderId="34" xfId="0" applyFont="1" applyFill="1" applyBorder="1" applyAlignment="1">
      <alignment vertical="top" wrapText="1"/>
    </xf>
    <xf numFmtId="0" fontId="4" fillId="0" borderId="57" xfId="0" applyFont="1" applyFill="1" applyBorder="1" applyAlignment="1">
      <alignment horizontal="center" vertical="top" wrapText="1"/>
    </xf>
    <xf numFmtId="0" fontId="4" fillId="0" borderId="36" xfId="0" applyFont="1" applyBorder="1" applyAlignment="1">
      <alignment vertical="top" wrapText="1"/>
    </xf>
    <xf numFmtId="0" fontId="24" fillId="11" borderId="38" xfId="0" applyFont="1" applyFill="1" applyBorder="1" applyAlignment="1">
      <alignment vertical="top" wrapText="1"/>
    </xf>
    <xf numFmtId="0" fontId="4" fillId="0" borderId="58" xfId="0" applyFont="1" applyFill="1" applyBorder="1" applyAlignment="1">
      <alignment horizontal="center" vertical="top" wrapText="1"/>
    </xf>
    <xf numFmtId="0" fontId="4" fillId="0" borderId="62" xfId="0" applyFont="1" applyBorder="1" applyAlignment="1">
      <alignment vertical="top" wrapText="1"/>
    </xf>
    <xf numFmtId="0" fontId="25" fillId="8" borderId="2" xfId="0" applyFont="1" applyFill="1" applyBorder="1" applyAlignment="1">
      <alignment vertical="top" wrapText="1"/>
    </xf>
    <xf numFmtId="0" fontId="25" fillId="8" borderId="3" xfId="0" applyFont="1" applyFill="1" applyBorder="1" applyAlignment="1">
      <alignment vertical="top" wrapText="1"/>
    </xf>
    <xf numFmtId="0" fontId="25" fillId="8" borderId="3" xfId="0" applyFont="1" applyFill="1" applyBorder="1" applyAlignment="1">
      <alignment vertical="center" wrapText="1"/>
    </xf>
    <xf numFmtId="49" fontId="6" fillId="14" borderId="2" xfId="2" applyNumberFormat="1" applyFont="1" applyFill="1" applyBorder="1" applyAlignment="1">
      <alignment vertical="top"/>
    </xf>
    <xf numFmtId="49" fontId="6" fillId="21" borderId="1" xfId="2" applyNumberFormat="1" applyFont="1" applyFill="1" applyBorder="1" applyAlignment="1">
      <alignment vertical="top"/>
    </xf>
    <xf numFmtId="164" fontId="6" fillId="14" borderId="70" xfId="2" applyNumberFormat="1" applyFont="1" applyFill="1" applyBorder="1" applyAlignment="1">
      <alignment horizontal="center" vertical="top"/>
    </xf>
    <xf numFmtId="0" fontId="4" fillId="0" borderId="19" xfId="2" applyFont="1" applyFill="1" applyBorder="1" applyAlignment="1">
      <alignment vertical="top"/>
    </xf>
    <xf numFmtId="0" fontId="4" fillId="0" borderId="20" xfId="2" applyFont="1" applyFill="1" applyBorder="1" applyAlignment="1">
      <alignment vertical="top"/>
    </xf>
    <xf numFmtId="0" fontId="4" fillId="0" borderId="44" xfId="2" applyFont="1" applyFill="1" applyBorder="1" applyAlignment="1">
      <alignment vertical="top"/>
    </xf>
    <xf numFmtId="0" fontId="6" fillId="4" borderId="29" xfId="2" applyFont="1" applyFill="1" applyBorder="1" applyAlignment="1">
      <alignment horizontal="center" wrapText="1"/>
    </xf>
    <xf numFmtId="0" fontId="4" fillId="0" borderId="13" xfId="2" applyFont="1" applyFill="1" applyBorder="1" applyAlignment="1">
      <alignment vertical="top"/>
    </xf>
    <xf numFmtId="0" fontId="4" fillId="0" borderId="22" xfId="2" applyFont="1" applyFill="1" applyBorder="1" applyAlignment="1">
      <alignment vertical="top"/>
    </xf>
    <xf numFmtId="0" fontId="4" fillId="0" borderId="15" xfId="2" applyFont="1" applyFill="1" applyBorder="1" applyAlignment="1">
      <alignment vertical="top"/>
    </xf>
    <xf numFmtId="0" fontId="4" fillId="0" borderId="8" xfId="2" applyFont="1" applyBorder="1" applyAlignment="1">
      <alignment horizontal="center" vertical="top"/>
    </xf>
    <xf numFmtId="49" fontId="6" fillId="8" borderId="17" xfId="2" applyNumberFormat="1" applyFont="1" applyFill="1" applyBorder="1" applyAlignment="1">
      <alignment vertical="top"/>
    </xf>
    <xf numFmtId="0" fontId="26" fillId="0" borderId="13" xfId="0" applyFont="1" applyBorder="1" applyAlignment="1">
      <alignment horizontal="center" vertical="top"/>
    </xf>
    <xf numFmtId="164" fontId="26" fillId="15" borderId="22" xfId="0" applyNumberFormat="1" applyFont="1" applyFill="1" applyBorder="1" applyAlignment="1">
      <alignment horizontal="center" vertical="center" wrapText="1"/>
    </xf>
    <xf numFmtId="164" fontId="4" fillId="4" borderId="21" xfId="2" applyNumberFormat="1" applyFont="1" applyFill="1" applyBorder="1" applyAlignment="1">
      <alignment horizontal="center" vertical="top"/>
    </xf>
    <xf numFmtId="49" fontId="6" fillId="8" borderId="0" xfId="2" applyNumberFormat="1" applyFont="1" applyFill="1" applyBorder="1" applyAlignment="1">
      <alignment vertical="top"/>
    </xf>
    <xf numFmtId="0" fontId="4" fillId="0" borderId="38" xfId="0" applyFont="1" applyFill="1" applyBorder="1" applyAlignment="1">
      <alignment horizontal="left" vertical="top" wrapText="1"/>
    </xf>
    <xf numFmtId="0" fontId="4" fillId="0" borderId="48" xfId="0" applyFont="1" applyBorder="1" applyAlignment="1">
      <alignment horizontal="justify" vertical="center"/>
    </xf>
    <xf numFmtId="164" fontId="4" fillId="4" borderId="54" xfId="2" applyNumberFormat="1" applyFont="1" applyFill="1" applyBorder="1" applyAlignment="1">
      <alignment horizontal="center" vertical="top"/>
    </xf>
    <xf numFmtId="0" fontId="4" fillId="0" borderId="26"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15" xfId="0" applyFont="1" applyFill="1" applyBorder="1" applyAlignment="1">
      <alignment wrapText="1"/>
    </xf>
    <xf numFmtId="164" fontId="6" fillId="4" borderId="54" xfId="2" applyNumberFormat="1" applyFont="1" applyFill="1" applyBorder="1" applyAlignment="1">
      <alignment horizontal="center" vertical="top"/>
    </xf>
    <xf numFmtId="0" fontId="26" fillId="0" borderId="30" xfId="0" applyFont="1" applyFill="1" applyBorder="1" applyAlignment="1">
      <alignment horizontal="left" vertical="top" wrapText="1"/>
    </xf>
    <xf numFmtId="164" fontId="26" fillId="15" borderId="41" xfId="0" applyNumberFormat="1" applyFont="1" applyFill="1" applyBorder="1" applyAlignment="1">
      <alignment horizontal="center" vertical="center" wrapText="1"/>
    </xf>
    <xf numFmtId="0" fontId="4" fillId="0" borderId="32" xfId="0" applyFont="1" applyBorder="1" applyAlignment="1">
      <alignment horizontal="justify" vertical="center"/>
    </xf>
    <xf numFmtId="164" fontId="4" fillId="4" borderId="24" xfId="2" applyNumberFormat="1" applyFont="1" applyFill="1" applyBorder="1" applyAlignment="1">
      <alignment horizontal="center" vertical="top"/>
    </xf>
    <xf numFmtId="0" fontId="4" fillId="0" borderId="33" xfId="2" applyFont="1" applyBorder="1" applyAlignment="1">
      <alignment horizontal="center" vertical="top"/>
    </xf>
    <xf numFmtId="49" fontId="6" fillId="8" borderId="18" xfId="2" applyNumberFormat="1" applyFont="1" applyFill="1" applyBorder="1" applyAlignment="1">
      <alignment vertical="top"/>
    </xf>
    <xf numFmtId="0" fontId="24" fillId="4" borderId="0" xfId="0" applyFont="1" applyFill="1" applyBorder="1" applyAlignment="1">
      <alignment horizontal="center" vertical="top"/>
    </xf>
    <xf numFmtId="49" fontId="4" fillId="0" borderId="23" xfId="2" applyNumberFormat="1" applyFont="1" applyBorder="1" applyAlignment="1">
      <alignment horizontal="center" vertical="top"/>
    </xf>
    <xf numFmtId="49" fontId="6" fillId="12" borderId="73" xfId="2" applyNumberFormat="1" applyFont="1" applyFill="1" applyBorder="1" applyAlignment="1">
      <alignment vertical="top"/>
    </xf>
    <xf numFmtId="49" fontId="6" fillId="8" borderId="46" xfId="2" applyNumberFormat="1" applyFont="1" applyFill="1" applyBorder="1" applyAlignment="1">
      <alignment vertical="top"/>
    </xf>
    <xf numFmtId="2" fontId="4" fillId="0" borderId="68" xfId="2" applyNumberFormat="1" applyFont="1" applyFill="1" applyBorder="1" applyAlignment="1">
      <alignment horizontal="center" vertical="top"/>
    </xf>
    <xf numFmtId="164" fontId="4" fillId="0" borderId="68" xfId="2" applyNumberFormat="1" applyFont="1" applyFill="1" applyBorder="1" applyAlignment="1">
      <alignment horizontal="center" vertical="top"/>
    </xf>
    <xf numFmtId="0" fontId="4" fillId="0" borderId="28" xfId="2" applyFont="1" applyBorder="1" applyAlignment="1">
      <alignment vertical="top" wrapText="1"/>
    </xf>
    <xf numFmtId="0" fontId="4" fillId="0" borderId="26" xfId="2" applyFont="1" applyFill="1" applyBorder="1" applyAlignment="1">
      <alignment vertical="top"/>
    </xf>
    <xf numFmtId="0" fontId="4" fillId="0" borderId="28" xfId="2" applyFont="1" applyFill="1" applyBorder="1" applyAlignment="1">
      <alignment vertical="top"/>
    </xf>
    <xf numFmtId="164" fontId="4" fillId="4" borderId="1" xfId="2" applyNumberFormat="1" applyFont="1" applyFill="1" applyBorder="1" applyAlignment="1">
      <alignment horizontal="center" vertical="top"/>
    </xf>
    <xf numFmtId="49" fontId="4" fillId="0" borderId="23" xfId="2" applyNumberFormat="1" applyFont="1" applyFill="1" applyBorder="1" applyAlignment="1">
      <alignment horizontal="center" vertical="top"/>
    </xf>
    <xf numFmtId="0" fontId="26" fillId="13" borderId="6" xfId="2" applyFont="1" applyFill="1" applyBorder="1" applyAlignment="1">
      <alignment vertical="top" wrapText="1"/>
    </xf>
    <xf numFmtId="164" fontId="4" fillId="0" borderId="23" xfId="2" applyNumberFormat="1" applyFont="1" applyFill="1" applyBorder="1" applyAlignment="1">
      <alignment horizontal="center" vertical="top"/>
    </xf>
    <xf numFmtId="0" fontId="4" fillId="0" borderId="26" xfId="0" applyFont="1" applyFill="1" applyBorder="1" applyAlignment="1">
      <alignment vertical="center" wrapText="1"/>
    </xf>
    <xf numFmtId="164" fontId="4" fillId="0" borderId="22" xfId="0" applyNumberFormat="1" applyFont="1" applyFill="1" applyBorder="1" applyAlignment="1">
      <alignment vertical="center" wrapText="1"/>
    </xf>
    <xf numFmtId="164" fontId="26" fillId="11" borderId="22" xfId="0" applyNumberFormat="1" applyFont="1" applyFill="1" applyBorder="1" applyAlignment="1">
      <alignment vertical="center" wrapText="1"/>
    </xf>
    <xf numFmtId="0" fontId="26" fillId="11" borderId="28" xfId="0" applyFont="1" applyFill="1" applyBorder="1" applyAlignment="1">
      <alignment wrapText="1"/>
    </xf>
    <xf numFmtId="49" fontId="6" fillId="12" borderId="76" xfId="2" applyNumberFormat="1" applyFont="1" applyFill="1" applyBorder="1" applyAlignment="1">
      <alignment vertical="top"/>
    </xf>
    <xf numFmtId="49" fontId="6" fillId="8" borderId="50" xfId="2" applyNumberFormat="1" applyFont="1" applyFill="1" applyBorder="1" applyAlignment="1">
      <alignment vertical="top"/>
    </xf>
    <xf numFmtId="0" fontId="4" fillId="11" borderId="28" xfId="0" applyFont="1" applyFill="1" applyBorder="1" applyAlignment="1">
      <alignment wrapText="1"/>
    </xf>
    <xf numFmtId="164" fontId="4" fillId="12" borderId="68" xfId="2" applyNumberFormat="1" applyFont="1" applyFill="1" applyBorder="1" applyAlignment="1">
      <alignment horizontal="center" vertical="top"/>
    </xf>
    <xf numFmtId="0" fontId="24" fillId="12" borderId="17" xfId="0" applyFont="1" applyFill="1" applyBorder="1" applyAlignment="1">
      <alignment horizontal="center" vertical="top"/>
    </xf>
    <xf numFmtId="164" fontId="4" fillId="4" borderId="68" xfId="2" applyNumberFormat="1" applyFont="1" applyFill="1" applyBorder="1" applyAlignment="1">
      <alignment horizontal="center" vertical="top"/>
    </xf>
    <xf numFmtId="0" fontId="4" fillId="12" borderId="8" xfId="2" applyFont="1" applyFill="1" applyBorder="1" applyAlignment="1">
      <alignment horizontal="center" vertical="top"/>
    </xf>
    <xf numFmtId="0" fontId="4" fillId="0" borderId="30" xfId="0" applyFont="1" applyBorder="1" applyAlignment="1">
      <alignment horizontal="left" vertical="top" wrapText="1"/>
    </xf>
    <xf numFmtId="0" fontId="4" fillId="0" borderId="37" xfId="0" applyFont="1" applyBorder="1" applyAlignment="1">
      <alignment horizontal="left" wrapText="1"/>
    </xf>
    <xf numFmtId="164" fontId="4" fillId="4" borderId="16" xfId="2" applyNumberFormat="1" applyFont="1" applyFill="1" applyBorder="1" applyAlignment="1">
      <alignment horizontal="center" vertical="top"/>
    </xf>
    <xf numFmtId="49" fontId="6" fillId="0" borderId="24" xfId="2" applyNumberFormat="1" applyFont="1" applyBorder="1" applyAlignment="1">
      <alignment horizontal="center" vertical="top"/>
    </xf>
    <xf numFmtId="164" fontId="4" fillId="4" borderId="3" xfId="2" applyNumberFormat="1" applyFont="1" applyFill="1" applyBorder="1" applyAlignment="1">
      <alignment horizontal="center" vertical="top"/>
    </xf>
    <xf numFmtId="49" fontId="4" fillId="0" borderId="44" xfId="2" applyNumberFormat="1" applyFont="1" applyBorder="1" applyAlignment="1">
      <alignment horizontal="center" vertical="top"/>
    </xf>
    <xf numFmtId="49" fontId="6" fillId="12" borderId="77" xfId="2" applyNumberFormat="1" applyFont="1" applyFill="1" applyBorder="1" applyAlignment="1">
      <alignment vertical="top"/>
    </xf>
    <xf numFmtId="49" fontId="6" fillId="14" borderId="39" xfId="2" applyNumberFormat="1" applyFont="1" applyFill="1" applyBorder="1" applyAlignment="1">
      <alignment vertical="top"/>
    </xf>
    <xf numFmtId="164" fontId="4" fillId="4" borderId="0" xfId="2" applyNumberFormat="1" applyFont="1" applyFill="1" applyBorder="1" applyAlignment="1">
      <alignment horizontal="center" vertical="top"/>
    </xf>
    <xf numFmtId="49" fontId="4" fillId="0" borderId="48" xfId="2" applyNumberFormat="1" applyFont="1" applyBorder="1" applyAlignment="1">
      <alignment horizontal="center" vertical="top"/>
    </xf>
    <xf numFmtId="49" fontId="6" fillId="14" borderId="46" xfId="2" applyNumberFormat="1" applyFont="1" applyFill="1" applyBorder="1" applyAlignment="1">
      <alignment vertical="top"/>
    </xf>
    <xf numFmtId="0" fontId="6" fillId="0" borderId="26" xfId="0" applyFont="1" applyFill="1" applyBorder="1" applyAlignment="1">
      <alignment horizontal="center" vertical="center"/>
    </xf>
    <xf numFmtId="0" fontId="4" fillId="0" borderId="9" xfId="2" applyFont="1" applyBorder="1" applyAlignment="1">
      <alignment horizontal="center" vertical="top"/>
    </xf>
    <xf numFmtId="0" fontId="4" fillId="0" borderId="30" xfId="0" applyFont="1" applyFill="1" applyBorder="1" applyAlignment="1">
      <alignment horizontal="center" vertical="center"/>
    </xf>
    <xf numFmtId="0" fontId="4" fillId="0" borderId="16" xfId="2" applyFont="1" applyBorder="1" applyAlignment="1">
      <alignment horizontal="center" vertical="top"/>
    </xf>
    <xf numFmtId="49" fontId="4" fillId="0" borderId="37" xfId="2" applyNumberFormat="1" applyFont="1" applyBorder="1" applyAlignment="1">
      <alignment horizontal="center" vertical="top"/>
    </xf>
    <xf numFmtId="49" fontId="6" fillId="14" borderId="50" xfId="2" applyNumberFormat="1" applyFont="1" applyFill="1" applyBorder="1" applyAlignment="1">
      <alignment vertical="top"/>
    </xf>
    <xf numFmtId="0" fontId="26" fillId="0" borderId="63" xfId="0" applyFont="1" applyFill="1" applyBorder="1" applyAlignment="1">
      <alignment horizontal="center" vertical="center" wrapText="1"/>
    </xf>
    <xf numFmtId="164" fontId="26" fillId="15" borderId="64" xfId="0" applyNumberFormat="1" applyFont="1" applyFill="1" applyBorder="1" applyAlignment="1">
      <alignment horizontal="center" vertical="center" wrapText="1"/>
    </xf>
    <xf numFmtId="164" fontId="4" fillId="15" borderId="70" xfId="0" applyNumberFormat="1" applyFont="1" applyFill="1" applyBorder="1" applyAlignment="1">
      <alignment horizontal="left" vertical="center" wrapText="1"/>
    </xf>
    <xf numFmtId="164" fontId="4" fillId="12" borderId="2" xfId="2" applyNumberFormat="1" applyFont="1" applyFill="1" applyBorder="1" applyAlignment="1">
      <alignment horizontal="center" vertical="top"/>
    </xf>
    <xf numFmtId="0" fontId="24" fillId="12" borderId="1" xfId="0" applyFont="1" applyFill="1" applyBorder="1" applyAlignment="1">
      <alignment horizontal="center" vertical="top"/>
    </xf>
    <xf numFmtId="49" fontId="4" fillId="0" borderId="48" xfId="0" applyNumberFormat="1" applyFont="1" applyBorder="1" applyAlignment="1">
      <alignment horizontal="center" vertical="top" wrapText="1"/>
    </xf>
    <xf numFmtId="0" fontId="6" fillId="12" borderId="19" xfId="0" applyFont="1" applyFill="1" applyBorder="1" applyAlignment="1">
      <alignment horizontal="left" vertical="top" wrapText="1"/>
    </xf>
    <xf numFmtId="49" fontId="4" fillId="12" borderId="44" xfId="2" applyNumberFormat="1" applyFont="1" applyFill="1" applyBorder="1" applyAlignment="1">
      <alignment vertical="top"/>
    </xf>
    <xf numFmtId="0" fontId="26" fillId="0" borderId="51" xfId="0" applyFont="1" applyFill="1" applyBorder="1" applyAlignment="1">
      <alignment horizontal="center" vertical="center" wrapText="1"/>
    </xf>
    <xf numFmtId="164" fontId="26" fillId="15" borderId="65" xfId="0" applyNumberFormat="1" applyFont="1" applyFill="1" applyBorder="1" applyAlignment="1">
      <alignment horizontal="center" vertical="center" wrapText="1"/>
    </xf>
    <xf numFmtId="164" fontId="4" fillId="15" borderId="53" xfId="0" applyNumberFormat="1" applyFont="1" applyFill="1" applyBorder="1" applyAlignment="1">
      <alignment horizontal="left" vertical="center" wrapText="1"/>
    </xf>
    <xf numFmtId="164" fontId="4" fillId="4" borderId="11" xfId="2" applyNumberFormat="1" applyFont="1" applyFill="1" applyBorder="1" applyAlignment="1">
      <alignment horizontal="center" vertical="top"/>
    </xf>
    <xf numFmtId="49" fontId="4" fillId="12" borderId="23" xfId="2" applyNumberFormat="1" applyFont="1" applyFill="1" applyBorder="1" applyAlignment="1">
      <alignment horizontal="center" vertical="top"/>
    </xf>
    <xf numFmtId="0" fontId="6" fillId="12" borderId="55" xfId="0" applyFont="1" applyFill="1" applyBorder="1" applyAlignment="1">
      <alignment horizontal="left" vertical="top" wrapText="1"/>
    </xf>
    <xf numFmtId="49" fontId="4" fillId="12" borderId="48" xfId="2" applyNumberFormat="1" applyFont="1" applyFill="1" applyBorder="1" applyAlignment="1">
      <alignment vertical="top"/>
    </xf>
    <xf numFmtId="0" fontId="26" fillId="0" borderId="26" xfId="0" applyFont="1" applyFill="1" applyBorder="1" applyAlignment="1">
      <alignment horizontal="center" vertical="center" wrapText="1"/>
    </xf>
    <xf numFmtId="164" fontId="4" fillId="15" borderId="28" xfId="0" applyNumberFormat="1" applyFont="1" applyFill="1" applyBorder="1" applyAlignment="1">
      <alignment horizontal="left" vertical="center" wrapText="1"/>
    </xf>
    <xf numFmtId="164" fontId="4" fillId="4" borderId="14" xfId="2" applyNumberFormat="1" applyFont="1" applyFill="1" applyBorder="1" applyAlignment="1">
      <alignment horizontal="center" vertical="top"/>
    </xf>
    <xf numFmtId="0" fontId="26" fillId="0" borderId="38" xfId="0" applyFont="1" applyFill="1" applyBorder="1" applyAlignment="1">
      <alignment horizontal="center" vertical="center" wrapText="1"/>
    </xf>
    <xf numFmtId="164" fontId="26" fillId="15" borderId="58" xfId="0" applyNumberFormat="1" applyFont="1" applyFill="1" applyBorder="1" applyAlignment="1">
      <alignment horizontal="center" vertical="center" wrapText="1"/>
    </xf>
    <xf numFmtId="0" fontId="4" fillId="0" borderId="62" xfId="0" applyFont="1" applyBorder="1" applyAlignment="1">
      <alignment horizontal="left" vertical="top" wrapText="1"/>
    </xf>
    <xf numFmtId="164" fontId="4" fillId="4" borderId="7" xfId="2" applyNumberFormat="1" applyFont="1" applyFill="1" applyBorder="1" applyAlignment="1">
      <alignment horizontal="center" vertical="top"/>
    </xf>
    <xf numFmtId="164" fontId="6" fillId="4" borderId="17" xfId="2" applyNumberFormat="1" applyFont="1" applyFill="1" applyBorder="1" applyAlignment="1">
      <alignment horizontal="center" vertical="top"/>
    </xf>
    <xf numFmtId="49" fontId="4" fillId="0" borderId="5" xfId="0" applyNumberFormat="1" applyFont="1" applyBorder="1" applyAlignment="1">
      <alignment vertical="top" wrapText="1"/>
    </xf>
    <xf numFmtId="49" fontId="4" fillId="0" borderId="5" xfId="2" applyNumberFormat="1" applyFont="1" applyFill="1" applyBorder="1" applyAlignment="1">
      <alignment horizontal="center" vertical="top"/>
    </xf>
    <xf numFmtId="49" fontId="4" fillId="13" borderId="5" xfId="2" applyNumberFormat="1" applyFont="1" applyFill="1" applyBorder="1" applyAlignment="1">
      <alignment horizontal="center" vertical="top"/>
    </xf>
    <xf numFmtId="49" fontId="6" fillId="12" borderId="17" xfId="2" applyNumberFormat="1" applyFont="1" applyFill="1" applyBorder="1" applyAlignment="1">
      <alignment vertical="top"/>
    </xf>
    <xf numFmtId="49" fontId="4" fillId="0" borderId="24" xfId="2" applyNumberFormat="1" applyFont="1" applyFill="1" applyBorder="1" applyAlignment="1">
      <alignment horizontal="center" vertical="top"/>
    </xf>
    <xf numFmtId="49" fontId="6" fillId="12" borderId="18" xfId="2" applyNumberFormat="1" applyFont="1" applyFill="1" applyBorder="1" applyAlignment="1">
      <alignment vertical="top"/>
    </xf>
    <xf numFmtId="49" fontId="6" fillId="14" borderId="18" xfId="2" applyNumberFormat="1" applyFont="1" applyFill="1" applyBorder="1" applyAlignment="1">
      <alignment horizontal="center" vertical="top"/>
    </xf>
    <xf numFmtId="0" fontId="4" fillId="0" borderId="26" xfId="0" applyFont="1" applyBorder="1" applyAlignment="1">
      <alignment horizontal="center" vertical="top"/>
    </xf>
    <xf numFmtId="0" fontId="4" fillId="0" borderId="22" xfId="0" applyFont="1" applyBorder="1" applyAlignment="1">
      <alignment horizontal="center" vertical="top" wrapText="1"/>
    </xf>
    <xf numFmtId="164" fontId="4" fillId="4" borderId="48" xfId="2" applyNumberFormat="1" applyFont="1" applyFill="1" applyBorder="1" applyAlignment="1">
      <alignment horizontal="center" vertical="top"/>
    </xf>
    <xf numFmtId="164" fontId="4" fillId="4" borderId="15" xfId="2" applyNumberFormat="1" applyFont="1" applyFill="1" applyBorder="1" applyAlignment="1">
      <alignment horizontal="center" vertical="top"/>
    </xf>
    <xf numFmtId="0" fontId="4" fillId="11" borderId="41" xfId="0" applyFont="1" applyFill="1" applyBorder="1" applyAlignment="1">
      <alignment horizontal="center" vertical="center" wrapText="1"/>
    </xf>
    <xf numFmtId="164" fontId="4" fillId="4" borderId="37" xfId="2" applyNumberFormat="1" applyFont="1" applyFill="1" applyBorder="1" applyAlignment="1">
      <alignment horizontal="center" vertical="top"/>
    </xf>
    <xf numFmtId="0" fontId="4" fillId="11" borderId="63" xfId="0" applyFont="1" applyFill="1" applyBorder="1" applyAlignment="1">
      <alignment horizontal="center" vertical="top" wrapText="1"/>
    </xf>
    <xf numFmtId="0" fontId="6" fillId="11" borderId="64" xfId="0" applyFont="1" applyFill="1" applyBorder="1" applyAlignment="1">
      <alignment vertical="top" wrapText="1"/>
    </xf>
    <xf numFmtId="0" fontId="4" fillId="0" borderId="70" xfId="0" applyFont="1" applyBorder="1" applyAlignment="1">
      <alignment horizontal="left" vertical="top" wrapText="1"/>
    </xf>
    <xf numFmtId="49" fontId="6" fillId="0" borderId="2" xfId="2" applyNumberFormat="1" applyFont="1" applyFill="1" applyBorder="1" applyAlignment="1">
      <alignment vertical="top"/>
    </xf>
    <xf numFmtId="49" fontId="6" fillId="0" borderId="3" xfId="2" applyNumberFormat="1" applyFont="1" applyFill="1" applyBorder="1" applyAlignment="1">
      <alignment vertical="top"/>
    </xf>
    <xf numFmtId="49" fontId="6" fillId="0" borderId="3" xfId="2" applyNumberFormat="1" applyFont="1" applyFill="1" applyBorder="1" applyAlignment="1">
      <alignment vertical="center"/>
    </xf>
    <xf numFmtId="49" fontId="6" fillId="0" borderId="4" xfId="2" applyNumberFormat="1" applyFont="1" applyFill="1" applyBorder="1" applyAlignment="1">
      <alignment vertical="top"/>
    </xf>
    <xf numFmtId="49" fontId="6" fillId="14" borderId="3" xfId="2" applyNumberFormat="1" applyFont="1" applyFill="1" applyBorder="1" applyAlignment="1">
      <alignment vertical="top"/>
    </xf>
    <xf numFmtId="49" fontId="6" fillId="14" borderId="3" xfId="2" applyNumberFormat="1" applyFont="1" applyFill="1" applyBorder="1" applyAlignment="1">
      <alignment vertical="center"/>
    </xf>
    <xf numFmtId="49" fontId="25" fillId="14" borderId="3" xfId="2" applyNumberFormat="1" applyFont="1" applyFill="1" applyBorder="1" applyAlignment="1">
      <alignment vertical="top"/>
    </xf>
    <xf numFmtId="49" fontId="25" fillId="14" borderId="4" xfId="2" applyNumberFormat="1" applyFont="1" applyFill="1" applyBorder="1" applyAlignment="1">
      <alignment vertical="top"/>
    </xf>
    <xf numFmtId="0" fontId="4" fillId="11"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70" xfId="0" applyFont="1" applyFill="1" applyBorder="1" applyAlignment="1">
      <alignment vertical="top"/>
    </xf>
    <xf numFmtId="49" fontId="6" fillId="21" borderId="5" xfId="2" applyNumberFormat="1" applyFont="1" applyFill="1" applyBorder="1" applyAlignment="1">
      <alignment horizontal="center" vertical="top" wrapText="1"/>
    </xf>
    <xf numFmtId="164" fontId="5" fillId="21" borderId="70" xfId="2" applyNumberFormat="1" applyFont="1" applyFill="1" applyBorder="1" applyAlignment="1">
      <alignment horizontal="center" vertical="center"/>
    </xf>
    <xf numFmtId="0" fontId="4" fillId="0" borderId="17" xfId="2" applyFont="1" applyBorder="1" applyAlignment="1">
      <alignment vertical="top"/>
    </xf>
    <xf numFmtId="0" fontId="4" fillId="0" borderId="6" xfId="0" applyFont="1" applyBorder="1" applyAlignment="1">
      <alignment horizontal="center" vertical="top"/>
    </xf>
    <xf numFmtId="49" fontId="6" fillId="14" borderId="0" xfId="2" applyNumberFormat="1" applyFont="1" applyFill="1" applyBorder="1" applyAlignment="1">
      <alignment vertical="top"/>
    </xf>
    <xf numFmtId="0" fontId="6" fillId="12" borderId="2" xfId="0" applyFont="1" applyFill="1" applyBorder="1" applyAlignment="1">
      <alignment horizontal="center" vertical="top"/>
    </xf>
    <xf numFmtId="0" fontId="6" fillId="12" borderId="19" xfId="0" applyFont="1" applyFill="1" applyBorder="1" applyAlignment="1">
      <alignment vertical="top" wrapText="1"/>
    </xf>
    <xf numFmtId="49" fontId="6" fillId="12" borderId="19" xfId="2" applyNumberFormat="1" applyFont="1" applyFill="1" applyBorder="1" applyAlignment="1">
      <alignment vertical="top"/>
    </xf>
    <xf numFmtId="0" fontId="26" fillId="0" borderId="26" xfId="0" applyFont="1" applyFill="1" applyBorder="1" applyAlignment="1">
      <alignment horizontal="left" vertical="top" wrapText="1"/>
    </xf>
    <xf numFmtId="0" fontId="26" fillId="0" borderId="28" xfId="0" applyFont="1" applyBorder="1"/>
    <xf numFmtId="0" fontId="4" fillId="0" borderId="10" xfId="0" applyFont="1" applyBorder="1" applyAlignment="1">
      <alignment horizontal="center" vertical="top"/>
    </xf>
    <xf numFmtId="0" fontId="6" fillId="12" borderId="55" xfId="0" applyFont="1" applyFill="1" applyBorder="1" applyAlignment="1">
      <alignment vertical="top" wrapText="1"/>
    </xf>
    <xf numFmtId="49" fontId="6" fillId="12" borderId="55" xfId="2" applyNumberFormat="1" applyFont="1" applyFill="1" applyBorder="1" applyAlignment="1">
      <alignment vertical="top"/>
    </xf>
    <xf numFmtId="0" fontId="4" fillId="0" borderId="62" xfId="0" applyFont="1" applyBorder="1" applyAlignment="1">
      <alignment horizontal="left" vertical="top"/>
    </xf>
    <xf numFmtId="0" fontId="4" fillId="0" borderId="13" xfId="0" applyFont="1" applyBorder="1" applyAlignment="1">
      <alignment horizontal="center" vertical="top"/>
    </xf>
    <xf numFmtId="49" fontId="6" fillId="13" borderId="19" xfId="2" applyNumberFormat="1" applyFont="1" applyFill="1" applyBorder="1" applyAlignment="1">
      <alignment horizontal="center" vertical="top"/>
    </xf>
    <xf numFmtId="0" fontId="4" fillId="0" borderId="24" xfId="0" applyFont="1" applyFill="1" applyBorder="1" applyAlignment="1">
      <alignment horizontal="center" vertical="top"/>
    </xf>
    <xf numFmtId="49" fontId="6" fillId="13" borderId="55" xfId="2" applyNumberFormat="1" applyFont="1" applyFill="1" applyBorder="1" applyAlignment="1">
      <alignment horizontal="center" vertical="top"/>
    </xf>
    <xf numFmtId="49" fontId="6" fillId="12" borderId="0" xfId="2" applyNumberFormat="1" applyFont="1" applyFill="1" applyBorder="1" applyAlignment="1">
      <alignment vertical="top"/>
    </xf>
    <xf numFmtId="0" fontId="6" fillId="12" borderId="18" xfId="0" applyFont="1" applyFill="1" applyBorder="1" applyAlignment="1">
      <alignment horizontal="left" vertical="top" wrapText="1"/>
    </xf>
    <xf numFmtId="49" fontId="4" fillId="11" borderId="63" xfId="0" applyNumberFormat="1" applyFont="1" applyFill="1" applyBorder="1" applyAlignment="1">
      <alignment horizontal="center" vertical="center" wrapText="1"/>
    </xf>
    <xf numFmtId="0" fontId="4" fillId="0" borderId="70" xfId="0" applyFont="1" applyFill="1" applyBorder="1" applyAlignment="1">
      <alignment vertical="top" wrapText="1"/>
    </xf>
    <xf numFmtId="0" fontId="4" fillId="8" borderId="2" xfId="2" applyFont="1" applyFill="1" applyBorder="1" applyAlignment="1">
      <alignment vertical="top"/>
    </xf>
    <xf numFmtId="0" fontId="4" fillId="8" borderId="3" xfId="2" applyFont="1" applyFill="1" applyBorder="1" applyAlignment="1">
      <alignment vertical="top"/>
    </xf>
    <xf numFmtId="49" fontId="24" fillId="8" borderId="3" xfId="0" applyNumberFormat="1" applyFont="1" applyFill="1" applyBorder="1" applyAlignment="1">
      <alignment vertical="top" wrapText="1"/>
    </xf>
    <xf numFmtId="49" fontId="24" fillId="8" borderId="3" xfId="0" applyNumberFormat="1" applyFont="1" applyFill="1" applyBorder="1" applyAlignment="1">
      <alignment vertical="center" wrapText="1"/>
    </xf>
    <xf numFmtId="49" fontId="6" fillId="13" borderId="48" xfId="2" applyNumberFormat="1" applyFont="1" applyFill="1" applyBorder="1" applyAlignment="1">
      <alignment vertical="top"/>
    </xf>
    <xf numFmtId="49" fontId="6" fillId="13" borderId="37" xfId="2" applyNumberFormat="1" applyFont="1" applyFill="1" applyBorder="1" applyAlignment="1">
      <alignment vertical="top"/>
    </xf>
    <xf numFmtId="49" fontId="4" fillId="11" borderId="51" xfId="0" applyNumberFormat="1" applyFont="1" applyFill="1" applyBorder="1" applyAlignment="1">
      <alignment horizontal="center" vertical="top" wrapText="1"/>
    </xf>
    <xf numFmtId="49" fontId="4" fillId="11" borderId="26" xfId="0" applyNumberFormat="1" applyFont="1" applyFill="1" applyBorder="1" applyAlignment="1">
      <alignment horizontal="center" vertical="top" wrapText="1"/>
    </xf>
    <xf numFmtId="49" fontId="4" fillId="0" borderId="22" xfId="0" applyNumberFormat="1" applyFont="1" applyFill="1" applyBorder="1" applyAlignment="1">
      <alignment horizontal="center" vertical="center" wrapText="1"/>
    </xf>
    <xf numFmtId="49" fontId="4" fillId="11" borderId="30" xfId="0" applyNumberFormat="1" applyFont="1" applyFill="1" applyBorder="1" applyAlignment="1">
      <alignment horizontal="center" vertical="top" wrapText="1"/>
    </xf>
    <xf numFmtId="49" fontId="24" fillId="8" borderId="2" xfId="0" applyNumberFormat="1" applyFont="1" applyFill="1" applyBorder="1" applyAlignment="1">
      <alignment vertical="top" wrapText="1"/>
    </xf>
    <xf numFmtId="49" fontId="25" fillId="8" borderId="3" xfId="0" applyNumberFormat="1" applyFont="1" applyFill="1" applyBorder="1" applyAlignment="1">
      <alignment vertical="top" wrapText="1"/>
    </xf>
    <xf numFmtId="49" fontId="25" fillId="8" borderId="3" xfId="0" applyNumberFormat="1" applyFont="1" applyFill="1" applyBorder="1" applyAlignment="1">
      <alignment vertical="center" wrapText="1"/>
    </xf>
    <xf numFmtId="0" fontId="25" fillId="8" borderId="4" xfId="0" applyFont="1" applyFill="1" applyBorder="1" applyAlignment="1">
      <alignment vertical="center"/>
    </xf>
    <xf numFmtId="49" fontId="25" fillId="14" borderId="2" xfId="0" applyNumberFormat="1" applyFont="1" applyFill="1" applyBorder="1" applyAlignment="1">
      <alignment horizontal="center" vertical="top"/>
    </xf>
    <xf numFmtId="49" fontId="25" fillId="21" borderId="1" xfId="0" applyNumberFormat="1" applyFont="1" applyFill="1" applyBorder="1" applyAlignment="1">
      <alignment horizontal="center" vertical="top"/>
    </xf>
    <xf numFmtId="0" fontId="4" fillId="0" borderId="33" xfId="2" applyFont="1" applyBorder="1" applyAlignment="1">
      <alignment horizontal="center" vertical="center"/>
    </xf>
    <xf numFmtId="0" fontId="6" fillId="12" borderId="17" xfId="0" applyFont="1" applyFill="1" applyBorder="1" applyAlignment="1">
      <alignment vertical="top" wrapText="1"/>
    </xf>
    <xf numFmtId="0" fontId="4" fillId="0" borderId="62" xfId="0" applyFont="1" applyFill="1" applyBorder="1" applyAlignment="1">
      <alignment horizontal="left" vertical="top" wrapText="1"/>
    </xf>
    <xf numFmtId="164" fontId="6" fillId="4" borderId="5" xfId="2" applyNumberFormat="1" applyFont="1" applyFill="1" applyBorder="1" applyAlignment="1">
      <alignment horizontal="center" vertical="top"/>
    </xf>
    <xf numFmtId="0" fontId="4" fillId="0" borderId="8" xfId="2" applyFont="1" applyBorder="1" applyAlignment="1">
      <alignment horizontal="center" vertical="center"/>
    </xf>
    <xf numFmtId="0" fontId="4" fillId="0" borderId="67" xfId="2" applyFont="1" applyBorder="1" applyAlignment="1">
      <alignment vertical="top"/>
    </xf>
    <xf numFmtId="0" fontId="4" fillId="0" borderId="2" xfId="2" applyFont="1" applyBorder="1" applyAlignment="1">
      <alignment vertical="top"/>
    </xf>
    <xf numFmtId="0" fontId="4" fillId="0" borderId="70" xfId="0" applyFont="1" applyBorder="1" applyAlignment="1">
      <alignment horizontal="justify" vertical="center"/>
    </xf>
    <xf numFmtId="0" fontId="55" fillId="0" borderId="0" xfId="0" applyFont="1" applyFill="1" applyBorder="1" applyAlignment="1">
      <alignment vertical="top" wrapText="1"/>
    </xf>
    <xf numFmtId="0" fontId="55" fillId="8" borderId="2" xfId="0" applyFont="1" applyFill="1" applyBorder="1" applyAlignment="1">
      <alignment vertical="top" wrapText="1"/>
    </xf>
    <xf numFmtId="0" fontId="55" fillId="8" borderId="3" xfId="0" applyFont="1" applyFill="1" applyBorder="1" applyAlignment="1">
      <alignment vertical="top" wrapText="1"/>
    </xf>
    <xf numFmtId="0" fontId="39" fillId="8" borderId="3" xfId="0" applyFont="1" applyFill="1" applyBorder="1" applyAlignment="1">
      <alignment vertical="top" wrapText="1"/>
    </xf>
    <xf numFmtId="0" fontId="39" fillId="8" borderId="3" xfId="0" applyFont="1" applyFill="1" applyBorder="1" applyAlignment="1">
      <alignment vertical="center" wrapText="1"/>
    </xf>
    <xf numFmtId="164" fontId="5" fillId="14" borderId="70" xfId="2" applyNumberFormat="1" applyFont="1" applyFill="1" applyBorder="1" applyAlignment="1">
      <alignment horizontal="center" vertical="top"/>
    </xf>
    <xf numFmtId="0" fontId="4" fillId="0" borderId="25" xfId="2" applyFont="1" applyFill="1" applyBorder="1" applyAlignment="1">
      <alignment vertical="top"/>
    </xf>
    <xf numFmtId="0" fontId="4" fillId="0" borderId="60" xfId="2" applyFont="1" applyFill="1" applyBorder="1" applyAlignment="1">
      <alignment vertical="top"/>
    </xf>
    <xf numFmtId="0" fontId="4" fillId="0" borderId="18" xfId="2" applyFont="1" applyFill="1" applyBorder="1" applyAlignment="1">
      <alignment vertical="top"/>
    </xf>
    <xf numFmtId="164" fontId="6" fillId="0" borderId="24" xfId="2" applyNumberFormat="1" applyFont="1" applyFill="1" applyBorder="1" applyAlignment="1">
      <alignment horizontal="center" vertical="top"/>
    </xf>
    <xf numFmtId="0" fontId="24" fillId="0" borderId="24" xfId="0" applyFont="1" applyFill="1" applyBorder="1" applyAlignment="1">
      <alignment horizontal="center" vertical="top"/>
    </xf>
    <xf numFmtId="49" fontId="6" fillId="13" borderId="55" xfId="2" applyNumberFormat="1" applyFont="1" applyFill="1" applyBorder="1" applyAlignment="1">
      <alignment vertical="top"/>
    </xf>
    <xf numFmtId="0" fontId="4" fillId="0" borderId="55" xfId="2" applyFont="1" applyFill="1" applyBorder="1" applyAlignment="1">
      <alignment vertical="top"/>
    </xf>
    <xf numFmtId="0" fontId="4" fillId="0" borderId="61" xfId="2" applyFont="1" applyFill="1" applyBorder="1" applyAlignment="1">
      <alignment vertical="top"/>
    </xf>
    <xf numFmtId="0" fontId="4" fillId="0" borderId="37" xfId="2" applyFont="1" applyBorder="1" applyAlignment="1">
      <alignment horizontal="center" vertical="center"/>
    </xf>
    <xf numFmtId="49" fontId="6" fillId="13" borderId="25" xfId="2" applyNumberFormat="1" applyFont="1" applyFill="1" applyBorder="1" applyAlignment="1">
      <alignment vertical="top"/>
    </xf>
    <xf numFmtId="0" fontId="6" fillId="12" borderId="5" xfId="0" applyFont="1" applyFill="1" applyBorder="1" applyAlignment="1">
      <alignment vertical="top" wrapText="1"/>
    </xf>
    <xf numFmtId="0" fontId="26" fillId="0" borderId="43" xfId="0" applyFont="1" applyFill="1" applyBorder="1" applyAlignment="1">
      <alignment horizontal="center" vertical="top"/>
    </xf>
    <xf numFmtId="164" fontId="4" fillId="15" borderId="57" xfId="0" applyNumberFormat="1" applyFont="1" applyFill="1" applyBorder="1" applyAlignment="1">
      <alignment horizontal="center" vertical="top" wrapText="1"/>
    </xf>
    <xf numFmtId="164" fontId="4" fillId="4" borderId="12" xfId="2" applyNumberFormat="1" applyFont="1" applyFill="1" applyBorder="1" applyAlignment="1">
      <alignment horizontal="center" vertical="top"/>
    </xf>
    <xf numFmtId="0" fontId="6" fillId="12" borderId="23" xfId="0" applyFont="1" applyFill="1" applyBorder="1" applyAlignment="1">
      <alignment vertical="top" wrapText="1"/>
    </xf>
    <xf numFmtId="0" fontId="26" fillId="0" borderId="38" xfId="0" applyFont="1" applyFill="1" applyBorder="1" applyAlignment="1">
      <alignment horizontal="left" vertical="top" wrapText="1"/>
    </xf>
    <xf numFmtId="164" fontId="4" fillId="15" borderId="58" xfId="0" applyNumberFormat="1" applyFont="1" applyFill="1" applyBorder="1" applyAlignment="1">
      <alignment horizontal="center" vertical="top" wrapText="1"/>
    </xf>
    <xf numFmtId="0" fontId="4" fillId="0" borderId="8" xfId="0" applyFont="1" applyBorder="1" applyAlignment="1">
      <alignment horizontal="justify" vertical="center"/>
    </xf>
    <xf numFmtId="0" fontId="26" fillId="0" borderId="63" xfId="0" applyFont="1" applyFill="1" applyBorder="1" applyAlignment="1">
      <alignment horizontal="left" vertical="top" wrapText="1"/>
    </xf>
    <xf numFmtId="164" fontId="4" fillId="15" borderId="64" xfId="0" applyNumberFormat="1" applyFont="1" applyFill="1" applyBorder="1" applyAlignment="1">
      <alignment horizontal="center" vertical="top" wrapText="1"/>
    </xf>
    <xf numFmtId="0" fontId="4" fillId="0" borderId="4" xfId="0" applyFont="1" applyBorder="1" applyAlignment="1">
      <alignment horizontal="justify" vertical="center"/>
    </xf>
    <xf numFmtId="164" fontId="4" fillId="4" borderId="4" xfId="2" applyNumberFormat="1" applyFont="1" applyFill="1" applyBorder="1" applyAlignment="1">
      <alignment horizontal="center" vertical="top"/>
    </xf>
    <xf numFmtId="0" fontId="6" fillId="12" borderId="24" xfId="0" applyFont="1" applyFill="1" applyBorder="1" applyAlignment="1">
      <alignment vertical="top" wrapText="1"/>
    </xf>
    <xf numFmtId="2" fontId="5" fillId="12" borderId="1" xfId="2" applyNumberFormat="1" applyFont="1" applyFill="1" applyBorder="1" applyAlignment="1">
      <alignment horizontal="center" vertical="top"/>
    </xf>
    <xf numFmtId="49" fontId="6" fillId="12" borderId="44" xfId="2" applyNumberFormat="1" applyFont="1" applyFill="1" applyBorder="1" applyAlignment="1">
      <alignment vertical="top"/>
    </xf>
    <xf numFmtId="49" fontId="6" fillId="8" borderId="19" xfId="2" applyNumberFormat="1" applyFont="1" applyFill="1" applyBorder="1" applyAlignment="1">
      <alignment vertical="top"/>
    </xf>
    <xf numFmtId="0" fontId="10" fillId="0" borderId="44" xfId="2" applyFont="1" applyBorder="1" applyAlignment="1">
      <alignment horizontal="left" vertical="top"/>
    </xf>
    <xf numFmtId="164" fontId="5" fillId="12" borderId="1" xfId="2" applyNumberFormat="1" applyFont="1" applyFill="1" applyBorder="1" applyAlignment="1">
      <alignment horizontal="center" vertical="top"/>
    </xf>
    <xf numFmtId="0" fontId="6" fillId="12" borderId="4" xfId="0" applyFont="1" applyFill="1" applyBorder="1" applyAlignment="1">
      <alignment horizontal="center" vertical="top"/>
    </xf>
    <xf numFmtId="49" fontId="6" fillId="12" borderId="48" xfId="2" applyNumberFormat="1" applyFont="1" applyFill="1" applyBorder="1" applyAlignment="1">
      <alignment vertical="top"/>
    </xf>
    <xf numFmtId="49" fontId="6" fillId="8" borderId="55" xfId="2" applyNumberFormat="1" applyFont="1" applyFill="1" applyBorder="1" applyAlignment="1">
      <alignment vertical="top"/>
    </xf>
    <xf numFmtId="164" fontId="10" fillId="4" borderId="1" xfId="2" applyNumberFormat="1" applyFont="1" applyFill="1" applyBorder="1" applyAlignment="1">
      <alignment horizontal="center" vertical="top"/>
    </xf>
    <xf numFmtId="0" fontId="24" fillId="4" borderId="4" xfId="0" applyFont="1" applyFill="1" applyBorder="1" applyAlignment="1">
      <alignment horizontal="center" vertical="top"/>
    </xf>
    <xf numFmtId="164" fontId="10" fillId="0" borderId="48" xfId="2" applyNumberFormat="1" applyFont="1" applyFill="1" applyBorder="1" applyAlignment="1">
      <alignment horizontal="center" vertical="top"/>
    </xf>
    <xf numFmtId="0" fontId="4" fillId="0" borderId="0" xfId="2" applyFont="1" applyBorder="1" applyAlignment="1">
      <alignment horizontal="center" vertical="top"/>
    </xf>
    <xf numFmtId="164" fontId="4" fillId="0" borderId="9" xfId="2" applyNumberFormat="1" applyFont="1" applyFill="1" applyBorder="1" applyAlignment="1">
      <alignment horizontal="center" vertical="top"/>
    </xf>
    <xf numFmtId="0" fontId="4" fillId="0" borderId="7" xfId="2" applyFont="1" applyBorder="1" applyAlignment="1">
      <alignment horizontal="center" vertical="top"/>
    </xf>
    <xf numFmtId="0" fontId="4" fillId="0" borderId="67" xfId="2" applyFont="1" applyBorder="1" applyAlignment="1">
      <alignment horizontal="center" vertical="top"/>
    </xf>
    <xf numFmtId="49" fontId="4" fillId="0" borderId="5" xfId="2" applyNumberFormat="1" applyFont="1" applyBorder="1" applyAlignment="1">
      <alignment horizontal="center" vertical="top"/>
    </xf>
    <xf numFmtId="0" fontId="26" fillId="13" borderId="5" xfId="0" applyFont="1" applyFill="1" applyBorder="1" applyAlignment="1">
      <alignment vertical="top" wrapText="1"/>
    </xf>
    <xf numFmtId="2" fontId="10" fillId="0" borderId="48" xfId="2" applyNumberFormat="1" applyFont="1" applyFill="1" applyBorder="1" applyAlignment="1">
      <alignment horizontal="center" vertical="top"/>
    </xf>
    <xf numFmtId="0" fontId="26" fillId="13" borderId="23" xfId="0" applyFont="1" applyFill="1" applyBorder="1" applyAlignment="1">
      <alignment vertical="top" wrapText="1"/>
    </xf>
    <xf numFmtId="164" fontId="4" fillId="0" borderId="8" xfId="2" applyNumberFormat="1" applyFont="1" applyFill="1" applyBorder="1" applyAlignment="1">
      <alignment horizontal="center" vertical="top"/>
    </xf>
    <xf numFmtId="0" fontId="4" fillId="0" borderId="63" xfId="2" applyFont="1" applyFill="1" applyBorder="1" applyAlignment="1">
      <alignment vertical="top"/>
    </xf>
    <xf numFmtId="0" fontId="4" fillId="0" borderId="64" xfId="2" applyFont="1" applyFill="1" applyBorder="1" applyAlignment="1">
      <alignment vertical="top"/>
    </xf>
    <xf numFmtId="0" fontId="4" fillId="0" borderId="4" xfId="2" applyFont="1" applyFill="1" applyBorder="1" applyAlignment="1">
      <alignment vertical="top"/>
    </xf>
    <xf numFmtId="164" fontId="10" fillId="4" borderId="4" xfId="2" applyNumberFormat="1" applyFont="1" applyFill="1" applyBorder="1" applyAlignment="1">
      <alignment horizontal="center" vertical="top"/>
    </xf>
    <xf numFmtId="49" fontId="6" fillId="0" borderId="5" xfId="2" applyNumberFormat="1" applyFont="1" applyBorder="1" applyAlignment="1">
      <alignment horizontal="center" vertical="top"/>
    </xf>
    <xf numFmtId="0" fontId="26" fillId="13" borderId="19" xfId="2" applyFont="1" applyFill="1" applyBorder="1" applyAlignment="1">
      <alignment vertical="top" wrapText="1"/>
    </xf>
    <xf numFmtId="49" fontId="6" fillId="0" borderId="19" xfId="2" applyNumberFormat="1" applyFont="1" applyFill="1" applyBorder="1" applyAlignment="1">
      <alignment vertical="top"/>
    </xf>
    <xf numFmtId="0" fontId="10" fillId="0" borderId="29" xfId="2" applyFont="1" applyBorder="1" applyAlignment="1">
      <alignment horizontal="left" vertical="top"/>
    </xf>
    <xf numFmtId="164" fontId="10" fillId="0" borderId="5" xfId="2" applyNumberFormat="1" applyFont="1" applyFill="1" applyBorder="1" applyAlignment="1">
      <alignment horizontal="center" vertical="top"/>
    </xf>
    <xf numFmtId="0" fontId="4" fillId="11" borderId="38" xfId="9" applyFont="1" applyFill="1" applyBorder="1" applyAlignment="1">
      <alignment horizontal="center" vertical="top"/>
    </xf>
    <xf numFmtId="0" fontId="4" fillId="11" borderId="58" xfId="9" applyFont="1" applyFill="1" applyBorder="1" applyAlignment="1">
      <alignment horizontal="center" vertical="top"/>
    </xf>
    <xf numFmtId="0" fontId="4" fillId="11" borderId="62" xfId="9" applyFont="1" applyFill="1" applyBorder="1" applyAlignment="1">
      <alignment vertical="top" wrapText="1"/>
    </xf>
    <xf numFmtId="0" fontId="4" fillId="0" borderId="38" xfId="0" applyFont="1" applyBorder="1" applyAlignment="1">
      <alignment horizontal="center" vertical="top"/>
    </xf>
    <xf numFmtId="49" fontId="6" fillId="12" borderId="37" xfId="2" applyNumberFormat="1" applyFont="1" applyFill="1" applyBorder="1" applyAlignment="1">
      <alignment vertical="top"/>
    </xf>
    <xf numFmtId="49" fontId="6" fillId="8" borderId="25" xfId="2" applyNumberFormat="1" applyFont="1" applyFill="1" applyBorder="1" applyAlignment="1">
      <alignment vertical="top"/>
    </xf>
    <xf numFmtId="0" fontId="4" fillId="0" borderId="30" xfId="0" applyFont="1" applyFill="1" applyBorder="1" applyAlignment="1">
      <alignment horizontal="center" vertical="top"/>
    </xf>
    <xf numFmtId="0" fontId="4" fillId="0" borderId="41" xfId="0" applyFont="1" applyBorder="1" applyAlignment="1">
      <alignment horizontal="center" vertical="top" wrapText="1"/>
    </xf>
    <xf numFmtId="164" fontId="4" fillId="0" borderId="16" xfId="2" applyNumberFormat="1" applyFont="1" applyFill="1" applyBorder="1" applyAlignment="1">
      <alignment vertical="top"/>
    </xf>
    <xf numFmtId="49" fontId="6" fillId="12" borderId="2" xfId="2" applyNumberFormat="1" applyFont="1" applyFill="1" applyBorder="1" applyAlignment="1">
      <alignment vertical="top" wrapText="1"/>
    </xf>
    <xf numFmtId="49" fontId="6" fillId="12" borderId="3" xfId="2" applyNumberFormat="1" applyFont="1" applyFill="1" applyBorder="1" applyAlignment="1">
      <alignment vertical="top" wrapText="1"/>
    </xf>
    <xf numFmtId="49" fontId="6" fillId="12" borderId="4" xfId="2" applyNumberFormat="1" applyFont="1" applyFill="1" applyBorder="1" applyAlignment="1">
      <alignment vertical="top" wrapText="1"/>
    </xf>
    <xf numFmtId="0" fontId="4" fillId="0" borderId="30" xfId="2" applyFont="1" applyFill="1" applyBorder="1" applyAlignment="1">
      <alignment horizontal="center" vertical="top"/>
    </xf>
    <xf numFmtId="0" fontId="4" fillId="0" borderId="33" xfId="0" applyFont="1" applyFill="1" applyBorder="1" applyAlignment="1">
      <alignment vertical="top" wrapText="1"/>
    </xf>
    <xf numFmtId="49" fontId="6" fillId="0" borderId="17" xfId="2" applyNumberFormat="1" applyFont="1" applyFill="1" applyBorder="1" applyAlignment="1">
      <alignment vertical="top"/>
    </xf>
    <xf numFmtId="0" fontId="4" fillId="0" borderId="63" xfId="0" applyFont="1" applyFill="1" applyBorder="1" applyAlignment="1">
      <alignment horizontal="center" vertical="top" wrapText="1"/>
    </xf>
    <xf numFmtId="0" fontId="4" fillId="0" borderId="64" xfId="0" applyFont="1" applyFill="1" applyBorder="1" applyAlignment="1">
      <alignment horizontal="center" vertical="top" wrapText="1"/>
    </xf>
    <xf numFmtId="0" fontId="4" fillId="0" borderId="70" xfId="0" applyFont="1" applyFill="1" applyBorder="1" applyAlignment="1">
      <alignment horizontal="justify" vertical="center"/>
    </xf>
    <xf numFmtId="49" fontId="6" fillId="0" borderId="25" xfId="2" applyNumberFormat="1" applyFont="1" applyFill="1" applyBorder="1" applyAlignment="1">
      <alignment vertical="top"/>
    </xf>
    <xf numFmtId="49" fontId="6" fillId="0" borderId="18" xfId="2" applyNumberFormat="1" applyFont="1" applyFill="1" applyBorder="1" applyAlignment="1">
      <alignment vertical="top"/>
    </xf>
    <xf numFmtId="0" fontId="6" fillId="12" borderId="4" xfId="2" applyFont="1" applyFill="1" applyBorder="1" applyAlignment="1">
      <alignment horizontal="right" wrapText="1"/>
    </xf>
    <xf numFmtId="49" fontId="4" fillId="12" borderId="19" xfId="2" applyNumberFormat="1" applyFont="1" applyFill="1" applyBorder="1" applyAlignment="1">
      <alignment horizontal="center" vertical="top"/>
    </xf>
    <xf numFmtId="49" fontId="4" fillId="12" borderId="17" xfId="2" applyNumberFormat="1" applyFont="1" applyFill="1" applyBorder="1" applyAlignment="1">
      <alignment horizontal="center" vertical="center" textRotation="90"/>
    </xf>
    <xf numFmtId="0" fontId="8" fillId="12" borderId="17" xfId="2" applyFont="1" applyFill="1" applyBorder="1" applyAlignment="1">
      <alignment horizontal="center" vertical="center" textRotation="90" wrapText="1"/>
    </xf>
    <xf numFmtId="0" fontId="4" fillId="12" borderId="17" xfId="0" applyFont="1" applyFill="1" applyBorder="1" applyAlignment="1">
      <alignment horizontal="left" vertical="top" wrapText="1"/>
    </xf>
    <xf numFmtId="49" fontId="4" fillId="12" borderId="25" xfId="2" applyNumberFormat="1" applyFont="1" applyFill="1" applyBorder="1" applyAlignment="1">
      <alignment horizontal="center" vertical="top"/>
    </xf>
    <xf numFmtId="49" fontId="4" fillId="12" borderId="18" xfId="2" applyNumberFormat="1" applyFont="1" applyFill="1" applyBorder="1" applyAlignment="1">
      <alignment horizontal="center" vertical="center" textRotation="90"/>
    </xf>
    <xf numFmtId="0" fontId="8" fillId="12" borderId="18" xfId="2" applyFont="1" applyFill="1" applyBorder="1" applyAlignment="1">
      <alignment horizontal="center" vertical="center" textRotation="90" wrapText="1"/>
    </xf>
    <xf numFmtId="0" fontId="4" fillId="12" borderId="18" xfId="0" applyFont="1" applyFill="1" applyBorder="1" applyAlignment="1">
      <alignment horizontal="left" vertical="top" wrapText="1"/>
    </xf>
    <xf numFmtId="2" fontId="4" fillId="0" borderId="48" xfId="2" applyNumberFormat="1" applyFont="1" applyFill="1" applyBorder="1" applyAlignment="1">
      <alignment horizontal="center" vertical="top"/>
    </xf>
    <xf numFmtId="0" fontId="4" fillId="0" borderId="38" xfId="0" applyFont="1" applyFill="1" applyBorder="1" applyAlignment="1">
      <alignment horizontal="center" vertical="center"/>
    </xf>
    <xf numFmtId="0" fontId="4" fillId="0" borderId="8" xfId="2" applyFont="1" applyBorder="1" applyAlignment="1">
      <alignment vertical="top"/>
    </xf>
    <xf numFmtId="0" fontId="4" fillId="0" borderId="33" xfId="2" applyFont="1" applyBorder="1" applyAlignment="1">
      <alignment vertical="top" wrapText="1"/>
    </xf>
    <xf numFmtId="164" fontId="4" fillId="0" borderId="4" xfId="2" applyNumberFormat="1" applyFont="1" applyFill="1" applyBorder="1" applyAlignment="1">
      <alignment horizontal="center" vertical="top"/>
    </xf>
    <xf numFmtId="164" fontId="4" fillId="0" borderId="48" xfId="2" applyNumberFormat="1" applyFont="1" applyFill="1" applyBorder="1" applyAlignment="1">
      <alignment horizontal="center" vertical="top"/>
    </xf>
    <xf numFmtId="0" fontId="4" fillId="0" borderId="38" xfId="0" applyFont="1" applyFill="1" applyBorder="1" applyAlignment="1">
      <alignment vertical="center" wrapText="1"/>
    </xf>
    <xf numFmtId="164" fontId="4" fillId="0" borderId="58" xfId="0" applyNumberFormat="1" applyFont="1" applyFill="1" applyBorder="1" applyAlignment="1">
      <alignment vertical="center" wrapText="1"/>
    </xf>
    <xf numFmtId="0" fontId="4" fillId="0" borderId="51" xfId="0" applyFont="1" applyFill="1" applyBorder="1" applyAlignment="1">
      <alignment horizontal="center" vertical="center" wrapText="1"/>
    </xf>
    <xf numFmtId="164" fontId="4" fillId="0" borderId="65" xfId="0" applyNumberFormat="1" applyFont="1" applyFill="1" applyBorder="1" applyAlignment="1">
      <alignment horizontal="center" vertical="center" wrapText="1"/>
    </xf>
    <xf numFmtId="0" fontId="4" fillId="0" borderId="15" xfId="2" applyFont="1" applyBorder="1" applyAlignment="1">
      <alignment vertical="top" wrapText="1"/>
    </xf>
    <xf numFmtId="164" fontId="4" fillId="0" borderId="8" xfId="2" applyNumberFormat="1" applyFont="1" applyFill="1" applyBorder="1" applyAlignment="1">
      <alignment vertical="top"/>
    </xf>
    <xf numFmtId="0" fontId="4" fillId="11" borderId="43" xfId="0" applyFont="1" applyFill="1" applyBorder="1" applyAlignment="1">
      <alignment horizontal="center" vertical="center" wrapText="1"/>
    </xf>
    <xf numFmtId="0" fontId="4" fillId="0" borderId="44" xfId="0" applyFont="1" applyFill="1" applyBorder="1" applyAlignment="1">
      <alignment vertical="center" wrapText="1"/>
    </xf>
    <xf numFmtId="0" fontId="4" fillId="0" borderId="3" xfId="0" applyFont="1" applyBorder="1" applyAlignment="1">
      <alignment horizontal="center" vertical="center"/>
    </xf>
    <xf numFmtId="0" fontId="4" fillId="0" borderId="69" xfId="0" applyFont="1" applyFill="1" applyBorder="1" applyAlignment="1">
      <alignment vertical="center" wrapText="1"/>
    </xf>
    <xf numFmtId="49" fontId="6" fillId="21" borderId="1" xfId="2" applyNumberFormat="1" applyFont="1" applyFill="1" applyBorder="1" applyAlignment="1">
      <alignment horizontal="center" vertical="top" wrapText="1"/>
    </xf>
    <xf numFmtId="0" fontId="4" fillId="0" borderId="55" xfId="2" applyFont="1" applyBorder="1" applyAlignment="1">
      <alignment horizontal="center" vertical="center" textRotation="90"/>
    </xf>
    <xf numFmtId="0" fontId="4" fillId="0" borderId="5" xfId="2" applyFont="1" applyBorder="1" applyAlignment="1">
      <alignment horizontal="center" vertical="center" textRotation="90"/>
    </xf>
    <xf numFmtId="0" fontId="4" fillId="0" borderId="0" xfId="2" applyFont="1" applyBorder="1" applyAlignment="1">
      <alignment horizontal="center" vertical="center"/>
    </xf>
    <xf numFmtId="0" fontId="4" fillId="0" borderId="17" xfId="2" applyFont="1" applyBorder="1" applyAlignment="1">
      <alignment horizontal="center" vertical="top"/>
    </xf>
    <xf numFmtId="0" fontId="4" fillId="0" borderId="0" xfId="2" applyFont="1" applyAlignment="1">
      <alignment vertical="center"/>
    </xf>
    <xf numFmtId="0" fontId="56" fillId="0" borderId="0" xfId="2" applyFont="1" applyBorder="1" applyAlignment="1">
      <alignment vertical="top"/>
    </xf>
    <xf numFmtId="0" fontId="3" fillId="0" borderId="0" xfId="4" applyAlignment="1">
      <alignment textRotation="90"/>
    </xf>
    <xf numFmtId="2" fontId="52" fillId="2" borderId="1" xfId="4" applyNumberFormat="1" applyFont="1" applyFill="1" applyBorder="1" applyAlignment="1">
      <alignment vertical="top" wrapText="1"/>
    </xf>
    <xf numFmtId="2" fontId="57" fillId="0" borderId="16" xfId="4" applyNumberFormat="1" applyFont="1" applyBorder="1" applyAlignment="1">
      <alignment vertical="top" wrapText="1"/>
    </xf>
    <xf numFmtId="0" fontId="17" fillId="0" borderId="0" xfId="4" applyFont="1" applyAlignment="1">
      <alignment vertical="top"/>
    </xf>
    <xf numFmtId="2" fontId="58" fillId="6" borderId="1" xfId="4" applyNumberFormat="1" applyFont="1" applyFill="1" applyBorder="1" applyAlignment="1">
      <alignment vertical="top" wrapText="1"/>
    </xf>
    <xf numFmtId="2" fontId="57" fillId="0" borderId="21" xfId="4" applyNumberFormat="1" applyFont="1" applyBorder="1" applyAlignment="1">
      <alignment vertical="top" wrapText="1"/>
    </xf>
    <xf numFmtId="0" fontId="56" fillId="0" borderId="0" xfId="4" applyFont="1" applyAlignment="1">
      <alignment vertical="top"/>
    </xf>
    <xf numFmtId="2" fontId="57" fillId="0" borderId="54" xfId="4" applyNumberFormat="1" applyFont="1" applyBorder="1" applyAlignment="1">
      <alignment vertical="top" wrapText="1"/>
    </xf>
    <xf numFmtId="0" fontId="59" fillId="0" borderId="0" xfId="4" applyFont="1" applyAlignment="1">
      <alignment vertical="top"/>
    </xf>
    <xf numFmtId="0" fontId="16" fillId="0" borderId="0" xfId="4" applyFont="1" applyAlignment="1">
      <alignment horizontal="right" vertical="top" wrapText="1"/>
    </xf>
    <xf numFmtId="2" fontId="57" fillId="0" borderId="9" xfId="4" applyNumberFormat="1" applyFont="1" applyBorder="1" applyAlignment="1">
      <alignment vertical="top" wrapText="1"/>
    </xf>
    <xf numFmtId="0" fontId="9" fillId="0" borderId="55" xfId="4" applyFont="1" applyBorder="1"/>
    <xf numFmtId="0" fontId="9" fillId="0" borderId="0" xfId="4" applyFont="1"/>
    <xf numFmtId="0" fontId="9" fillId="0" borderId="0" xfId="4" applyFont="1" applyAlignment="1">
      <alignment textRotation="90"/>
    </xf>
    <xf numFmtId="0" fontId="9" fillId="0" borderId="0" xfId="4" applyFont="1" applyBorder="1"/>
    <xf numFmtId="0" fontId="9" fillId="0" borderId="48" xfId="4" applyFont="1" applyBorder="1"/>
    <xf numFmtId="0" fontId="60" fillId="0" borderId="9" xfId="3" applyFont="1" applyBorder="1" applyAlignment="1">
      <alignment vertical="top" wrapText="1"/>
    </xf>
    <xf numFmtId="164" fontId="17" fillId="0" borderId="0" xfId="4" applyNumberFormat="1" applyFont="1" applyAlignment="1">
      <alignment vertical="top"/>
    </xf>
    <xf numFmtId="0" fontId="12" fillId="0" borderId="3" xfId="4" applyFont="1" applyBorder="1" applyAlignment="1">
      <alignment vertical="center" wrapText="1"/>
    </xf>
    <xf numFmtId="0" fontId="12" fillId="0" borderId="3" xfId="4" applyFont="1" applyBorder="1" applyAlignment="1">
      <alignment vertical="center" textRotation="90" wrapText="1"/>
    </xf>
    <xf numFmtId="0" fontId="12" fillId="0" borderId="4" xfId="4" applyFont="1" applyBorder="1" applyAlignment="1">
      <alignment vertical="center" wrapText="1"/>
    </xf>
    <xf numFmtId="49" fontId="61" fillId="0" borderId="0" xfId="4" applyNumberFormat="1" applyFont="1" applyAlignment="1">
      <alignment vertical="top" wrapText="1"/>
    </xf>
    <xf numFmtId="0" fontId="15" fillId="0" borderId="0" xfId="4" applyFont="1" applyAlignment="1">
      <alignment horizontal="center" vertical="top"/>
    </xf>
    <xf numFmtId="49" fontId="11" fillId="0" borderId="0" xfId="4" applyNumberFormat="1" applyFont="1" applyAlignment="1">
      <alignment vertical="top"/>
    </xf>
    <xf numFmtId="49" fontId="11" fillId="0" borderId="0" xfId="4" applyNumberFormat="1" applyFont="1" applyAlignment="1">
      <alignment vertical="top" textRotation="90"/>
    </xf>
    <xf numFmtId="49" fontId="11" fillId="0" borderId="18" xfId="4" applyNumberFormat="1" applyFont="1" applyBorder="1" applyAlignment="1">
      <alignment vertical="top"/>
    </xf>
    <xf numFmtId="49" fontId="11" fillId="0" borderId="18" xfId="4" applyNumberFormat="1" applyFont="1" applyBorder="1" applyAlignment="1">
      <alignment vertical="top" textRotation="90"/>
    </xf>
    <xf numFmtId="0" fontId="11" fillId="3" borderId="2" xfId="4" applyFont="1" applyFill="1" applyBorder="1" applyAlignment="1">
      <alignment vertical="top"/>
    </xf>
    <xf numFmtId="0" fontId="11" fillId="3" borderId="3" xfId="4" applyFont="1" applyFill="1" applyBorder="1" applyAlignment="1">
      <alignment vertical="top"/>
    </xf>
    <xf numFmtId="0" fontId="11" fillId="3" borderId="4" xfId="4" applyFont="1" applyFill="1" applyBorder="1" applyAlignment="1">
      <alignment vertical="top"/>
    </xf>
    <xf numFmtId="2" fontId="12" fillId="3" borderId="1" xfId="4" applyNumberFormat="1" applyFont="1" applyFill="1" applyBorder="1" applyAlignment="1">
      <alignment horizontal="center" vertical="top"/>
    </xf>
    <xf numFmtId="49" fontId="12" fillId="10" borderId="19" xfId="5" applyNumberFormat="1" applyFont="1" applyFill="1" applyBorder="1" applyAlignment="1">
      <alignment vertical="top"/>
    </xf>
    <xf numFmtId="49" fontId="12" fillId="10" borderId="17" xfId="5" applyNumberFormat="1" applyFont="1" applyFill="1" applyBorder="1" applyAlignment="1">
      <alignment vertical="top"/>
    </xf>
    <xf numFmtId="164" fontId="12" fillId="10" borderId="5" xfId="5" applyNumberFormat="1" applyFont="1" applyFill="1" applyBorder="1" applyAlignment="1">
      <alignment horizontal="center" vertical="top"/>
    </xf>
    <xf numFmtId="49" fontId="16" fillId="9" borderId="42" xfId="4" applyNumberFormat="1" applyFont="1" applyFill="1" applyBorder="1" applyAlignment="1">
      <alignment horizontal="center" vertical="top" wrapText="1"/>
    </xf>
    <xf numFmtId="0" fontId="11" fillId="8" borderId="2" xfId="4" applyFont="1" applyFill="1" applyBorder="1" applyAlignment="1">
      <alignment vertical="top"/>
    </xf>
    <xf numFmtId="0" fontId="11" fillId="8" borderId="3" xfId="4" applyFont="1" applyFill="1" applyBorder="1" applyAlignment="1">
      <alignment vertical="top"/>
    </xf>
    <xf numFmtId="0" fontId="11" fillId="8" borderId="4" xfId="4" applyFont="1" applyFill="1" applyBorder="1" applyAlignment="1">
      <alignment vertical="top"/>
    </xf>
    <xf numFmtId="164" fontId="12" fillId="8" borderId="1" xfId="4" applyNumberFormat="1" applyFont="1" applyFill="1" applyBorder="1" applyAlignment="1">
      <alignment horizontal="center" vertical="top"/>
    </xf>
    <xf numFmtId="0" fontId="12" fillId="8" borderId="1" xfId="4" applyFont="1" applyFill="1" applyBorder="1" applyAlignment="1">
      <alignment horizontal="center" vertical="top"/>
    </xf>
    <xf numFmtId="49" fontId="12" fillId="14" borderId="1" xfId="4" applyNumberFormat="1" applyFont="1" applyFill="1" applyBorder="1" applyAlignment="1">
      <alignment horizontal="center" vertical="top"/>
    </xf>
    <xf numFmtId="9" fontId="11" fillId="0" borderId="19" xfId="4" applyNumberFormat="1" applyFont="1" applyBorder="1" applyAlignment="1">
      <alignment horizontal="center" vertical="top"/>
    </xf>
    <xf numFmtId="0" fontId="11" fillId="0" borderId="20" xfId="4" applyFont="1" applyBorder="1" applyAlignment="1">
      <alignment horizontal="center" vertical="top"/>
    </xf>
    <xf numFmtId="0" fontId="11" fillId="0" borderId="44" xfId="4" applyFont="1" applyBorder="1" applyAlignment="1">
      <alignment horizontal="left" vertical="top"/>
    </xf>
    <xf numFmtId="164" fontId="12" fillId="22" borderId="5" xfId="4" applyNumberFormat="1" applyFont="1" applyFill="1" applyBorder="1" applyAlignment="1">
      <alignment horizontal="center" vertical="top"/>
    </xf>
    <xf numFmtId="0" fontId="12" fillId="22" borderId="21" xfId="4" applyFont="1" applyFill="1" applyBorder="1" applyAlignment="1">
      <alignment horizontal="center" vertical="top"/>
    </xf>
    <xf numFmtId="0" fontId="13" fillId="0" borderId="5" xfId="7" applyFont="1" applyBorder="1" applyAlignment="1">
      <alignment vertical="top" wrapText="1"/>
    </xf>
    <xf numFmtId="49" fontId="11" fillId="0" borderId="5" xfId="4" applyNumberFormat="1" applyFont="1" applyBorder="1" applyAlignment="1">
      <alignment horizontal="center" vertical="top"/>
    </xf>
    <xf numFmtId="0" fontId="6" fillId="12" borderId="0" xfId="4" applyFont="1" applyFill="1" applyBorder="1" applyAlignment="1">
      <alignment horizontal="center" vertical="center" textRotation="90" wrapText="1"/>
    </xf>
    <xf numFmtId="0" fontId="4" fillId="13" borderId="5" xfId="4" applyFont="1" applyFill="1" applyBorder="1" applyAlignment="1">
      <alignment horizontal="left" vertical="top" wrapText="1"/>
    </xf>
    <xf numFmtId="0" fontId="18" fillId="12" borderId="5" xfId="4" applyFont="1" applyFill="1" applyBorder="1" applyAlignment="1">
      <alignment horizontal="center" vertical="top" wrapText="1"/>
    </xf>
    <xf numFmtId="49" fontId="16" fillId="9" borderId="5" xfId="4" applyNumberFormat="1" applyFont="1" applyFill="1" applyBorder="1" applyAlignment="1">
      <alignment horizontal="center" vertical="top"/>
    </xf>
    <xf numFmtId="9" fontId="11" fillId="0" borderId="13" xfId="4" applyNumberFormat="1" applyFont="1" applyBorder="1" applyAlignment="1">
      <alignment horizontal="center" vertical="top"/>
    </xf>
    <xf numFmtId="0" fontId="11" fillId="0" borderId="22" xfId="4" applyFont="1" applyBorder="1" applyAlignment="1">
      <alignment horizontal="center" vertical="top"/>
    </xf>
    <xf numFmtId="0" fontId="11" fillId="0" borderId="15" xfId="4" applyFont="1" applyBorder="1" applyAlignment="1">
      <alignment horizontal="left" vertical="top"/>
    </xf>
    <xf numFmtId="164" fontId="4" fillId="0" borderId="5" xfId="4" applyNumberFormat="1" applyFont="1" applyFill="1" applyBorder="1" applyAlignment="1">
      <alignment horizontal="center" vertical="top"/>
    </xf>
    <xf numFmtId="0" fontId="11" fillId="0" borderId="16" xfId="4" applyFont="1" applyBorder="1" applyAlignment="1">
      <alignment horizontal="center" vertical="center"/>
    </xf>
    <xf numFmtId="0" fontId="13" fillId="0" borderId="23" xfId="7" applyFont="1" applyBorder="1" applyAlignment="1">
      <alignment vertical="top" wrapText="1"/>
    </xf>
    <xf numFmtId="49" fontId="11" fillId="0" borderId="23" xfId="4" applyNumberFormat="1" applyFont="1" applyBorder="1" applyAlignment="1">
      <alignment horizontal="center" vertical="top"/>
    </xf>
    <xf numFmtId="49" fontId="12" fillId="11" borderId="23" xfId="4" applyNumberFormat="1" applyFont="1" applyFill="1" applyBorder="1" applyAlignment="1">
      <alignment horizontal="center" vertical="top" wrapText="1"/>
    </xf>
    <xf numFmtId="49" fontId="12" fillId="12" borderId="24" xfId="4" applyNumberFormat="1" applyFont="1" applyFill="1" applyBorder="1" applyAlignment="1">
      <alignment horizontal="center" vertical="top" wrapText="1"/>
    </xf>
    <xf numFmtId="164" fontId="12" fillId="12" borderId="21" xfId="4" applyNumberFormat="1" applyFont="1" applyFill="1" applyBorder="1" applyAlignment="1">
      <alignment horizontal="center" vertical="top"/>
    </xf>
    <xf numFmtId="0" fontId="12" fillId="12" borderId="21" xfId="4" applyFont="1" applyFill="1" applyBorder="1" applyAlignment="1">
      <alignment horizontal="center" vertical="top"/>
    </xf>
    <xf numFmtId="0" fontId="18" fillId="13" borderId="17" xfId="4" applyFont="1" applyFill="1" applyBorder="1" applyAlignment="1">
      <alignment horizontal="center" vertical="top" wrapText="1"/>
    </xf>
    <xf numFmtId="0" fontId="11" fillId="0" borderId="59" xfId="4" applyFont="1" applyBorder="1" applyAlignment="1">
      <alignment horizontal="center" vertical="center" wrapText="1"/>
    </xf>
    <xf numFmtId="0" fontId="4" fillId="0" borderId="41" xfId="4" applyFont="1" applyBorder="1" applyAlignment="1">
      <alignment horizontal="center" vertical="center"/>
    </xf>
    <xf numFmtId="0" fontId="4" fillId="11" borderId="33" xfId="4" applyFont="1" applyFill="1" applyBorder="1" applyAlignment="1">
      <alignment horizontal="left" vertical="top" wrapText="1"/>
    </xf>
    <xf numFmtId="164" fontId="11" fillId="12" borderId="16" xfId="4" applyNumberFormat="1" applyFont="1" applyFill="1" applyBorder="1" applyAlignment="1">
      <alignment horizontal="center" vertical="center"/>
    </xf>
    <xf numFmtId="0" fontId="11" fillId="12" borderId="16" xfId="4" applyFont="1" applyFill="1" applyBorder="1" applyAlignment="1">
      <alignment horizontal="center" vertical="center"/>
    </xf>
    <xf numFmtId="0" fontId="13" fillId="0" borderId="24" xfId="7" applyFont="1" applyBorder="1" applyAlignment="1">
      <alignment vertical="top" wrapText="1"/>
    </xf>
    <xf numFmtId="49" fontId="11" fillId="0" borderId="24" xfId="4" applyNumberFormat="1" applyFont="1" applyBorder="1" applyAlignment="1">
      <alignment horizontal="center" vertical="top"/>
    </xf>
    <xf numFmtId="49" fontId="12" fillId="11" borderId="24" xfId="4" applyNumberFormat="1" applyFont="1" applyFill="1" applyBorder="1" applyAlignment="1">
      <alignment horizontal="center" vertical="top" wrapText="1"/>
    </xf>
    <xf numFmtId="49" fontId="12" fillId="13" borderId="18" xfId="4" applyNumberFormat="1" applyFont="1" applyFill="1" applyBorder="1" applyAlignment="1">
      <alignment horizontal="center" vertical="top" wrapText="1"/>
    </xf>
    <xf numFmtId="9" fontId="11" fillId="0" borderId="43" xfId="4" applyNumberFormat="1" applyFont="1" applyBorder="1" applyAlignment="1">
      <alignment horizontal="center" vertical="top"/>
    </xf>
    <xf numFmtId="0" fontId="11" fillId="0" borderId="20" xfId="4" applyFont="1" applyBorder="1" applyAlignment="1">
      <alignment horizontal="left" vertical="top"/>
    </xf>
    <xf numFmtId="0" fontId="11" fillId="0" borderId="17" xfId="4" applyFont="1" applyBorder="1" applyAlignment="1">
      <alignment horizontal="left" vertical="top" wrapText="1"/>
    </xf>
    <xf numFmtId="164" fontId="12" fillId="22" borderId="5" xfId="4" applyNumberFormat="1" applyFont="1" applyFill="1" applyBorder="1" applyAlignment="1">
      <alignment horizontal="center" vertical="center"/>
    </xf>
    <xf numFmtId="0" fontId="12" fillId="22" borderId="21" xfId="4" applyFont="1" applyFill="1" applyBorder="1" applyAlignment="1">
      <alignment horizontal="center" vertical="center"/>
    </xf>
    <xf numFmtId="0" fontId="6" fillId="12" borderId="5" xfId="4" applyFont="1" applyFill="1" applyBorder="1" applyAlignment="1">
      <alignment horizontal="center" vertical="center" textRotation="90" wrapText="1"/>
    </xf>
    <xf numFmtId="9" fontId="11" fillId="0" borderId="45" xfId="4" applyNumberFormat="1" applyFont="1" applyBorder="1" applyAlignment="1">
      <alignment horizontal="center" vertical="top"/>
    </xf>
    <xf numFmtId="0" fontId="11" fillId="0" borderId="61" xfId="4" applyFont="1" applyBorder="1" applyAlignment="1">
      <alignment horizontal="left" vertical="top"/>
    </xf>
    <xf numFmtId="0" fontId="11" fillId="0" borderId="0" xfId="4" applyFont="1" applyBorder="1" applyAlignment="1">
      <alignment horizontal="left" vertical="top" wrapText="1"/>
    </xf>
    <xf numFmtId="164" fontId="11" fillId="0" borderId="68" xfId="4" applyNumberFormat="1" applyFont="1" applyBorder="1" applyAlignment="1">
      <alignment horizontal="center" vertical="center"/>
    </xf>
    <xf numFmtId="0" fontId="11" fillId="0" borderId="68" xfId="4" applyFont="1" applyBorder="1" applyAlignment="1">
      <alignment horizontal="center" vertical="top"/>
    </xf>
    <xf numFmtId="0" fontId="6" fillId="12" borderId="23" xfId="4" applyFont="1" applyFill="1" applyBorder="1" applyAlignment="1">
      <alignment horizontal="center" vertical="center" textRotation="90" wrapText="1"/>
    </xf>
    <xf numFmtId="49" fontId="12" fillId="12" borderId="23" xfId="4" applyNumberFormat="1" applyFont="1" applyFill="1" applyBorder="1" applyAlignment="1">
      <alignment horizontal="center" vertical="top" wrapText="1"/>
    </xf>
    <xf numFmtId="9" fontId="11" fillId="0" borderId="26" xfId="4" applyNumberFormat="1" applyFont="1" applyBorder="1" applyAlignment="1">
      <alignment horizontal="center" vertical="top"/>
    </xf>
    <xf numFmtId="0" fontId="11" fillId="0" borderId="22" xfId="4" applyFont="1" applyBorder="1" applyAlignment="1">
      <alignment horizontal="left" vertical="top"/>
    </xf>
    <xf numFmtId="0" fontId="11" fillId="0" borderId="15" xfId="4" applyFont="1" applyBorder="1" applyAlignment="1">
      <alignment horizontal="left" vertical="top" wrapText="1"/>
    </xf>
    <xf numFmtId="164" fontId="12" fillId="12" borderId="21" xfId="4" applyNumberFormat="1" applyFont="1" applyFill="1" applyBorder="1" applyAlignment="1">
      <alignment horizontal="center" vertical="center"/>
    </xf>
    <xf numFmtId="0" fontId="12" fillId="12" borderId="21" xfId="4" applyFont="1" applyFill="1" applyBorder="1" applyAlignment="1">
      <alignment horizontal="center" vertical="center"/>
    </xf>
    <xf numFmtId="0" fontId="6" fillId="12" borderId="23" xfId="4" applyFont="1" applyFill="1" applyBorder="1" applyAlignment="1">
      <alignment horizontal="center" vertical="center" textRotation="90" wrapText="1"/>
    </xf>
    <xf numFmtId="0" fontId="11" fillId="0" borderId="30" xfId="4" applyFont="1" applyBorder="1" applyAlignment="1">
      <alignment horizontal="center" vertical="center" wrapText="1"/>
    </xf>
    <xf numFmtId="0" fontId="4" fillId="0" borderId="18" xfId="4" applyFont="1" applyBorder="1" applyAlignment="1">
      <alignment horizontal="left" vertical="top" wrapText="1"/>
    </xf>
    <xf numFmtId="0" fontId="11" fillId="12" borderId="16" xfId="4" applyFont="1" applyFill="1" applyBorder="1" applyAlignment="1">
      <alignment horizontal="center" vertical="top"/>
    </xf>
    <xf numFmtId="0" fontId="6" fillId="12" borderId="24" xfId="4" applyFont="1" applyFill="1" applyBorder="1" applyAlignment="1">
      <alignment horizontal="center" vertical="center" textRotation="90" wrapText="1"/>
    </xf>
    <xf numFmtId="0" fontId="3" fillId="0" borderId="43" xfId="4" applyFont="1" applyBorder="1"/>
    <xf numFmtId="0" fontId="3" fillId="0" borderId="20" xfId="4" applyBorder="1"/>
    <xf numFmtId="0" fontId="3" fillId="0" borderId="44" xfId="4" applyFont="1" applyBorder="1" applyAlignment="1">
      <alignment horizontal="left" vertical="top" wrapText="1"/>
    </xf>
    <xf numFmtId="164" fontId="12" fillId="22" borderId="1" xfId="4" applyNumberFormat="1" applyFont="1" applyFill="1" applyBorder="1" applyAlignment="1">
      <alignment horizontal="center" vertical="top"/>
    </xf>
    <xf numFmtId="0" fontId="3" fillId="0" borderId="45" xfId="4" applyFont="1" applyBorder="1"/>
    <xf numFmtId="0" fontId="3" fillId="0" borderId="65" xfId="4" applyBorder="1"/>
    <xf numFmtId="0" fontId="3" fillId="0" borderId="0" xfId="4" applyFont="1" applyBorder="1" applyAlignment="1">
      <alignment horizontal="left" vertical="top" wrapText="1"/>
    </xf>
    <xf numFmtId="164" fontId="15" fillId="0" borderId="23" xfId="4" applyNumberFormat="1" applyFont="1" applyBorder="1" applyAlignment="1">
      <alignment horizontal="center" vertical="top"/>
    </xf>
    <xf numFmtId="0" fontId="3" fillId="0" borderId="26" xfId="4" applyFont="1" applyBorder="1"/>
    <xf numFmtId="0" fontId="3" fillId="0" borderId="22" xfId="4" applyBorder="1"/>
    <xf numFmtId="0" fontId="3" fillId="0" borderId="15" xfId="4" applyFont="1" applyBorder="1" applyAlignment="1">
      <alignment horizontal="left" vertical="top" wrapText="1"/>
    </xf>
    <xf numFmtId="0" fontId="11" fillId="0" borderId="30" xfId="4" applyFont="1" applyBorder="1" applyAlignment="1">
      <alignment horizontal="center" vertical="center"/>
    </xf>
    <xf numFmtId="0" fontId="11" fillId="0" borderId="41" xfId="4" applyFont="1" applyBorder="1" applyAlignment="1">
      <alignment horizontal="center" vertical="center" wrapText="1"/>
    </xf>
    <xf numFmtId="0" fontId="4" fillId="0" borderId="33" xfId="4" applyFont="1" applyBorder="1" applyAlignment="1">
      <alignment horizontal="left" vertical="top" wrapText="1"/>
    </xf>
    <xf numFmtId="164" fontId="15" fillId="12" borderId="16" xfId="4" applyNumberFormat="1" applyFont="1" applyFill="1" applyBorder="1" applyAlignment="1">
      <alignment horizontal="center" vertical="top"/>
    </xf>
    <xf numFmtId="0" fontId="4" fillId="11" borderId="63" xfId="4" applyFont="1" applyFill="1" applyBorder="1" applyAlignment="1">
      <alignment horizontal="center" vertical="center" wrapText="1"/>
    </xf>
    <xf numFmtId="0" fontId="4" fillId="0" borderId="69" xfId="4" applyFont="1" applyBorder="1" applyAlignment="1">
      <alignment vertical="top"/>
    </xf>
    <xf numFmtId="0" fontId="4" fillId="0" borderId="70" xfId="4" applyFont="1" applyBorder="1" applyAlignment="1">
      <alignment vertical="top" wrapText="1"/>
    </xf>
    <xf numFmtId="0" fontId="63" fillId="0" borderId="3" xfId="4" applyFont="1" applyBorder="1" applyAlignment="1">
      <alignment vertical="top" wrapText="1"/>
    </xf>
    <xf numFmtId="0" fontId="63" fillId="0" borderId="3" xfId="4" applyFont="1" applyBorder="1" applyAlignment="1">
      <alignment vertical="top" textRotation="90" wrapText="1"/>
    </xf>
    <xf numFmtId="49" fontId="6" fillId="0" borderId="3" xfId="4" applyNumberFormat="1" applyFont="1" applyBorder="1" applyAlignment="1">
      <alignment vertical="top" wrapText="1"/>
    </xf>
    <xf numFmtId="0" fontId="6" fillId="0" borderId="3" xfId="4" applyFont="1" applyBorder="1" applyAlignment="1">
      <alignment vertical="top"/>
    </xf>
    <xf numFmtId="0" fontId="6" fillId="0" borderId="4" xfId="4" applyFont="1" applyBorder="1" applyAlignment="1">
      <alignment vertical="top"/>
    </xf>
    <xf numFmtId="0" fontId="63" fillId="8" borderId="2" xfId="4" applyFont="1" applyFill="1" applyBorder="1" applyAlignment="1">
      <alignment vertical="top" wrapText="1"/>
    </xf>
    <xf numFmtId="0" fontId="63" fillId="8" borderId="3" xfId="4" applyFont="1" applyFill="1" applyBorder="1" applyAlignment="1">
      <alignment vertical="top" wrapText="1"/>
    </xf>
    <xf numFmtId="0" fontId="63" fillId="8" borderId="3" xfId="4" applyFont="1" applyFill="1" applyBorder="1" applyAlignment="1">
      <alignment vertical="top" textRotation="90" wrapText="1"/>
    </xf>
    <xf numFmtId="49" fontId="6" fillId="8" borderId="3" xfId="4" applyNumberFormat="1" applyFont="1" applyFill="1" applyBorder="1" applyAlignment="1">
      <alignment vertical="top" wrapText="1"/>
    </xf>
    <xf numFmtId="0" fontId="64" fillId="8" borderId="3" xfId="4" applyFont="1" applyFill="1" applyBorder="1" applyAlignment="1">
      <alignment vertical="top"/>
    </xf>
    <xf numFmtId="0" fontId="65" fillId="8" borderId="4" xfId="4" applyFont="1" applyFill="1" applyBorder="1" applyAlignment="1">
      <alignment vertical="top"/>
    </xf>
    <xf numFmtId="9" fontId="11" fillId="8" borderId="2" xfId="4" applyNumberFormat="1" applyFont="1" applyFill="1" applyBorder="1" applyAlignment="1">
      <alignment horizontal="center" vertical="top"/>
    </xf>
    <xf numFmtId="0" fontId="11" fillId="8" borderId="3" xfId="4" applyFont="1" applyFill="1" applyBorder="1" applyAlignment="1">
      <alignment horizontal="left" vertical="top"/>
    </xf>
    <xf numFmtId="0" fontId="11" fillId="8" borderId="4" xfId="4" applyFont="1" applyFill="1" applyBorder="1" applyAlignment="1">
      <alignment horizontal="left" vertical="top"/>
    </xf>
    <xf numFmtId="164" fontId="14" fillId="8" borderId="1" xfId="4" applyNumberFormat="1" applyFont="1" applyFill="1" applyBorder="1" applyAlignment="1">
      <alignment horizontal="center" vertical="top"/>
    </xf>
    <xf numFmtId="0" fontId="6" fillId="12" borderId="5" xfId="4" applyFont="1" applyFill="1" applyBorder="1" applyAlignment="1">
      <alignment horizontal="center" vertical="center" textRotation="90" wrapText="1"/>
    </xf>
    <xf numFmtId="164" fontId="11" fillId="0" borderId="16" xfId="4" applyNumberFormat="1" applyFont="1" applyBorder="1" applyAlignment="1">
      <alignment horizontal="center" vertical="top"/>
    </xf>
    <xf numFmtId="0" fontId="11" fillId="0" borderId="16" xfId="4" applyFont="1" applyBorder="1" applyAlignment="1">
      <alignment horizontal="center" vertical="top"/>
    </xf>
    <xf numFmtId="9" fontId="11" fillId="0" borderId="56" xfId="4" applyNumberFormat="1" applyFont="1" applyBorder="1" applyAlignment="1">
      <alignment horizontal="center" vertical="top"/>
    </xf>
    <xf numFmtId="0" fontId="11" fillId="0" borderId="57" xfId="4" applyFont="1" applyBorder="1" applyAlignment="1">
      <alignment horizontal="left" vertical="top"/>
    </xf>
    <xf numFmtId="0" fontId="11" fillId="0" borderId="66" xfId="4" applyFont="1" applyBorder="1" applyAlignment="1">
      <alignment horizontal="left" vertical="top" wrapText="1"/>
    </xf>
    <xf numFmtId="49" fontId="12" fillId="13" borderId="44" xfId="4" applyNumberFormat="1" applyFont="1" applyFill="1" applyBorder="1" applyAlignment="1">
      <alignment horizontal="center" vertical="top" wrapText="1"/>
    </xf>
    <xf numFmtId="0" fontId="4" fillId="0" borderId="41" xfId="4" applyFont="1" applyBorder="1" applyAlignment="1">
      <alignment vertical="top"/>
    </xf>
    <xf numFmtId="49" fontId="12" fillId="13" borderId="37" xfId="4" applyNumberFormat="1" applyFont="1" applyFill="1" applyBorder="1" applyAlignment="1">
      <alignment horizontal="center" vertical="top" wrapText="1"/>
    </xf>
    <xf numFmtId="9" fontId="11" fillId="0" borderId="55" xfId="4" applyNumberFormat="1" applyFont="1" applyBorder="1" applyAlignment="1">
      <alignment horizontal="left" vertical="top"/>
    </xf>
    <xf numFmtId="0" fontId="4" fillId="0" borderId="61" xfId="4" applyFont="1" applyBorder="1" applyAlignment="1">
      <alignment horizontal="left" vertical="top"/>
    </xf>
    <xf numFmtId="0" fontId="11" fillId="0" borderId="0" xfId="4" applyFont="1" applyBorder="1" applyAlignment="1">
      <alignment horizontal="left" vertical="top"/>
    </xf>
    <xf numFmtId="164" fontId="12" fillId="22" borderId="23" xfId="4" applyNumberFormat="1" applyFont="1" applyFill="1" applyBorder="1" applyAlignment="1">
      <alignment horizontal="center" vertical="top"/>
    </xf>
    <xf numFmtId="0" fontId="12" fillId="22" borderId="5" xfId="4" applyFont="1" applyFill="1" applyBorder="1" applyAlignment="1">
      <alignment horizontal="center" vertical="top"/>
    </xf>
    <xf numFmtId="0" fontId="4" fillId="13" borderId="23" xfId="4" applyFont="1" applyFill="1" applyBorder="1" applyAlignment="1">
      <alignment horizontal="left" vertical="top" wrapText="1"/>
    </xf>
    <xf numFmtId="0" fontId="18" fillId="13" borderId="0" xfId="4" applyFont="1" applyFill="1" applyBorder="1" applyAlignment="1">
      <alignment horizontal="center" vertical="top" wrapText="1"/>
    </xf>
    <xf numFmtId="49" fontId="12" fillId="12" borderId="5" xfId="4" applyNumberFormat="1" applyFont="1" applyFill="1" applyBorder="1" applyAlignment="1">
      <alignment vertical="top" wrapText="1"/>
    </xf>
    <xf numFmtId="49" fontId="16" fillId="9" borderId="48" xfId="4" applyNumberFormat="1" applyFont="1" applyFill="1" applyBorder="1" applyAlignment="1">
      <alignment horizontal="center" vertical="top"/>
    </xf>
    <xf numFmtId="164" fontId="15" fillId="0" borderId="68" xfId="4" applyNumberFormat="1" applyFont="1" applyBorder="1" applyAlignment="1">
      <alignment horizontal="center" vertical="top"/>
    </xf>
    <xf numFmtId="49" fontId="12" fillId="13" borderId="24" xfId="4" applyNumberFormat="1" applyFont="1" applyFill="1" applyBorder="1" applyAlignment="1">
      <alignment horizontal="center" vertical="top"/>
    </xf>
    <xf numFmtId="49" fontId="12" fillId="12" borderId="24" xfId="4" applyNumberFormat="1" applyFont="1" applyFill="1" applyBorder="1" applyAlignment="1">
      <alignment horizontal="center" vertical="top"/>
    </xf>
    <xf numFmtId="9" fontId="11" fillId="0" borderId="13" xfId="4" applyNumberFormat="1" applyFont="1" applyBorder="1" applyAlignment="1">
      <alignment horizontal="left" vertical="top"/>
    </xf>
    <xf numFmtId="0" fontId="4" fillId="0" borderId="22" xfId="4" applyFont="1" applyBorder="1" applyAlignment="1">
      <alignment horizontal="left" vertical="top"/>
    </xf>
    <xf numFmtId="164" fontId="12" fillId="12" borderId="5" xfId="4" applyNumberFormat="1" applyFont="1" applyFill="1" applyBorder="1" applyAlignment="1">
      <alignment horizontal="center" vertical="top"/>
    </xf>
    <xf numFmtId="0" fontId="12" fillId="12" borderId="5" xfId="4" applyFont="1" applyFill="1" applyBorder="1" applyAlignment="1">
      <alignment horizontal="center" vertical="top"/>
    </xf>
    <xf numFmtId="0" fontId="18" fillId="12" borderId="5" xfId="4" applyFont="1" applyFill="1" applyBorder="1" applyAlignment="1">
      <alignment vertical="top" wrapText="1"/>
    </xf>
    <xf numFmtId="49" fontId="11" fillId="15" borderId="13" xfId="4" applyNumberFormat="1" applyFont="1" applyFill="1" applyBorder="1" applyAlignment="1">
      <alignment horizontal="center" vertical="center" wrapText="1"/>
    </xf>
    <xf numFmtId="0" fontId="4" fillId="0" borderId="58" xfId="4" applyFont="1" applyBorder="1" applyAlignment="1">
      <alignment vertical="top"/>
    </xf>
    <xf numFmtId="0" fontId="4" fillId="0" borderId="15" xfId="4" applyFont="1" applyBorder="1" applyAlignment="1">
      <alignment horizontal="left" vertical="top" wrapText="1"/>
    </xf>
    <xf numFmtId="164" fontId="11" fillId="12" borderId="9" xfId="4" applyNumberFormat="1" applyFont="1" applyFill="1" applyBorder="1" applyAlignment="1">
      <alignment horizontal="center" vertical="top"/>
    </xf>
    <xf numFmtId="0" fontId="11" fillId="12" borderId="9" xfId="4" applyFont="1" applyFill="1" applyBorder="1" applyAlignment="1">
      <alignment horizontal="center" vertical="top"/>
    </xf>
    <xf numFmtId="49" fontId="12" fillId="13" borderId="0" xfId="4" applyNumberFormat="1" applyFont="1" applyFill="1" applyBorder="1" applyAlignment="1">
      <alignment horizontal="center" vertical="top" wrapText="1"/>
    </xf>
    <xf numFmtId="49" fontId="16" fillId="9" borderId="48" xfId="4" applyNumberFormat="1" applyFont="1" applyFill="1" applyBorder="1" applyAlignment="1">
      <alignment horizontal="center" vertical="top"/>
    </xf>
    <xf numFmtId="49" fontId="11" fillId="15" borderId="13" xfId="4" applyNumberFormat="1" applyFont="1" applyFill="1" applyBorder="1" applyAlignment="1">
      <alignment vertical="center" wrapText="1"/>
    </xf>
    <xf numFmtId="49" fontId="11" fillId="15" borderId="6" xfId="4" applyNumberFormat="1" applyFont="1" applyFill="1" applyBorder="1" applyAlignment="1">
      <alignment horizontal="center" vertical="center" wrapText="1"/>
    </xf>
    <xf numFmtId="0" fontId="4" fillId="0" borderId="48" xfId="4" applyFont="1" applyBorder="1" applyAlignment="1">
      <alignment horizontal="left" vertical="top" wrapText="1"/>
    </xf>
    <xf numFmtId="164" fontId="15" fillId="12" borderId="68" xfId="4" applyNumberFormat="1" applyFont="1" applyFill="1" applyBorder="1" applyAlignment="1">
      <alignment horizontal="center" vertical="top"/>
    </xf>
    <xf numFmtId="0" fontId="11" fillId="12" borderId="68" xfId="4" applyFont="1" applyFill="1" applyBorder="1" applyAlignment="1">
      <alignment horizontal="center" vertical="top"/>
    </xf>
    <xf numFmtId="0" fontId="11" fillId="0" borderId="39" xfId="4" applyFont="1" applyBorder="1" applyAlignment="1">
      <alignment horizontal="left" vertical="top"/>
    </xf>
    <xf numFmtId="0" fontId="18" fillId="11" borderId="23" xfId="4" applyFont="1" applyFill="1" applyBorder="1" applyAlignment="1">
      <alignment horizontal="center" vertical="top" wrapText="1"/>
    </xf>
    <xf numFmtId="49" fontId="12" fillId="8" borderId="23" xfId="4" applyNumberFormat="1" applyFont="1" applyFill="1" applyBorder="1" applyAlignment="1">
      <alignment horizontal="center" vertical="top"/>
    </xf>
    <xf numFmtId="0" fontId="11" fillId="0" borderId="46" xfId="4" applyFont="1" applyBorder="1" applyAlignment="1">
      <alignment horizontal="left" vertical="top"/>
    </xf>
    <xf numFmtId="164" fontId="12" fillId="0" borderId="9" xfId="4" applyNumberFormat="1" applyFont="1" applyFill="1" applyBorder="1" applyAlignment="1">
      <alignment horizontal="center" vertical="top"/>
    </xf>
    <xf numFmtId="0" fontId="12" fillId="0" borderId="23" xfId="4" applyFont="1" applyFill="1" applyBorder="1" applyAlignment="1">
      <alignment horizontal="center" vertical="top"/>
    </xf>
    <xf numFmtId="0" fontId="18" fillId="13" borderId="23" xfId="4" applyFont="1" applyFill="1" applyBorder="1" applyAlignment="1">
      <alignment horizontal="center" vertical="top" wrapText="1"/>
    </xf>
    <xf numFmtId="0" fontId="11" fillId="0" borderId="38" xfId="4" applyFont="1" applyBorder="1" applyAlignment="1">
      <alignment horizontal="center" vertical="center" wrapText="1"/>
    </xf>
    <xf numFmtId="164" fontId="4" fillId="15" borderId="58" xfId="4" applyNumberFormat="1" applyFont="1" applyFill="1" applyBorder="1" applyAlignment="1">
      <alignment horizontal="center" vertical="center" wrapText="1"/>
    </xf>
    <xf numFmtId="0" fontId="4" fillId="0" borderId="22" xfId="4" applyFont="1" applyBorder="1" applyAlignment="1">
      <alignment horizontal="left" vertical="top" wrapText="1"/>
    </xf>
    <xf numFmtId="164" fontId="12" fillId="0" borderId="16" xfId="4" applyNumberFormat="1" applyFont="1" applyFill="1" applyBorder="1" applyAlignment="1">
      <alignment horizontal="center" vertical="top"/>
    </xf>
    <xf numFmtId="49" fontId="12" fillId="12" borderId="48" xfId="4" applyNumberFormat="1" applyFont="1" applyFill="1" applyBorder="1" applyAlignment="1">
      <alignment horizontal="center" vertical="top"/>
    </xf>
    <xf numFmtId="9" fontId="11" fillId="0" borderId="34" xfId="4" applyNumberFormat="1" applyFont="1" applyBorder="1" applyAlignment="1">
      <alignment horizontal="center" vertical="top"/>
    </xf>
    <xf numFmtId="0" fontId="11" fillId="0" borderId="35" xfId="4" applyFont="1" applyBorder="1" applyAlignment="1">
      <alignment horizontal="left" vertical="top"/>
    </xf>
    <xf numFmtId="0" fontId="18" fillId="12" borderId="17" xfId="4" applyFont="1" applyFill="1" applyBorder="1" applyAlignment="1">
      <alignment horizontal="center" vertical="top" wrapText="1"/>
    </xf>
    <xf numFmtId="0" fontId="11" fillId="0" borderId="26" xfId="4" applyFont="1" applyBorder="1" applyAlignment="1">
      <alignment horizontal="center" vertical="top"/>
    </xf>
    <xf numFmtId="0" fontId="18" fillId="0" borderId="27" xfId="4" applyFont="1" applyBorder="1" applyAlignment="1">
      <alignment vertical="top" wrapText="1"/>
    </xf>
    <xf numFmtId="2" fontId="11" fillId="12" borderId="9" xfId="4" applyNumberFormat="1" applyFont="1" applyFill="1" applyBorder="1" applyAlignment="1">
      <alignment horizontal="center" vertical="center"/>
    </xf>
    <xf numFmtId="0" fontId="11" fillId="0" borderId="26" xfId="4" applyFont="1" applyBorder="1" applyAlignment="1">
      <alignment horizontal="left" vertical="top" wrapText="1"/>
    </xf>
    <xf numFmtId="164" fontId="4" fillId="15" borderId="22" xfId="4" applyNumberFormat="1" applyFont="1" applyFill="1" applyBorder="1" applyAlignment="1">
      <alignment horizontal="center" vertical="center" wrapText="1"/>
    </xf>
    <xf numFmtId="0" fontId="4" fillId="0" borderId="27" xfId="4" applyFont="1" applyBorder="1" applyAlignment="1">
      <alignment horizontal="left" vertical="top" wrapText="1"/>
    </xf>
    <xf numFmtId="164" fontId="11" fillId="12" borderId="9" xfId="4" applyNumberFormat="1" applyFont="1" applyFill="1" applyBorder="1" applyAlignment="1">
      <alignment horizontal="center" vertical="center"/>
    </xf>
    <xf numFmtId="164" fontId="11" fillId="12" borderId="68" xfId="4" applyNumberFormat="1" applyFont="1" applyFill="1" applyBorder="1" applyAlignment="1">
      <alignment horizontal="center" vertical="center"/>
    </xf>
    <xf numFmtId="164" fontId="4" fillId="15" borderId="41" xfId="4" applyNumberFormat="1" applyFont="1" applyFill="1" applyBorder="1" applyAlignment="1">
      <alignment horizontal="center" vertical="center" wrapText="1"/>
    </xf>
    <xf numFmtId="0" fontId="4" fillId="0" borderId="63" xfId="4" applyFont="1" applyBorder="1" applyAlignment="1">
      <alignment horizontal="center" vertical="top" wrapText="1"/>
    </xf>
    <xf numFmtId="0" fontId="4" fillId="0" borderId="64" xfId="4" applyFont="1" applyBorder="1" applyAlignment="1">
      <alignment vertical="top"/>
    </xf>
    <xf numFmtId="0" fontId="4" fillId="0" borderId="4" xfId="4" applyFont="1" applyBorder="1" applyAlignment="1">
      <alignment vertical="top"/>
    </xf>
    <xf numFmtId="0" fontId="6" fillId="0" borderId="3" xfId="4" applyFont="1" applyBorder="1" applyAlignment="1">
      <alignment vertical="center"/>
    </xf>
    <xf numFmtId="0" fontId="6" fillId="0" borderId="3" xfId="4" applyFont="1" applyBorder="1" applyAlignment="1">
      <alignment vertical="center" textRotation="90"/>
    </xf>
    <xf numFmtId="0" fontId="6" fillId="0" borderId="4" xfId="4" applyFont="1" applyBorder="1" applyAlignment="1">
      <alignment vertical="center"/>
    </xf>
    <xf numFmtId="49" fontId="12" fillId="8" borderId="5" xfId="4" applyNumberFormat="1" applyFont="1" applyFill="1" applyBorder="1" applyAlignment="1">
      <alignment horizontal="center" vertical="top"/>
    </xf>
    <xf numFmtId="0" fontId="18" fillId="8" borderId="2" xfId="4" applyFont="1" applyFill="1" applyBorder="1" applyAlignment="1">
      <alignment vertical="top" wrapText="1"/>
    </xf>
    <xf numFmtId="0" fontId="18" fillId="8" borderId="3" xfId="4" applyFont="1" applyFill="1" applyBorder="1" applyAlignment="1">
      <alignment vertical="top" wrapText="1"/>
    </xf>
    <xf numFmtId="0" fontId="18" fillId="8" borderId="3" xfId="4" applyFont="1" applyFill="1" applyBorder="1" applyAlignment="1">
      <alignment vertical="top" textRotation="90" wrapText="1"/>
    </xf>
    <xf numFmtId="0" fontId="4" fillId="8" borderId="3" xfId="4" applyFont="1" applyFill="1" applyBorder="1" applyAlignment="1">
      <alignment vertical="top" wrapText="1"/>
    </xf>
    <xf numFmtId="0" fontId="13" fillId="8" borderId="3" xfId="4" applyFont="1" applyFill="1" applyBorder="1" applyAlignment="1">
      <alignment vertical="top" wrapText="1"/>
    </xf>
    <xf numFmtId="0" fontId="6" fillId="8" borderId="0" xfId="4" applyFont="1" applyFill="1" applyBorder="1"/>
    <xf numFmtId="0" fontId="6" fillId="8" borderId="0" xfId="4" applyFont="1" applyFill="1" applyBorder="1" applyAlignment="1">
      <alignment vertical="top"/>
    </xf>
    <xf numFmtId="0" fontId="4" fillId="0" borderId="2" xfId="4" applyFont="1" applyBorder="1" applyAlignment="1">
      <alignment horizontal="center" vertical="center"/>
    </xf>
    <xf numFmtId="0" fontId="11" fillId="0" borderId="1" xfId="4" applyFont="1" applyBorder="1" applyAlignment="1">
      <alignment horizontal="center" vertical="center"/>
    </xf>
    <xf numFmtId="0" fontId="11" fillId="0" borderId="1" xfId="4" applyFont="1" applyBorder="1" applyAlignment="1">
      <alignment vertical="center" wrapText="1"/>
    </xf>
    <xf numFmtId="0" fontId="12" fillId="0" borderId="17" xfId="4" applyFont="1" applyBorder="1" applyAlignment="1">
      <alignment horizontal="left" vertical="top"/>
    </xf>
    <xf numFmtId="0" fontId="22" fillId="0" borderId="17" xfId="4" applyFont="1" applyBorder="1" applyAlignment="1">
      <alignment horizontal="left" vertical="top"/>
    </xf>
    <xf numFmtId="0" fontId="22" fillId="0" borderId="17" xfId="4" applyFont="1" applyBorder="1" applyAlignment="1">
      <alignment horizontal="left" vertical="top" textRotation="90"/>
    </xf>
    <xf numFmtId="0" fontId="23" fillId="0" borderId="17" xfId="4" applyFont="1" applyBorder="1" applyAlignment="1">
      <alignment horizontal="left" vertical="top"/>
    </xf>
    <xf numFmtId="0" fontId="22" fillId="0" borderId="44" xfId="4" applyFont="1" applyBorder="1" applyAlignment="1">
      <alignment vertical="top"/>
    </xf>
    <xf numFmtId="49" fontId="12" fillId="10" borderId="5" xfId="4" applyNumberFormat="1" applyFont="1" applyFill="1" applyBorder="1" applyAlignment="1">
      <alignment horizontal="center" vertical="top" wrapText="1"/>
    </xf>
    <xf numFmtId="0" fontId="12" fillId="9" borderId="2" xfId="4" applyFont="1" applyFill="1" applyBorder="1" applyAlignment="1">
      <alignment horizontal="left" vertical="top"/>
    </xf>
    <xf numFmtId="0" fontId="26" fillId="10" borderId="3" xfId="4" applyFont="1" applyFill="1" applyBorder="1"/>
    <xf numFmtId="0" fontId="24" fillId="9" borderId="3" xfId="4" applyFont="1" applyFill="1" applyBorder="1" applyAlignment="1">
      <alignment horizontal="left" vertical="top"/>
    </xf>
    <xf numFmtId="0" fontId="24" fillId="9" borderId="3" xfId="4" applyFont="1" applyFill="1" applyBorder="1" applyAlignment="1">
      <alignment horizontal="left"/>
    </xf>
    <xf numFmtId="0" fontId="24" fillId="9" borderId="3" xfId="4" applyFont="1" applyFill="1" applyBorder="1" applyAlignment="1">
      <alignment horizontal="left" textRotation="90"/>
    </xf>
    <xf numFmtId="0" fontId="24" fillId="10" borderId="3" xfId="4" applyFont="1" applyFill="1" applyBorder="1" applyAlignment="1">
      <alignment horizontal="left"/>
    </xf>
    <xf numFmtId="0" fontId="24" fillId="10" borderId="4" xfId="4" applyFont="1" applyFill="1" applyBorder="1" applyAlignment="1"/>
    <xf numFmtId="0" fontId="24" fillId="0" borderId="0" xfId="4" applyFont="1" applyAlignment="1">
      <alignment horizontal="center" vertical="center" textRotation="90"/>
    </xf>
    <xf numFmtId="0" fontId="3" fillId="0" borderId="0" xfId="4" applyAlignment="1">
      <alignment horizontal="center" vertical="top"/>
    </xf>
    <xf numFmtId="0" fontId="52" fillId="0" borderId="0" xfId="4" applyFont="1"/>
    <xf numFmtId="2" fontId="66" fillId="2" borderId="1" xfId="4" applyNumberFormat="1" applyFont="1" applyFill="1" applyBorder="1" applyAlignment="1">
      <alignment horizontal="center"/>
    </xf>
    <xf numFmtId="2" fontId="57" fillId="0" borderId="24" xfId="4" applyNumberFormat="1" applyFont="1" applyBorder="1" applyAlignment="1">
      <alignment horizontal="center" vertical="top" wrapText="1"/>
    </xf>
    <xf numFmtId="2" fontId="58" fillId="6" borderId="1" xfId="4" applyNumberFormat="1" applyFont="1" applyFill="1" applyBorder="1" applyAlignment="1">
      <alignment horizontal="center" vertical="top" wrapText="1"/>
    </xf>
    <xf numFmtId="2" fontId="57" fillId="0" borderId="21" xfId="4" applyNumberFormat="1" applyFont="1" applyBorder="1" applyAlignment="1">
      <alignment horizontal="center" vertical="top" wrapText="1"/>
    </xf>
    <xf numFmtId="2" fontId="57" fillId="0" borderId="54" xfId="4" applyNumberFormat="1" applyFont="1" applyBorder="1" applyAlignment="1">
      <alignment horizontal="center" vertical="top" wrapText="1"/>
    </xf>
    <xf numFmtId="2" fontId="57" fillId="0" borderId="9" xfId="4" applyNumberFormat="1" applyFont="1" applyBorder="1" applyAlignment="1">
      <alignment horizontal="center" vertical="top" wrapText="1"/>
    </xf>
    <xf numFmtId="2" fontId="17" fillId="0" borderId="0" xfId="4" applyNumberFormat="1" applyFont="1" applyAlignment="1">
      <alignment vertical="top"/>
    </xf>
    <xf numFmtId="0" fontId="9" fillId="0" borderId="0" xfId="4" applyFont="1" applyAlignment="1">
      <alignment horizontal="center" vertical="top"/>
    </xf>
    <xf numFmtId="0" fontId="60" fillId="0" borderId="9" xfId="3" applyFont="1" applyBorder="1" applyAlignment="1">
      <alignment horizontal="center" vertical="top" wrapText="1"/>
    </xf>
    <xf numFmtId="2" fontId="67" fillId="0" borderId="9" xfId="4" applyNumberFormat="1" applyFont="1" applyBorder="1" applyAlignment="1">
      <alignment horizontal="center" vertical="top" wrapText="1"/>
    </xf>
    <xf numFmtId="2" fontId="57" fillId="0" borderId="16" xfId="4" applyNumberFormat="1" applyFont="1" applyBorder="1" applyAlignment="1">
      <alignment horizontal="center" vertical="top" wrapText="1"/>
    </xf>
    <xf numFmtId="2" fontId="68" fillId="6" borderId="1" xfId="4" applyNumberFormat="1" applyFont="1" applyFill="1" applyBorder="1" applyAlignment="1">
      <alignment horizontal="center" vertical="top" wrapText="1"/>
    </xf>
    <xf numFmtId="0" fontId="12" fillId="0" borderId="3" xfId="4" applyFont="1" applyBorder="1" applyAlignment="1">
      <alignment horizontal="center" vertical="top" wrapText="1"/>
    </xf>
    <xf numFmtId="49" fontId="11" fillId="0" borderId="0" xfId="4" applyNumberFormat="1" applyFont="1" applyBorder="1" applyAlignment="1">
      <alignment vertical="top"/>
    </xf>
    <xf numFmtId="49" fontId="11" fillId="0" borderId="0" xfId="4" applyNumberFormat="1" applyFont="1" applyBorder="1" applyAlignment="1">
      <alignment horizontal="center" vertical="top"/>
    </xf>
    <xf numFmtId="49" fontId="11" fillId="0" borderId="0" xfId="4" applyNumberFormat="1" applyFont="1" applyBorder="1" applyAlignment="1">
      <alignment vertical="top" textRotation="90"/>
    </xf>
    <xf numFmtId="49" fontId="11" fillId="0" borderId="18" xfId="4" applyNumberFormat="1" applyFont="1" applyBorder="1" applyAlignment="1">
      <alignment horizontal="center" vertical="top"/>
    </xf>
    <xf numFmtId="2" fontId="14" fillId="3" borderId="1" xfId="4" applyNumberFormat="1" applyFont="1" applyFill="1" applyBorder="1" applyAlignment="1">
      <alignment horizontal="center" vertical="top"/>
    </xf>
    <xf numFmtId="49" fontId="14" fillId="10" borderId="2" xfId="5" applyNumberFormat="1" applyFont="1" applyFill="1" applyBorder="1" applyAlignment="1">
      <alignment vertical="top"/>
    </xf>
    <xf numFmtId="49" fontId="14" fillId="10" borderId="3" xfId="5" applyNumberFormat="1" applyFont="1" applyFill="1" applyBorder="1" applyAlignment="1">
      <alignment vertical="top"/>
    </xf>
    <xf numFmtId="49" fontId="14" fillId="10" borderId="4" xfId="5" applyNumberFormat="1" applyFont="1" applyFill="1" applyBorder="1" applyAlignment="1">
      <alignment vertical="top"/>
    </xf>
    <xf numFmtId="164" fontId="12" fillId="10" borderId="1" xfId="5" applyNumberFormat="1" applyFont="1" applyFill="1" applyBorder="1" applyAlignment="1">
      <alignment horizontal="center" vertical="top"/>
    </xf>
    <xf numFmtId="49" fontId="16" fillId="9" borderId="70" xfId="4" applyNumberFormat="1" applyFont="1" applyFill="1" applyBorder="1" applyAlignment="1">
      <alignment horizontal="center" vertical="top" wrapText="1"/>
    </xf>
    <xf numFmtId="0" fontId="15" fillId="8" borderId="2" xfId="4" applyFont="1" applyFill="1" applyBorder="1" applyAlignment="1">
      <alignment vertical="top" wrapText="1"/>
    </xf>
    <xf numFmtId="0" fontId="15" fillId="8" borderId="3" xfId="4" applyFont="1" applyFill="1" applyBorder="1" applyAlignment="1">
      <alignment vertical="top" wrapText="1"/>
    </xf>
    <xf numFmtId="0" fontId="15" fillId="8" borderId="4" xfId="4" applyFont="1" applyFill="1" applyBorder="1" applyAlignment="1">
      <alignment vertical="top" wrapText="1"/>
    </xf>
    <xf numFmtId="164" fontId="12" fillId="8" borderId="5" xfId="4" applyNumberFormat="1" applyFont="1" applyFill="1" applyBorder="1" applyAlignment="1">
      <alignment horizontal="center" vertical="top"/>
    </xf>
    <xf numFmtId="0" fontId="12" fillId="8" borderId="5" xfId="4" applyFont="1" applyFill="1" applyBorder="1" applyAlignment="1">
      <alignment horizontal="center" vertical="top"/>
    </xf>
    <xf numFmtId="9" fontId="10" fillId="0" borderId="34" xfId="4" applyNumberFormat="1" applyFont="1" applyBorder="1" applyAlignment="1">
      <alignment horizontal="center" vertical="top" wrapText="1"/>
    </xf>
    <xf numFmtId="0" fontId="10" fillId="0" borderId="57" xfId="4" applyFont="1" applyBorder="1" applyAlignment="1">
      <alignment horizontal="center" vertical="top" wrapText="1"/>
    </xf>
    <xf numFmtId="0" fontId="10" fillId="0" borderId="29" xfId="4" applyFont="1" applyBorder="1" applyAlignment="1">
      <alignment horizontal="left" vertical="top" wrapText="1"/>
    </xf>
    <xf numFmtId="164" fontId="12" fillId="22" borderId="21" xfId="4" applyNumberFormat="1" applyFont="1" applyFill="1" applyBorder="1" applyAlignment="1">
      <alignment horizontal="center" vertical="top"/>
    </xf>
    <xf numFmtId="0" fontId="12" fillId="22" borderId="1" xfId="4" applyFont="1" applyFill="1" applyBorder="1" applyAlignment="1">
      <alignment horizontal="center" vertical="top"/>
    </xf>
    <xf numFmtId="0" fontId="4" fillId="0" borderId="51" xfId="4" applyFont="1" applyBorder="1" applyAlignment="1">
      <alignment horizontal="center" vertical="top" wrapText="1"/>
    </xf>
    <xf numFmtId="0" fontId="4" fillId="0" borderId="65" xfId="4" applyFont="1" applyBorder="1" applyAlignment="1">
      <alignment horizontal="center" vertical="center" wrapText="1"/>
    </xf>
    <xf numFmtId="0" fontId="4" fillId="0" borderId="48" xfId="4" applyFont="1" applyBorder="1" applyAlignment="1">
      <alignment vertical="top" wrapText="1"/>
    </xf>
    <xf numFmtId="164" fontId="11" fillId="0" borderId="23" xfId="4" applyNumberFormat="1" applyFont="1" applyBorder="1" applyAlignment="1">
      <alignment horizontal="center" vertical="top"/>
    </xf>
    <xf numFmtId="0" fontId="12" fillId="0" borderId="5" xfId="4" applyFont="1" applyFill="1" applyBorder="1" applyAlignment="1">
      <alignment horizontal="center" vertical="top"/>
    </xf>
    <xf numFmtId="0" fontId="4" fillId="0" borderId="26" xfId="4" applyFont="1" applyBorder="1" applyAlignment="1">
      <alignment horizontal="center" vertical="top" wrapText="1"/>
    </xf>
    <xf numFmtId="0" fontId="4" fillId="0" borderId="22" xfId="4" applyFont="1" applyBorder="1" applyAlignment="1">
      <alignment horizontal="center" vertical="center" wrapText="1"/>
    </xf>
    <xf numFmtId="0" fontId="4" fillId="0" borderId="15" xfId="4" applyFont="1" applyBorder="1" applyAlignment="1">
      <alignment vertical="top" wrapText="1"/>
    </xf>
    <xf numFmtId="164" fontId="11" fillId="12" borderId="1" xfId="4" applyNumberFormat="1" applyFont="1" applyFill="1" applyBorder="1" applyAlignment="1">
      <alignment horizontal="center" vertical="top"/>
    </xf>
    <xf numFmtId="0" fontId="12" fillId="12" borderId="1" xfId="4" applyFont="1" applyFill="1" applyBorder="1" applyAlignment="1">
      <alignment horizontal="center" vertical="top"/>
    </xf>
    <xf numFmtId="0" fontId="4" fillId="0" borderId="28" xfId="4" applyFont="1" applyBorder="1" applyAlignment="1">
      <alignment vertical="top" wrapText="1"/>
    </xf>
    <xf numFmtId="0" fontId="11" fillId="12" borderId="1" xfId="4" applyFont="1" applyFill="1" applyBorder="1" applyAlignment="1">
      <alignment horizontal="center" vertical="top"/>
    </xf>
    <xf numFmtId="0" fontId="4" fillId="0" borderId="59" xfId="4" applyFont="1" applyBorder="1" applyAlignment="1">
      <alignment vertical="top" wrapText="1"/>
    </xf>
    <xf numFmtId="0" fontId="4" fillId="0" borderId="41" xfId="4" applyFont="1" applyBorder="1" applyAlignment="1">
      <alignment horizontal="center" vertical="top" wrapText="1"/>
    </xf>
    <xf numFmtId="0" fontId="4" fillId="0" borderId="32" xfId="4" applyFont="1" applyBorder="1" applyAlignment="1">
      <alignment vertical="top" wrapText="1"/>
    </xf>
    <xf numFmtId="164" fontId="11" fillId="12" borderId="24" xfId="4" applyNumberFormat="1" applyFont="1" applyFill="1" applyBorder="1" applyAlignment="1">
      <alignment horizontal="center" vertical="top"/>
    </xf>
    <xf numFmtId="0" fontId="12" fillId="12" borderId="23" xfId="4" applyFont="1" applyFill="1" applyBorder="1" applyAlignment="1">
      <alignment horizontal="center" vertical="top"/>
    </xf>
    <xf numFmtId="9" fontId="10" fillId="0" borderId="55" xfId="4" applyNumberFormat="1" applyFont="1" applyBorder="1" applyAlignment="1">
      <alignment horizontal="center" vertical="top" wrapText="1"/>
    </xf>
    <xf numFmtId="0" fontId="10" fillId="0" borderId="46" xfId="4" applyFont="1" applyBorder="1" applyAlignment="1">
      <alignment horizontal="center" vertical="top" wrapText="1"/>
    </xf>
    <xf numFmtId="0" fontId="10" fillId="0" borderId="47" xfId="4" applyFont="1" applyBorder="1" applyAlignment="1">
      <alignment horizontal="left" vertical="top" wrapText="1"/>
    </xf>
    <xf numFmtId="0" fontId="18" fillId="12" borderId="23" xfId="4" applyFont="1" applyFill="1" applyBorder="1" applyAlignment="1">
      <alignment horizontal="center" vertical="top" wrapText="1"/>
    </xf>
    <xf numFmtId="164" fontId="12" fillId="0" borderId="1" xfId="4" applyNumberFormat="1" applyFont="1" applyFill="1" applyBorder="1" applyAlignment="1">
      <alignment horizontal="center" vertical="top"/>
    </xf>
    <xf numFmtId="0" fontId="10" fillId="0" borderId="35" xfId="4" applyFont="1" applyBorder="1" applyAlignment="1">
      <alignment horizontal="center" vertical="top" wrapText="1"/>
    </xf>
    <xf numFmtId="0" fontId="10" fillId="0" borderId="36" xfId="4" applyFont="1" applyBorder="1" applyAlignment="1">
      <alignment horizontal="left" vertical="top" wrapText="1"/>
    </xf>
    <xf numFmtId="0" fontId="18" fillId="13" borderId="44" xfId="4" applyFont="1" applyFill="1" applyBorder="1" applyAlignment="1">
      <alignment horizontal="center" vertical="top" wrapText="1"/>
    </xf>
    <xf numFmtId="0" fontId="4" fillId="0" borderId="38" xfId="4" applyFont="1" applyBorder="1" applyAlignment="1">
      <alignment horizontal="center" vertical="top" wrapText="1"/>
    </xf>
    <xf numFmtId="0" fontId="4" fillId="0" borderId="58" xfId="4" applyFont="1" applyBorder="1" applyAlignment="1">
      <alignment horizontal="center" vertical="top" wrapText="1"/>
    </xf>
    <xf numFmtId="49" fontId="12" fillId="13" borderId="48" xfId="4" applyNumberFormat="1" applyFont="1" applyFill="1" applyBorder="1" applyAlignment="1">
      <alignment horizontal="center" vertical="top" wrapText="1"/>
    </xf>
    <xf numFmtId="0" fontId="4" fillId="0" borderId="30" xfId="4" applyFont="1" applyBorder="1" applyAlignment="1">
      <alignment horizontal="center" vertical="top" wrapText="1"/>
    </xf>
    <xf numFmtId="0" fontId="9" fillId="0" borderId="64" xfId="4" applyFont="1" applyBorder="1" applyAlignment="1">
      <alignment vertical="center" wrapText="1"/>
    </xf>
    <xf numFmtId="0" fontId="6" fillId="0" borderId="3" xfId="4" applyFont="1" applyBorder="1" applyAlignment="1">
      <alignment vertical="top" wrapText="1"/>
    </xf>
    <xf numFmtId="0" fontId="6" fillId="0" borderId="3" xfId="4" applyFont="1" applyBorder="1" applyAlignment="1">
      <alignment horizontal="center" vertical="top" wrapText="1"/>
    </xf>
    <xf numFmtId="0" fontId="6" fillId="0" borderId="3" xfId="4" applyFont="1" applyBorder="1" applyAlignment="1">
      <alignment vertical="top" textRotation="90" wrapText="1"/>
    </xf>
    <xf numFmtId="0" fontId="6" fillId="8" borderId="2" xfId="4" applyFont="1" applyFill="1" applyBorder="1" applyAlignment="1">
      <alignment vertical="top" wrapText="1"/>
    </xf>
    <xf numFmtId="0" fontId="6" fillId="8" borderId="3" xfId="4" applyFont="1" applyFill="1" applyBorder="1" applyAlignment="1">
      <alignment vertical="top" wrapText="1"/>
    </xf>
    <xf numFmtId="0" fontId="6" fillId="8" borderId="3" xfId="4" applyFont="1" applyFill="1" applyBorder="1" applyAlignment="1">
      <alignment horizontal="center" vertical="top" wrapText="1"/>
    </xf>
    <xf numFmtId="0" fontId="6" fillId="8" borderId="3" xfId="4" applyFont="1" applyFill="1" applyBorder="1" applyAlignment="1">
      <alignment vertical="top" textRotation="90" wrapText="1"/>
    </xf>
    <xf numFmtId="49" fontId="16" fillId="8" borderId="44" xfId="4" applyNumberFormat="1" applyFont="1" applyFill="1" applyBorder="1" applyAlignment="1">
      <alignment horizontal="center" vertical="top"/>
    </xf>
    <xf numFmtId="164" fontId="4" fillId="0" borderId="63" xfId="4" applyNumberFormat="1" applyFont="1" applyBorder="1" applyAlignment="1">
      <alignment horizontal="center" vertical="center"/>
    </xf>
    <xf numFmtId="0" fontId="4" fillId="0" borderId="64" xfId="4" applyFont="1" applyBorder="1" applyAlignment="1">
      <alignment horizontal="center" vertical="center"/>
    </xf>
    <xf numFmtId="0" fontId="4" fillId="0" borderId="3" xfId="4" applyFont="1" applyBorder="1" applyAlignment="1">
      <alignment vertical="top" wrapText="1"/>
    </xf>
    <xf numFmtId="0" fontId="25" fillId="10" borderId="2" xfId="4" applyFont="1" applyFill="1" applyBorder="1" applyAlignment="1">
      <alignment vertical="top"/>
    </xf>
    <xf numFmtId="0" fontId="25" fillId="10" borderId="3" xfId="4" applyFont="1" applyFill="1" applyBorder="1" applyAlignment="1">
      <alignment horizontal="center" vertical="top"/>
    </xf>
    <xf numFmtId="0" fontId="25" fillId="10" borderId="3" xfId="4" applyFont="1" applyFill="1" applyBorder="1" applyAlignment="1">
      <alignment vertical="top" textRotation="90"/>
    </xf>
    <xf numFmtId="0" fontId="6" fillId="10" borderId="3" xfId="4" applyFont="1" applyFill="1" applyBorder="1" applyAlignment="1">
      <alignment vertical="top"/>
    </xf>
    <xf numFmtId="0" fontId="52" fillId="10" borderId="3" xfId="4" applyFont="1" applyFill="1" applyBorder="1" applyAlignment="1">
      <alignment vertical="top"/>
    </xf>
    <xf numFmtId="0" fontId="25" fillId="10" borderId="4" xfId="4" applyFont="1" applyFill="1" applyBorder="1" applyAlignment="1">
      <alignment vertical="top"/>
    </xf>
    <xf numFmtId="49" fontId="16" fillId="10" borderId="4" xfId="4" applyNumberFormat="1" applyFont="1" applyFill="1" applyBorder="1" applyAlignment="1">
      <alignment horizontal="center" vertical="top"/>
    </xf>
    <xf numFmtId="49" fontId="12" fillId="10" borderId="2" xfId="5" applyNumberFormat="1" applyFont="1" applyFill="1" applyBorder="1" applyAlignment="1">
      <alignment vertical="top"/>
    </xf>
    <xf numFmtId="49" fontId="12" fillId="10" borderId="3" xfId="5" applyNumberFormat="1" applyFont="1" applyFill="1" applyBorder="1" applyAlignment="1">
      <alignment vertical="top"/>
    </xf>
    <xf numFmtId="49" fontId="12" fillId="10" borderId="4" xfId="5" applyNumberFormat="1" applyFont="1" applyFill="1" applyBorder="1" applyAlignment="1">
      <alignment vertical="top"/>
    </xf>
    <xf numFmtId="164" fontId="14" fillId="10" borderId="1" xfId="5" applyNumberFormat="1" applyFont="1" applyFill="1" applyBorder="1" applyAlignment="1">
      <alignment horizontal="center" vertical="top"/>
    </xf>
    <xf numFmtId="49" fontId="16" fillId="9" borderId="1" xfId="4" applyNumberFormat="1" applyFont="1" applyFill="1" applyBorder="1" applyAlignment="1">
      <alignment horizontal="center" vertical="top" wrapText="1"/>
    </xf>
    <xf numFmtId="0" fontId="11" fillId="0" borderId="39" xfId="4" applyFont="1" applyBorder="1" applyAlignment="1">
      <alignment horizontal="center" vertical="top"/>
    </xf>
    <xf numFmtId="0" fontId="11" fillId="0" borderId="40" xfId="4" applyFont="1" applyBorder="1" applyAlignment="1">
      <alignment horizontal="left" vertical="top" wrapText="1"/>
    </xf>
    <xf numFmtId="164" fontId="12" fillId="24" borderId="1" xfId="4" applyNumberFormat="1" applyFont="1" applyFill="1" applyBorder="1" applyAlignment="1">
      <alignment horizontal="center" vertical="top"/>
    </xf>
    <xf numFmtId="0" fontId="4" fillId="13" borderId="5" xfId="4" applyFont="1" applyFill="1" applyBorder="1" applyAlignment="1">
      <alignment horizontal="left" vertical="top"/>
    </xf>
    <xf numFmtId="1" fontId="11" fillId="0" borderId="25" xfId="4" applyNumberFormat="1" applyFont="1" applyBorder="1" applyAlignment="1">
      <alignment horizontal="center" vertical="top"/>
    </xf>
    <xf numFmtId="0" fontId="11" fillId="0" borderId="50" xfId="4" applyFont="1" applyBorder="1" applyAlignment="1">
      <alignment horizontal="center" vertical="top"/>
    </xf>
    <xf numFmtId="0" fontId="11" fillId="0" borderId="42" xfId="4" applyFont="1" applyBorder="1" applyAlignment="1">
      <alignment horizontal="left" vertical="top" wrapText="1"/>
    </xf>
    <xf numFmtId="0" fontId="4" fillId="13" borderId="24" xfId="4" applyFont="1" applyFill="1" applyBorder="1" applyAlignment="1">
      <alignment vertical="top"/>
    </xf>
    <xf numFmtId="49" fontId="12" fillId="13" borderId="24" xfId="4" applyNumberFormat="1" applyFont="1" applyFill="1" applyBorder="1" applyAlignment="1">
      <alignment vertical="top" wrapText="1"/>
    </xf>
    <xf numFmtId="49" fontId="12" fillId="12" borderId="37" xfId="4" applyNumberFormat="1" applyFont="1" applyFill="1" applyBorder="1" applyAlignment="1">
      <alignment vertical="top" wrapText="1"/>
    </xf>
    <xf numFmtId="0" fontId="11" fillId="0" borderId="44" xfId="4" applyFont="1" applyBorder="1" applyAlignment="1">
      <alignment horizontal="left" vertical="top" wrapText="1"/>
    </xf>
    <xf numFmtId="1" fontId="11" fillId="0" borderId="59" xfId="4" applyNumberFormat="1" applyFont="1" applyBorder="1" applyAlignment="1">
      <alignment horizontal="center" vertical="top"/>
    </xf>
    <xf numFmtId="0" fontId="11" fillId="0" borderId="41" xfId="4" applyFont="1" applyBorder="1" applyAlignment="1">
      <alignment horizontal="center" vertical="top"/>
    </xf>
    <xf numFmtId="0" fontId="11" fillId="0" borderId="33" xfId="4" applyFont="1" applyBorder="1" applyAlignment="1">
      <alignment horizontal="left" vertical="top" wrapText="1"/>
    </xf>
    <xf numFmtId="164" fontId="12" fillId="0" borderId="18" xfId="4" applyNumberFormat="1" applyFont="1" applyFill="1" applyBorder="1" applyAlignment="1">
      <alignment horizontal="center" vertical="top"/>
    </xf>
    <xf numFmtId="0" fontId="12" fillId="0" borderId="1" xfId="4" applyFont="1" applyFill="1" applyBorder="1" applyAlignment="1">
      <alignment horizontal="center" vertical="top"/>
    </xf>
    <xf numFmtId="0" fontId="18" fillId="11" borderId="24" xfId="4" applyFont="1" applyFill="1" applyBorder="1" applyAlignment="1">
      <alignment horizontal="center" vertical="top" wrapText="1"/>
    </xf>
    <xf numFmtId="164" fontId="12" fillId="0" borderId="0" xfId="4" applyNumberFormat="1" applyFont="1" applyFill="1" applyBorder="1" applyAlignment="1">
      <alignment horizontal="center" vertical="top"/>
    </xf>
    <xf numFmtId="0" fontId="4" fillId="13" borderId="23" xfId="7" applyFont="1" applyFill="1" applyBorder="1" applyAlignment="1">
      <alignment vertical="top" wrapText="1"/>
    </xf>
    <xf numFmtId="49" fontId="12" fillId="13" borderId="23" xfId="4" applyNumberFormat="1" applyFont="1" applyFill="1" applyBorder="1" applyAlignment="1">
      <alignment vertical="top" wrapText="1"/>
    </xf>
    <xf numFmtId="0" fontId="4" fillId="13" borderId="24" xfId="7" applyFont="1" applyFill="1" applyBorder="1" applyAlignment="1">
      <alignment vertical="top" wrapText="1"/>
    </xf>
    <xf numFmtId="49" fontId="17" fillId="0" borderId="0" xfId="4" applyNumberFormat="1" applyFont="1" applyBorder="1" applyAlignment="1">
      <alignment horizontal="center" vertical="center" textRotation="90"/>
    </xf>
    <xf numFmtId="0" fontId="4" fillId="13" borderId="19" xfId="4" applyFont="1" applyFill="1" applyBorder="1" applyAlignment="1">
      <alignment horizontal="left" vertical="top" wrapText="1"/>
    </xf>
    <xf numFmtId="0" fontId="9" fillId="0" borderId="32" xfId="10" applyFont="1" applyBorder="1" applyAlignment="1">
      <alignment horizontal="left" vertical="top" wrapText="1"/>
    </xf>
    <xf numFmtId="0" fontId="4" fillId="13" borderId="25" xfId="4" applyFont="1" applyFill="1" applyBorder="1" applyAlignment="1">
      <alignment vertical="top" wrapText="1"/>
    </xf>
    <xf numFmtId="0" fontId="11" fillId="0" borderId="57" xfId="4" applyFont="1" applyBorder="1" applyAlignment="1">
      <alignment horizontal="center" vertical="top"/>
    </xf>
    <xf numFmtId="0" fontId="11" fillId="0" borderId="29" xfId="4" applyFont="1" applyBorder="1" applyAlignment="1">
      <alignment horizontal="left" vertical="top" wrapText="1"/>
    </xf>
    <xf numFmtId="49" fontId="11" fillId="0" borderId="21" xfId="4" applyNumberFormat="1" applyFont="1" applyBorder="1" applyAlignment="1">
      <alignment horizontal="center" vertical="top"/>
    </xf>
    <xf numFmtId="0" fontId="11" fillId="0" borderId="36" xfId="4" applyFont="1" applyBorder="1" applyAlignment="1">
      <alignment horizontal="left" vertical="top" wrapText="1"/>
    </xf>
    <xf numFmtId="164" fontId="12" fillId="22" borderId="78" xfId="4" applyNumberFormat="1" applyFont="1" applyFill="1" applyBorder="1" applyAlignment="1">
      <alignment horizontal="center" vertical="top"/>
    </xf>
    <xf numFmtId="0" fontId="12" fillId="22" borderId="29" xfId="4" applyFont="1" applyFill="1" applyBorder="1" applyAlignment="1">
      <alignment horizontal="center" vertical="top"/>
    </xf>
    <xf numFmtId="1" fontId="11" fillId="0" borderId="30" xfId="4" applyNumberFormat="1" applyFont="1" applyBorder="1" applyAlignment="1">
      <alignment horizontal="center" vertical="top"/>
    </xf>
    <xf numFmtId="0" fontId="11" fillId="0" borderId="32" xfId="4" applyFont="1" applyBorder="1" applyAlignment="1">
      <alignment horizontal="left" vertical="top" wrapText="1"/>
    </xf>
    <xf numFmtId="164" fontId="12" fillId="0" borderId="72" xfId="4" applyNumberFormat="1" applyFont="1" applyFill="1" applyBorder="1" applyAlignment="1">
      <alignment horizontal="center" vertical="top"/>
    </xf>
    <xf numFmtId="0" fontId="4" fillId="0" borderId="30" xfId="4" applyFont="1" applyBorder="1" applyAlignment="1">
      <alignment horizontal="center" vertical="top"/>
    </xf>
    <xf numFmtId="0" fontId="4" fillId="0" borderId="33" xfId="4" applyFont="1" applyBorder="1" applyAlignment="1">
      <alignment vertical="top" wrapText="1"/>
    </xf>
    <xf numFmtId="0" fontId="11" fillId="0" borderId="30" xfId="4" applyFont="1" applyBorder="1" applyAlignment="1">
      <alignment horizontal="center" vertical="top"/>
    </xf>
    <xf numFmtId="0" fontId="11" fillId="0" borderId="41" xfId="4" applyFont="1" applyBorder="1" applyAlignment="1">
      <alignment horizontal="center" vertical="top" wrapText="1"/>
    </xf>
    <xf numFmtId="164" fontId="12" fillId="0" borderId="79" xfId="4" applyNumberFormat="1" applyFont="1" applyFill="1" applyBorder="1" applyAlignment="1">
      <alignment horizontal="center" vertical="top"/>
    </xf>
    <xf numFmtId="0" fontId="11" fillId="0" borderId="9" xfId="4" applyFont="1" applyBorder="1" applyAlignment="1">
      <alignment horizontal="center" vertical="top"/>
    </xf>
    <xf numFmtId="0" fontId="11" fillId="0" borderId="28" xfId="4" applyFont="1" applyBorder="1" applyAlignment="1">
      <alignment horizontal="left" vertical="top" wrapText="1"/>
    </xf>
    <xf numFmtId="164" fontId="12" fillId="22" borderId="63" xfId="4" applyNumberFormat="1" applyFont="1" applyFill="1" applyBorder="1" applyAlignment="1">
      <alignment horizontal="center" vertical="top"/>
    </xf>
    <xf numFmtId="0" fontId="12" fillId="22" borderId="4" xfId="4" applyFont="1" applyFill="1" applyBorder="1" applyAlignment="1">
      <alignment horizontal="center" vertical="top"/>
    </xf>
    <xf numFmtId="164" fontId="12" fillId="0" borderId="76" xfId="4" applyNumberFormat="1" applyFont="1" applyFill="1" applyBorder="1" applyAlignment="1">
      <alignment horizontal="center" vertical="top"/>
    </xf>
    <xf numFmtId="0" fontId="11" fillId="0" borderId="24" xfId="4" applyFont="1" applyBorder="1" applyAlignment="1">
      <alignment horizontal="center" vertical="top"/>
    </xf>
    <xf numFmtId="164" fontId="14" fillId="0" borderId="79" xfId="4" applyNumberFormat="1" applyFont="1" applyFill="1" applyBorder="1" applyAlignment="1">
      <alignment horizontal="center" vertical="top"/>
    </xf>
    <xf numFmtId="0" fontId="4" fillId="0" borderId="41" xfId="4" applyFont="1" applyBorder="1" applyAlignment="1">
      <alignment horizontal="center" vertical="center" wrapText="1"/>
    </xf>
    <xf numFmtId="0" fontId="4" fillId="0" borderId="33" xfId="4" applyFont="1" applyBorder="1" applyAlignment="1">
      <alignment wrapText="1"/>
    </xf>
    <xf numFmtId="0" fontId="4" fillId="0" borderId="41" xfId="4" applyFont="1" applyBorder="1" applyAlignment="1">
      <alignment horizontal="center" vertical="top"/>
    </xf>
    <xf numFmtId="164" fontId="6" fillId="0" borderId="72" xfId="4" applyNumberFormat="1" applyFont="1" applyFill="1" applyBorder="1" applyAlignment="1">
      <alignment horizontal="center" vertical="top"/>
    </xf>
    <xf numFmtId="164" fontId="6" fillId="12" borderId="21" xfId="4" applyNumberFormat="1" applyFont="1" applyFill="1" applyBorder="1" applyAlignment="1">
      <alignment horizontal="center" vertical="top"/>
    </xf>
    <xf numFmtId="0" fontId="12" fillId="12" borderId="29" xfId="4" applyFont="1" applyFill="1" applyBorder="1" applyAlignment="1">
      <alignment horizontal="center" vertical="top"/>
    </xf>
    <xf numFmtId="0" fontId="11" fillId="0" borderId="13" xfId="4" applyFont="1" applyBorder="1" applyAlignment="1">
      <alignment horizontal="center" vertical="top"/>
    </xf>
    <xf numFmtId="0" fontId="4" fillId="0" borderId="15" xfId="4" applyFont="1" applyBorder="1" applyAlignment="1">
      <alignment wrapText="1"/>
    </xf>
    <xf numFmtId="164" fontId="4" fillId="12" borderId="9" xfId="4" applyNumberFormat="1" applyFont="1" applyFill="1" applyBorder="1" applyAlignment="1">
      <alignment horizontal="center" vertical="top"/>
    </xf>
    <xf numFmtId="0" fontId="3" fillId="0" borderId="55" xfId="4" applyBorder="1"/>
    <xf numFmtId="0" fontId="3" fillId="0" borderId="61" xfId="4" applyBorder="1"/>
    <xf numFmtId="0" fontId="3" fillId="0" borderId="48" xfId="4" applyBorder="1"/>
    <xf numFmtId="0" fontId="11" fillId="0" borderId="59" xfId="4" applyFont="1" applyBorder="1" applyAlignment="1">
      <alignment horizontal="center" vertical="top"/>
    </xf>
    <xf numFmtId="164" fontId="6" fillId="12" borderId="16" xfId="4" applyNumberFormat="1" applyFont="1" applyFill="1" applyBorder="1" applyAlignment="1">
      <alignment horizontal="center" vertical="top"/>
    </xf>
    <xf numFmtId="0" fontId="3" fillId="0" borderId="45" xfId="4" applyFont="1" applyBorder="1" applyAlignment="1">
      <alignment horizontal="center" vertical="top" wrapText="1"/>
    </xf>
    <xf numFmtId="0" fontId="9" fillId="0" borderId="61" xfId="4" applyFont="1" applyBorder="1" applyAlignment="1">
      <alignment horizontal="center" vertical="top" wrapText="1"/>
    </xf>
    <xf numFmtId="0" fontId="3" fillId="0" borderId="30" xfId="4" applyFont="1" applyBorder="1" applyAlignment="1">
      <alignment horizontal="center" vertical="top" wrapText="1"/>
    </xf>
    <xf numFmtId="0" fontId="9" fillId="0" borderId="41" xfId="4" applyFont="1" applyBorder="1" applyAlignment="1">
      <alignment horizontal="center" vertical="top" wrapText="1"/>
    </xf>
    <xf numFmtId="0" fontId="4" fillId="0" borderId="32" xfId="4" applyFont="1" applyBorder="1" applyAlignment="1">
      <alignment wrapText="1"/>
    </xf>
    <xf numFmtId="0" fontId="63" fillId="8" borderId="3" xfId="4" applyFont="1" applyFill="1" applyBorder="1" applyAlignment="1">
      <alignment horizontal="center" vertical="top" wrapText="1"/>
    </xf>
    <xf numFmtId="0" fontId="64" fillId="8" borderId="4" xfId="4" applyFont="1" applyFill="1" applyBorder="1" applyAlignment="1">
      <alignment vertical="top"/>
    </xf>
    <xf numFmtId="164" fontId="14" fillId="8" borderId="5" xfId="4" applyNumberFormat="1" applyFont="1" applyFill="1" applyBorder="1" applyAlignment="1">
      <alignment horizontal="center" vertical="top"/>
    </xf>
    <xf numFmtId="0" fontId="11" fillId="0" borderId="34" xfId="4" applyFont="1" applyBorder="1" applyAlignment="1">
      <alignment horizontal="center" vertical="top"/>
    </xf>
    <xf numFmtId="0" fontId="72" fillId="0" borderId="36" xfId="4" applyFont="1" applyBorder="1" applyAlignment="1">
      <alignment horizontal="left" vertical="top" wrapText="1"/>
    </xf>
    <xf numFmtId="0" fontId="12" fillId="22" borderId="56" xfId="4" applyFont="1" applyFill="1" applyBorder="1" applyAlignment="1">
      <alignment horizontal="center" vertical="top"/>
    </xf>
    <xf numFmtId="0" fontId="4" fillId="13" borderId="5" xfId="7" applyFont="1" applyFill="1" applyBorder="1" applyAlignment="1">
      <alignment vertical="top" wrapText="1"/>
    </xf>
    <xf numFmtId="0" fontId="72" fillId="0" borderId="28" xfId="4" applyFont="1" applyBorder="1" applyAlignment="1">
      <alignment horizontal="left" vertical="top" wrapText="1"/>
    </xf>
    <xf numFmtId="0" fontId="11" fillId="0" borderId="6" xfId="4" applyFont="1" applyBorder="1" applyAlignment="1">
      <alignment horizontal="center" vertical="top"/>
    </xf>
    <xf numFmtId="0" fontId="9" fillId="0" borderId="22" xfId="4" applyFont="1" applyBorder="1" applyAlignment="1">
      <alignment horizontal="center" vertical="top" wrapText="1"/>
    </xf>
    <xf numFmtId="0" fontId="4" fillId="0" borderId="15" xfId="4" applyFont="1" applyBorder="1" applyAlignment="1">
      <alignment vertical="center" wrapText="1"/>
    </xf>
    <xf numFmtId="0" fontId="3" fillId="0" borderId="0" xfId="4" applyFill="1"/>
    <xf numFmtId="0" fontId="3" fillId="0" borderId="0" xfId="4" applyFill="1" applyBorder="1"/>
    <xf numFmtId="0" fontId="12" fillId="0" borderId="0" xfId="4" applyFont="1" applyFill="1" applyBorder="1" applyAlignment="1">
      <alignment horizontal="center" vertical="top"/>
    </xf>
    <xf numFmtId="0" fontId="72" fillId="0" borderId="29" xfId="4" applyFont="1" applyBorder="1" applyAlignment="1">
      <alignment horizontal="left" vertical="top" wrapText="1"/>
    </xf>
    <xf numFmtId="2" fontId="11" fillId="0" borderId="0" xfId="4" applyNumberFormat="1" applyFont="1" applyFill="1" applyBorder="1" applyAlignment="1">
      <alignment horizontal="center" vertical="top"/>
    </xf>
    <xf numFmtId="0" fontId="11" fillId="0" borderId="0" xfId="4" applyFont="1" applyFill="1" applyBorder="1" applyAlignment="1">
      <alignment horizontal="center" vertical="top"/>
    </xf>
    <xf numFmtId="0" fontId="11" fillId="0" borderId="38" xfId="4" applyFont="1" applyBorder="1" applyAlignment="1">
      <alignment horizontal="center" vertical="top"/>
    </xf>
    <xf numFmtId="0" fontId="4" fillId="0" borderId="8" xfId="4" applyFont="1" applyBorder="1" applyAlignment="1">
      <alignment vertical="center" wrapText="1"/>
    </xf>
    <xf numFmtId="2" fontId="11" fillId="12" borderId="68" xfId="4" applyNumberFormat="1" applyFont="1" applyFill="1" applyBorder="1" applyAlignment="1">
      <alignment horizontal="center" vertical="top"/>
    </xf>
    <xf numFmtId="2" fontId="11" fillId="12" borderId="9" xfId="4" applyNumberFormat="1" applyFont="1" applyFill="1" applyBorder="1" applyAlignment="1">
      <alignment horizontal="center" vertical="top"/>
    </xf>
    <xf numFmtId="0" fontId="28" fillId="0" borderId="0" xfId="4" applyFont="1" applyFill="1"/>
    <xf numFmtId="164" fontId="11" fillId="0" borderId="0" xfId="4" applyNumberFormat="1" applyFont="1" applyFill="1" applyBorder="1" applyAlignment="1">
      <alignment horizontal="center" vertical="top"/>
    </xf>
    <xf numFmtId="164" fontId="14" fillId="22" borderId="1" xfId="4" applyNumberFormat="1" applyFont="1" applyFill="1" applyBorder="1" applyAlignment="1">
      <alignment horizontal="center" vertical="top"/>
    </xf>
    <xf numFmtId="0" fontId="39" fillId="13" borderId="5" xfId="4" applyFont="1" applyFill="1" applyBorder="1" applyAlignment="1">
      <alignment vertical="top" wrapText="1"/>
    </xf>
    <xf numFmtId="0" fontId="18" fillId="13" borderId="19" xfId="4" applyFont="1" applyFill="1" applyBorder="1" applyAlignment="1">
      <alignment horizontal="center" vertical="top" wrapText="1"/>
    </xf>
    <xf numFmtId="49" fontId="16" fillId="9" borderId="44" xfId="4" applyNumberFormat="1" applyFont="1" applyFill="1" applyBorder="1" applyAlignment="1">
      <alignment horizontal="center" vertical="top"/>
    </xf>
    <xf numFmtId="0" fontId="11" fillId="0" borderId="47" xfId="4" applyFont="1" applyBorder="1" applyAlignment="1">
      <alignment horizontal="left" vertical="top" wrapText="1"/>
    </xf>
    <xf numFmtId="164" fontId="12" fillId="0" borderId="23" xfId="4" applyNumberFormat="1" applyFont="1" applyFill="1" applyBorder="1" applyAlignment="1">
      <alignment horizontal="center" vertical="top"/>
    </xf>
    <xf numFmtId="0" fontId="11" fillId="0" borderId="23" xfId="4" applyFont="1" applyFill="1" applyBorder="1" applyAlignment="1">
      <alignment horizontal="center" vertical="top"/>
    </xf>
    <xf numFmtId="0" fontId="4" fillId="13" borderId="23" xfId="4" applyFont="1" applyFill="1" applyBorder="1" applyAlignment="1">
      <alignment vertical="top" wrapText="1"/>
    </xf>
    <xf numFmtId="49" fontId="12" fillId="13" borderId="55" xfId="4" applyNumberFormat="1" applyFont="1" applyFill="1" applyBorder="1" applyAlignment="1">
      <alignment vertical="top"/>
    </xf>
    <xf numFmtId="164" fontId="14" fillId="0" borderId="16" xfId="4" applyNumberFormat="1" applyFont="1" applyFill="1" applyBorder="1" applyAlignment="1">
      <alignment horizontal="center" vertical="top"/>
    </xf>
    <xf numFmtId="0" fontId="4" fillId="13" borderId="24" xfId="4" applyFont="1" applyFill="1" applyBorder="1" applyAlignment="1">
      <alignment vertical="top" wrapText="1"/>
    </xf>
    <xf numFmtId="49" fontId="12" fillId="13" borderId="24" xfId="4" applyNumberFormat="1" applyFont="1" applyFill="1" applyBorder="1" applyAlignment="1">
      <alignment vertical="top"/>
    </xf>
    <xf numFmtId="0" fontId="11" fillId="0" borderId="27" xfId="4" applyFont="1" applyBorder="1" applyAlignment="1">
      <alignment horizontal="left" vertical="top"/>
    </xf>
    <xf numFmtId="164" fontId="14" fillId="12" borderId="21" xfId="4" applyNumberFormat="1" applyFont="1" applyFill="1" applyBorder="1" applyAlignment="1">
      <alignment horizontal="center" vertical="top"/>
    </xf>
    <xf numFmtId="0" fontId="11" fillId="0" borderId="38" xfId="4" applyFont="1" applyBorder="1" applyAlignment="1">
      <alignment horizontal="left" vertical="top" wrapText="1"/>
    </xf>
    <xf numFmtId="0" fontId="4" fillId="0" borderId="58" xfId="4" applyFont="1" applyBorder="1" applyAlignment="1">
      <alignment horizontal="center" vertical="center" wrapText="1"/>
    </xf>
    <xf numFmtId="0" fontId="11" fillId="0" borderId="30" xfId="4" applyFont="1" applyBorder="1" applyAlignment="1">
      <alignment horizontal="left" vertical="top" wrapText="1"/>
    </xf>
    <xf numFmtId="0" fontId="4" fillId="0" borderId="32" xfId="4" applyFont="1" applyBorder="1" applyAlignment="1">
      <alignment vertical="center" wrapText="1"/>
    </xf>
    <xf numFmtId="49" fontId="11" fillId="15" borderId="43" xfId="4" applyNumberFormat="1" applyFont="1" applyFill="1" applyBorder="1" applyAlignment="1">
      <alignment vertical="center" wrapText="1"/>
    </xf>
    <xf numFmtId="0" fontId="4" fillId="0" borderId="20" xfId="4" applyFont="1" applyBorder="1" applyAlignment="1">
      <alignment horizontal="center" vertical="top" wrapText="1"/>
    </xf>
    <xf numFmtId="0" fontId="4" fillId="0" borderId="44" xfId="4" applyFont="1" applyBorder="1" applyAlignment="1">
      <alignment vertical="center" wrapText="1"/>
    </xf>
    <xf numFmtId="0" fontId="12" fillId="22" borderId="23" xfId="4" applyFont="1" applyFill="1" applyBorder="1" applyAlignment="1">
      <alignment horizontal="center" vertical="top"/>
    </xf>
    <xf numFmtId="49" fontId="11" fillId="15" borderId="45" xfId="4" applyNumberFormat="1" applyFont="1" applyFill="1" applyBorder="1" applyAlignment="1">
      <alignment vertical="center" wrapText="1"/>
    </xf>
    <xf numFmtId="164" fontId="12" fillId="0" borderId="68" xfId="4" applyNumberFormat="1" applyFont="1" applyFill="1" applyBorder="1" applyAlignment="1">
      <alignment horizontal="center" vertical="top"/>
    </xf>
    <xf numFmtId="0" fontId="39" fillId="13" borderId="23" xfId="4" applyFont="1" applyFill="1" applyBorder="1" applyAlignment="1">
      <alignment vertical="top" wrapText="1"/>
    </xf>
    <xf numFmtId="49" fontId="12" fillId="13" borderId="0" xfId="4" applyNumberFormat="1" applyFont="1" applyFill="1" applyBorder="1" applyAlignment="1">
      <alignment vertical="top" wrapText="1"/>
    </xf>
    <xf numFmtId="0" fontId="4" fillId="0" borderId="68" xfId="4" applyFont="1" applyFill="1" applyBorder="1" applyAlignment="1">
      <alignment horizontal="center" vertical="top"/>
    </xf>
    <xf numFmtId="0" fontId="4" fillId="0" borderId="28" xfId="4" applyFont="1" applyBorder="1" applyAlignment="1">
      <alignment vertical="center" wrapText="1"/>
    </xf>
    <xf numFmtId="0" fontId="4" fillId="0" borderId="55" xfId="7" applyFont="1" applyBorder="1" applyAlignment="1">
      <alignment vertical="top" wrapText="1"/>
    </xf>
    <xf numFmtId="49" fontId="11" fillId="15" borderId="49" xfId="4" applyNumberFormat="1" applyFont="1" applyFill="1" applyBorder="1" applyAlignment="1">
      <alignment vertical="center" wrapText="1"/>
    </xf>
    <xf numFmtId="0" fontId="4" fillId="0" borderId="33" xfId="4" applyFont="1" applyBorder="1" applyAlignment="1">
      <alignment vertical="center" wrapText="1"/>
    </xf>
    <xf numFmtId="164" fontId="14" fillId="22" borderId="5" xfId="4" applyNumberFormat="1" applyFont="1" applyFill="1" applyBorder="1" applyAlignment="1">
      <alignment horizontal="center" vertical="top"/>
    </xf>
    <xf numFmtId="49" fontId="11" fillId="15" borderId="26" xfId="4" applyNumberFormat="1" applyFont="1" applyFill="1" applyBorder="1" applyAlignment="1">
      <alignment vertical="center" wrapText="1"/>
    </xf>
    <xf numFmtId="49" fontId="16" fillId="9" borderId="23" xfId="4" applyNumberFormat="1" applyFont="1" applyFill="1" applyBorder="1" applyAlignment="1">
      <alignment horizontal="center" vertical="top"/>
    </xf>
    <xf numFmtId="164" fontId="14" fillId="0" borderId="68" xfId="4" applyNumberFormat="1" applyFont="1" applyFill="1" applyBorder="1" applyAlignment="1">
      <alignment horizontal="center" vertical="top"/>
    </xf>
    <xf numFmtId="0" fontId="11" fillId="0" borderId="9" xfId="4" applyFont="1" applyFill="1" applyBorder="1" applyAlignment="1">
      <alignment horizontal="center" vertical="top"/>
    </xf>
    <xf numFmtId="49" fontId="11" fillId="15" borderId="30" xfId="4" applyNumberFormat="1" applyFont="1" applyFill="1" applyBorder="1" applyAlignment="1">
      <alignment vertical="center" wrapText="1"/>
    </xf>
    <xf numFmtId="49" fontId="12" fillId="13" borderId="23" xfId="4" applyNumberFormat="1" applyFont="1" applyFill="1" applyBorder="1" applyAlignment="1">
      <alignment vertical="top"/>
    </xf>
    <xf numFmtId="49" fontId="12" fillId="14" borderId="24" xfId="4" applyNumberFormat="1" applyFont="1" applyFill="1" applyBorder="1" applyAlignment="1">
      <alignment vertical="top"/>
    </xf>
    <xf numFmtId="49" fontId="11" fillId="15" borderId="45" xfId="4" applyNumberFormat="1" applyFont="1" applyFill="1" applyBorder="1" applyAlignment="1">
      <alignment horizontal="center" vertical="center" wrapText="1"/>
    </xf>
    <xf numFmtId="0" fontId="4" fillId="0" borderId="61" xfId="4" applyFont="1" applyBorder="1" applyAlignment="1">
      <alignment horizontal="center" vertical="center" wrapText="1"/>
    </xf>
    <xf numFmtId="0" fontId="4" fillId="0" borderId="48" xfId="4" applyFont="1" applyBorder="1" applyAlignment="1">
      <alignment horizontal="left" vertical="center" wrapText="1"/>
    </xf>
    <xf numFmtId="164" fontId="14" fillId="12" borderId="5" xfId="4" applyNumberFormat="1" applyFont="1" applyFill="1" applyBorder="1" applyAlignment="1">
      <alignment horizontal="center" vertical="top"/>
    </xf>
    <xf numFmtId="49" fontId="11" fillId="15" borderId="26" xfId="4" applyNumberFormat="1" applyFont="1" applyFill="1" applyBorder="1" applyAlignment="1">
      <alignment horizontal="center" vertical="center" wrapText="1"/>
    </xf>
    <xf numFmtId="0" fontId="4" fillId="0" borderId="22" xfId="4" applyFont="1" applyBorder="1" applyAlignment="1">
      <alignment horizontal="center" vertical="top" wrapText="1"/>
    </xf>
    <xf numFmtId="0" fontId="4" fillId="0" borderId="15" xfId="4" applyFont="1" applyBorder="1" applyAlignment="1">
      <alignment horizontal="left" vertical="center" wrapText="1"/>
    </xf>
    <xf numFmtId="0" fontId="4" fillId="0" borderId="28" xfId="4" applyFont="1" applyBorder="1" applyAlignment="1">
      <alignment horizontal="left" vertical="center" wrapText="1"/>
    </xf>
    <xf numFmtId="164" fontId="11" fillId="12" borderId="23" xfId="4" applyNumberFormat="1" applyFont="1" applyFill="1" applyBorder="1" applyAlignment="1">
      <alignment horizontal="center" vertical="top"/>
    </xf>
    <xf numFmtId="0" fontId="11" fillId="12" borderId="23" xfId="4" applyFont="1" applyFill="1" applyBorder="1" applyAlignment="1">
      <alignment horizontal="center" vertical="top"/>
    </xf>
    <xf numFmtId="49" fontId="11" fillId="15" borderId="38" xfId="4" applyNumberFormat="1" applyFont="1" applyFill="1" applyBorder="1" applyAlignment="1">
      <alignment horizontal="center" vertical="center" wrapText="1"/>
    </xf>
    <xf numFmtId="0" fontId="4" fillId="0" borderId="62" xfId="4" applyFont="1" applyBorder="1" applyAlignment="1">
      <alignment horizontal="left" vertical="center" wrapText="1"/>
    </xf>
    <xf numFmtId="0" fontId="4" fillId="0" borderId="8" xfId="4" applyFont="1" applyBorder="1" applyAlignment="1">
      <alignment horizontal="left" vertical="center" wrapText="1"/>
    </xf>
    <xf numFmtId="164" fontId="15" fillId="12" borderId="9" xfId="4" applyNumberFormat="1" applyFont="1" applyFill="1" applyBorder="1" applyAlignment="1">
      <alignment horizontal="center" vertical="top"/>
    </xf>
    <xf numFmtId="0" fontId="11" fillId="0" borderId="27" xfId="4" applyFont="1" applyBorder="1" applyAlignment="1">
      <alignment horizontal="center" vertical="top"/>
    </xf>
    <xf numFmtId="0" fontId="4" fillId="0" borderId="27" xfId="4" applyFont="1" applyBorder="1" applyAlignment="1">
      <alignment horizontal="center" vertical="top"/>
    </xf>
    <xf numFmtId="0" fontId="4" fillId="0" borderId="27" xfId="4" applyFont="1" applyBorder="1" applyAlignment="1">
      <alignment horizontal="center" vertical="center"/>
    </xf>
    <xf numFmtId="0" fontId="4" fillId="0" borderId="28" xfId="4" applyFont="1" applyBorder="1" applyAlignment="1">
      <alignment horizontal="left" vertical="top" wrapText="1"/>
    </xf>
    <xf numFmtId="49" fontId="11" fillId="15" borderId="30" xfId="4" applyNumberFormat="1" applyFont="1" applyFill="1" applyBorder="1" applyAlignment="1">
      <alignment horizontal="center" vertical="center" wrapText="1"/>
    </xf>
    <xf numFmtId="0" fontId="11" fillId="0" borderId="41" xfId="4" applyFont="1" applyBorder="1" applyAlignment="1">
      <alignment horizontal="center" vertical="center"/>
    </xf>
    <xf numFmtId="0" fontId="4" fillId="0" borderId="31" xfId="4" applyFont="1" applyBorder="1" applyAlignment="1">
      <alignment horizontal="left" vertical="top" wrapText="1"/>
    </xf>
    <xf numFmtId="49" fontId="4" fillId="15" borderId="19" xfId="4" applyNumberFormat="1" applyFont="1" applyFill="1" applyBorder="1" applyAlignment="1">
      <alignment vertical="center" wrapText="1"/>
    </xf>
    <xf numFmtId="0" fontId="4" fillId="0" borderId="20" xfId="4" applyFont="1" applyBorder="1" applyAlignment="1">
      <alignment horizontal="center" vertical="top"/>
    </xf>
    <xf numFmtId="0" fontId="3" fillId="0" borderId="40" xfId="4" applyFont="1" applyBorder="1" applyAlignment="1">
      <alignment vertical="top" wrapText="1"/>
    </xf>
    <xf numFmtId="49" fontId="4" fillId="15" borderId="55" xfId="4" applyNumberFormat="1" applyFont="1" applyFill="1" applyBorder="1" applyAlignment="1">
      <alignment vertical="center" wrapText="1"/>
    </xf>
    <xf numFmtId="0" fontId="4" fillId="0" borderId="61" xfId="4" applyFont="1" applyBorder="1" applyAlignment="1">
      <alignment horizontal="center" vertical="top"/>
    </xf>
    <xf numFmtId="0" fontId="3" fillId="0" borderId="47" xfId="4" applyFont="1" applyBorder="1" applyAlignment="1">
      <alignment vertical="top" wrapText="1"/>
    </xf>
    <xf numFmtId="164" fontId="11" fillId="0" borderId="23" xfId="4" applyNumberFormat="1" applyFont="1" applyFill="1" applyBorder="1" applyAlignment="1">
      <alignment horizontal="center" vertical="top"/>
    </xf>
    <xf numFmtId="49" fontId="4" fillId="15" borderId="25" xfId="4" applyNumberFormat="1" applyFont="1" applyFill="1" applyBorder="1" applyAlignment="1">
      <alignment vertical="center" wrapText="1"/>
    </xf>
    <xf numFmtId="0" fontId="4" fillId="0" borderId="60" xfId="4" applyFont="1" applyBorder="1" applyAlignment="1">
      <alignment horizontal="center" vertical="top"/>
    </xf>
    <xf numFmtId="0" fontId="3" fillId="0" borderId="42" xfId="4" applyFont="1" applyBorder="1" applyAlignment="1">
      <alignment vertical="top" wrapText="1"/>
    </xf>
    <xf numFmtId="164" fontId="11" fillId="0" borderId="68" xfId="4" applyNumberFormat="1" applyFont="1" applyBorder="1" applyAlignment="1">
      <alignment horizontal="center" vertical="top"/>
    </xf>
    <xf numFmtId="49" fontId="4" fillId="15" borderId="45" xfId="4" applyNumberFormat="1" applyFont="1" applyFill="1" applyBorder="1" applyAlignment="1">
      <alignment vertical="center" wrapText="1"/>
    </xf>
    <xf numFmtId="0" fontId="4" fillId="0" borderId="46" xfId="4" applyFont="1" applyBorder="1" applyAlignment="1">
      <alignment horizontal="center" vertical="top"/>
    </xf>
    <xf numFmtId="164" fontId="12" fillId="12" borderId="1" xfId="4" applyNumberFormat="1" applyFont="1" applyFill="1" applyBorder="1" applyAlignment="1">
      <alignment horizontal="center" vertical="top"/>
    </xf>
    <xf numFmtId="0" fontId="12" fillId="12" borderId="68" xfId="4" applyFont="1" applyFill="1" applyBorder="1" applyAlignment="1">
      <alignment horizontal="center" vertical="top"/>
    </xf>
    <xf numFmtId="49" fontId="4" fillId="0" borderId="45" xfId="4" applyNumberFormat="1" applyFont="1" applyFill="1" applyBorder="1" applyAlignment="1">
      <alignment horizontal="center" vertical="center" wrapText="1"/>
    </xf>
    <xf numFmtId="0" fontId="4" fillId="0" borderId="46" xfId="4" applyFont="1" applyBorder="1" applyAlignment="1">
      <alignment horizontal="center" vertical="center"/>
    </xf>
    <xf numFmtId="0" fontId="4" fillId="0" borderId="47" xfId="4" applyFont="1" applyFill="1" applyBorder="1" applyAlignment="1">
      <alignment vertical="top" wrapText="1"/>
    </xf>
    <xf numFmtId="49" fontId="4" fillId="0" borderId="30" xfId="4" applyNumberFormat="1" applyFont="1" applyFill="1" applyBorder="1" applyAlignment="1">
      <alignment horizontal="center" vertical="center" wrapText="1"/>
    </xf>
    <xf numFmtId="0" fontId="4" fillId="0" borderId="32" xfId="4" applyFont="1" applyFill="1" applyBorder="1" applyAlignment="1">
      <alignment vertical="top" wrapText="1"/>
    </xf>
    <xf numFmtId="0" fontId="11" fillId="12" borderId="24" xfId="4" applyFont="1" applyFill="1" applyBorder="1" applyAlignment="1">
      <alignment horizontal="center" vertical="top"/>
    </xf>
    <xf numFmtId="0" fontId="4" fillId="0" borderId="39" xfId="4" applyFont="1" applyBorder="1" applyAlignment="1">
      <alignment horizontal="center" vertical="top"/>
    </xf>
    <xf numFmtId="0" fontId="11" fillId="0" borderId="39" xfId="4" applyFont="1" applyBorder="1" applyAlignment="1">
      <alignment horizontal="left" vertical="top" wrapText="1"/>
    </xf>
    <xf numFmtId="164" fontId="12" fillId="0" borderId="5" xfId="4" applyNumberFormat="1" applyFont="1" applyFill="1" applyBorder="1" applyAlignment="1">
      <alignment horizontal="center" vertical="top"/>
    </xf>
    <xf numFmtId="49" fontId="12" fillId="13" borderId="17" xfId="4" applyNumberFormat="1" applyFont="1" applyFill="1" applyBorder="1" applyAlignment="1">
      <alignment vertical="top" wrapText="1"/>
    </xf>
    <xf numFmtId="49" fontId="11" fillId="15" borderId="38" xfId="4" applyNumberFormat="1" applyFont="1" applyFill="1" applyBorder="1" applyAlignment="1">
      <alignment vertical="center" wrapText="1"/>
    </xf>
    <xf numFmtId="0" fontId="11" fillId="0" borderId="46" xfId="4" applyFont="1" applyBorder="1" applyAlignment="1">
      <alignment horizontal="left" vertical="top" wrapText="1"/>
    </xf>
    <xf numFmtId="0" fontId="11" fillId="0" borderId="68" xfId="4" applyFont="1" applyFill="1" applyBorder="1" applyAlignment="1">
      <alignment horizontal="center" vertical="top"/>
    </xf>
    <xf numFmtId="0" fontId="4" fillId="0" borderId="50" xfId="4" applyFont="1" applyBorder="1" applyAlignment="1">
      <alignment horizontal="center" vertical="top"/>
    </xf>
    <xf numFmtId="0" fontId="11" fillId="0" borderId="50" xfId="4" applyFont="1" applyBorder="1" applyAlignment="1">
      <alignment horizontal="left" vertical="top" wrapText="1"/>
    </xf>
    <xf numFmtId="0" fontId="15" fillId="0" borderId="39" xfId="4" applyFont="1" applyBorder="1" applyAlignment="1">
      <alignment horizontal="left" vertical="top" wrapText="1"/>
    </xf>
    <xf numFmtId="0" fontId="11" fillId="0" borderId="21" xfId="4" applyFont="1" applyBorder="1" applyAlignment="1">
      <alignment horizontal="center" vertical="top"/>
    </xf>
    <xf numFmtId="49" fontId="11" fillId="15" borderId="19" xfId="4" applyNumberFormat="1" applyFont="1" applyFill="1" applyBorder="1" applyAlignment="1">
      <alignment vertical="center" wrapText="1"/>
    </xf>
    <xf numFmtId="49" fontId="11" fillId="15" borderId="55" xfId="4" applyNumberFormat="1" applyFont="1" applyFill="1" applyBorder="1" applyAlignment="1">
      <alignment vertical="center" wrapText="1"/>
    </xf>
    <xf numFmtId="0" fontId="4" fillId="0" borderId="22" xfId="4" applyFont="1" applyBorder="1" applyAlignment="1">
      <alignment horizontal="center" vertical="top"/>
    </xf>
    <xf numFmtId="0" fontId="4" fillId="0" borderId="22" xfId="4" applyFont="1" applyBorder="1" applyAlignment="1">
      <alignment horizontal="center" vertical="center"/>
    </xf>
    <xf numFmtId="49" fontId="11" fillId="15" borderId="59" xfId="4" applyNumberFormat="1" applyFont="1" applyFill="1" applyBorder="1" applyAlignment="1">
      <alignment horizontal="center" vertical="center" wrapText="1"/>
    </xf>
    <xf numFmtId="0" fontId="4" fillId="0" borderId="16" xfId="7" applyFont="1" applyBorder="1" applyAlignment="1">
      <alignment vertical="top" wrapText="1"/>
    </xf>
    <xf numFmtId="0" fontId="4" fillId="0" borderId="43" xfId="4" applyFont="1" applyBorder="1" applyAlignment="1">
      <alignment horizontal="center" vertical="top" wrapText="1"/>
    </xf>
    <xf numFmtId="0" fontId="4" fillId="0" borderId="20" xfId="4" applyFont="1" applyBorder="1" applyAlignment="1">
      <alignment horizontal="center" vertical="center" wrapText="1"/>
    </xf>
    <xf numFmtId="0" fontId="4" fillId="0" borderId="44" xfId="4" applyFont="1" applyBorder="1" applyAlignment="1">
      <alignment horizontal="justify" vertical="center"/>
    </xf>
    <xf numFmtId="0" fontId="18" fillId="0" borderId="17" xfId="4" applyFont="1" applyBorder="1" applyAlignment="1">
      <alignment vertical="top" wrapText="1"/>
    </xf>
    <xf numFmtId="0" fontId="18" fillId="0" borderId="17" xfId="4" applyFont="1" applyBorder="1" applyAlignment="1">
      <alignment horizontal="center" vertical="top" wrapText="1"/>
    </xf>
    <xf numFmtId="0" fontId="18" fillId="0" borderId="17" xfId="4" applyFont="1" applyBorder="1" applyAlignment="1">
      <alignment vertical="top" textRotation="90" wrapText="1"/>
    </xf>
    <xf numFmtId="49" fontId="6" fillId="0" borderId="17" xfId="4" applyNumberFormat="1" applyFont="1" applyBorder="1" applyAlignment="1">
      <alignment vertical="top" wrapText="1"/>
    </xf>
    <xf numFmtId="0" fontId="6" fillId="0" borderId="17" xfId="4" applyFont="1" applyBorder="1" applyAlignment="1">
      <alignment vertical="center"/>
    </xf>
    <xf numFmtId="0" fontId="6" fillId="0" borderId="44" xfId="4" applyFont="1" applyBorder="1" applyAlignment="1">
      <alignment vertical="center"/>
    </xf>
    <xf numFmtId="49" fontId="12" fillId="8" borderId="44" xfId="4" applyNumberFormat="1" applyFont="1" applyFill="1" applyBorder="1" applyAlignment="1">
      <alignment horizontal="center" vertical="top"/>
    </xf>
    <xf numFmtId="0" fontId="18" fillId="0" borderId="0" xfId="4" applyFont="1" applyBorder="1" applyAlignment="1">
      <alignment vertical="top" wrapText="1"/>
    </xf>
    <xf numFmtId="0" fontId="18" fillId="0" borderId="0" xfId="4" applyFont="1" applyBorder="1" applyAlignment="1">
      <alignment horizontal="center" vertical="top" wrapText="1"/>
    </xf>
    <xf numFmtId="0" fontId="18" fillId="0" borderId="0" xfId="4" applyFont="1" applyBorder="1" applyAlignment="1">
      <alignment vertical="top" textRotation="90" wrapText="1"/>
    </xf>
    <xf numFmtId="49" fontId="6" fillId="0" borderId="0" xfId="4" applyNumberFormat="1" applyFont="1" applyBorder="1" applyAlignment="1">
      <alignment vertical="top" wrapText="1"/>
    </xf>
    <xf numFmtId="0" fontId="6" fillId="0" borderId="0" xfId="4" applyFont="1" applyBorder="1" applyAlignment="1">
      <alignment vertical="center"/>
    </xf>
    <xf numFmtId="0" fontId="6" fillId="0" borderId="48" xfId="4" applyFont="1" applyBorder="1" applyAlignment="1">
      <alignment vertical="center"/>
    </xf>
    <xf numFmtId="49" fontId="12" fillId="8" borderId="48" xfId="4" applyNumberFormat="1" applyFont="1" applyFill="1" applyBorder="1" applyAlignment="1">
      <alignment horizontal="center" vertical="top"/>
    </xf>
    <xf numFmtId="0" fontId="18" fillId="0" borderId="19" xfId="4" applyFont="1" applyBorder="1" applyAlignment="1">
      <alignment vertical="top" wrapText="1"/>
    </xf>
    <xf numFmtId="0" fontId="4" fillId="0" borderId="15" xfId="4" applyFont="1" applyBorder="1" applyAlignment="1">
      <alignment horizontal="justify" vertical="center"/>
    </xf>
    <xf numFmtId="0" fontId="18" fillId="0" borderId="55" xfId="4" applyFont="1" applyBorder="1" applyAlignment="1">
      <alignment vertical="top" wrapText="1"/>
    </xf>
    <xf numFmtId="0" fontId="21" fillId="0" borderId="26" xfId="4" applyFont="1" applyBorder="1" applyAlignment="1">
      <alignment vertical="top" wrapText="1"/>
    </xf>
    <xf numFmtId="0" fontId="4" fillId="0" borderId="33" xfId="4" applyFont="1" applyBorder="1" applyAlignment="1">
      <alignment horizontal="justify" vertical="center"/>
    </xf>
    <xf numFmtId="0" fontId="18" fillId="0" borderId="25" xfId="4" applyFont="1" applyBorder="1" applyAlignment="1">
      <alignment vertical="top" wrapText="1"/>
    </xf>
    <xf numFmtId="0" fontId="18" fillId="0" borderId="18" xfId="4" applyFont="1" applyBorder="1" applyAlignment="1">
      <alignment vertical="top" wrapText="1"/>
    </xf>
    <xf numFmtId="0" fontId="18" fillId="0" borderId="18" xfId="4" applyFont="1" applyBorder="1" applyAlignment="1">
      <alignment horizontal="center" vertical="top" wrapText="1"/>
    </xf>
    <xf numFmtId="0" fontId="18" fillId="0" borderId="18" xfId="4" applyFont="1" applyBorder="1" applyAlignment="1">
      <alignment vertical="top" textRotation="90" wrapText="1"/>
    </xf>
    <xf numFmtId="49" fontId="6" fillId="0" borderId="18" xfId="4" applyNumberFormat="1" applyFont="1" applyBorder="1" applyAlignment="1">
      <alignment vertical="top" wrapText="1"/>
    </xf>
    <xf numFmtId="0" fontId="6" fillId="0" borderId="18" xfId="4" applyFont="1" applyBorder="1" applyAlignment="1">
      <alignment vertical="center"/>
    </xf>
    <xf numFmtId="0" fontId="6" fillId="0" borderId="37" xfId="4" applyFont="1" applyBorder="1" applyAlignment="1">
      <alignment vertical="center"/>
    </xf>
    <xf numFmtId="0" fontId="18" fillId="8" borderId="3" xfId="4" applyFont="1" applyFill="1" applyBorder="1" applyAlignment="1">
      <alignment horizontal="center" vertical="top" wrapText="1"/>
    </xf>
    <xf numFmtId="0" fontId="38" fillId="8" borderId="3" xfId="4" applyFont="1" applyFill="1" applyBorder="1" applyAlignment="1">
      <alignment vertical="top" wrapText="1"/>
    </xf>
    <xf numFmtId="49" fontId="25" fillId="8" borderId="3" xfId="4" applyNumberFormat="1" applyFont="1" applyFill="1" applyBorder="1" applyAlignment="1">
      <alignment vertical="top" wrapText="1"/>
    </xf>
    <xf numFmtId="0" fontId="65" fillId="8" borderId="3" xfId="4" applyFont="1" applyFill="1" applyBorder="1" applyAlignment="1">
      <alignment vertical="top"/>
    </xf>
    <xf numFmtId="0" fontId="4" fillId="0" borderId="34" xfId="4" applyFont="1" applyBorder="1" applyAlignment="1">
      <alignment horizontal="center" vertical="top"/>
    </xf>
    <xf numFmtId="0" fontId="4" fillId="0" borderId="44" xfId="4" applyFont="1" applyBorder="1" applyAlignment="1">
      <alignment vertical="top" wrapText="1"/>
    </xf>
    <xf numFmtId="0" fontId="12" fillId="9" borderId="3" xfId="4" applyFont="1" applyFill="1" applyBorder="1" applyAlignment="1">
      <alignment horizontal="left" vertical="top"/>
    </xf>
    <xf numFmtId="0" fontId="22" fillId="9" borderId="3" xfId="4" applyFont="1" applyFill="1" applyBorder="1" applyAlignment="1">
      <alignment horizontal="left" vertical="top"/>
    </xf>
    <xf numFmtId="0" fontId="22" fillId="9" borderId="3" xfId="4" applyFont="1" applyFill="1" applyBorder="1" applyAlignment="1">
      <alignment horizontal="center" vertical="top"/>
    </xf>
    <xf numFmtId="0" fontId="22" fillId="9" borderId="3" xfId="4" applyFont="1" applyFill="1" applyBorder="1" applyAlignment="1">
      <alignment horizontal="left" vertical="top" textRotation="90"/>
    </xf>
    <xf numFmtId="0" fontId="23" fillId="9" borderId="3" xfId="4" applyFont="1" applyFill="1" applyBorder="1" applyAlignment="1">
      <alignment horizontal="left" vertical="top"/>
    </xf>
    <xf numFmtId="0" fontId="22" fillId="10" borderId="3" xfId="4" applyFont="1" applyFill="1" applyBorder="1" applyAlignment="1">
      <alignment horizontal="left" vertical="top"/>
    </xf>
    <xf numFmtId="0" fontId="22" fillId="10" borderId="4" xfId="4" applyFont="1" applyFill="1" applyBorder="1" applyAlignment="1">
      <alignment vertical="top"/>
    </xf>
    <xf numFmtId="0" fontId="24" fillId="0" borderId="0" xfId="4" applyFont="1" applyAlignment="1">
      <alignment horizontal="center" vertical="top"/>
    </xf>
    <xf numFmtId="2" fontId="73" fillId="2" borderId="1" xfId="4" applyNumberFormat="1" applyFont="1" applyFill="1" applyBorder="1" applyAlignment="1">
      <alignment vertical="top" wrapText="1"/>
    </xf>
    <xf numFmtId="2" fontId="67" fillId="0" borderId="9" xfId="4" applyNumberFormat="1" applyFont="1" applyBorder="1" applyAlignment="1">
      <alignment vertical="top" wrapText="1"/>
    </xf>
    <xf numFmtId="2" fontId="68" fillId="6" borderId="1" xfId="4" applyNumberFormat="1" applyFont="1" applyFill="1" applyBorder="1" applyAlignment="1">
      <alignment vertical="top" wrapText="1"/>
    </xf>
    <xf numFmtId="0" fontId="37" fillId="0" borderId="0" xfId="4" applyFont="1" applyAlignment="1">
      <alignment horizontal="center" vertical="top"/>
    </xf>
    <xf numFmtId="49" fontId="13" fillId="0" borderId="0" xfId="4" applyNumberFormat="1" applyFont="1" applyAlignment="1">
      <alignment vertical="top"/>
    </xf>
    <xf numFmtId="49" fontId="13" fillId="0" borderId="18" xfId="4" applyNumberFormat="1" applyFont="1" applyBorder="1" applyAlignment="1">
      <alignment vertical="top" textRotation="90"/>
    </xf>
    <xf numFmtId="0" fontId="13" fillId="3" borderId="2" xfId="4" applyFont="1" applyFill="1" applyBorder="1" applyAlignment="1">
      <alignment vertical="top"/>
    </xf>
    <xf numFmtId="0" fontId="13" fillId="3" borderId="3" xfId="4" applyFont="1" applyFill="1" applyBorder="1" applyAlignment="1">
      <alignment vertical="top"/>
    </xf>
    <xf numFmtId="0" fontId="13" fillId="3" borderId="4" xfId="4" applyFont="1" applyFill="1" applyBorder="1" applyAlignment="1">
      <alignment vertical="top"/>
    </xf>
    <xf numFmtId="2" fontId="34" fillId="3" borderId="1" xfId="4" applyNumberFormat="1" applyFont="1" applyFill="1" applyBorder="1" applyAlignment="1">
      <alignment horizontal="center" vertical="top"/>
    </xf>
    <xf numFmtId="49" fontId="25" fillId="10" borderId="19" xfId="5" applyNumberFormat="1" applyFont="1" applyFill="1" applyBorder="1" applyAlignment="1">
      <alignment vertical="top"/>
    </xf>
    <xf numFmtId="49" fontId="25" fillId="10" borderId="17" xfId="5" applyNumberFormat="1" applyFont="1" applyFill="1" applyBorder="1" applyAlignment="1">
      <alignment vertical="top"/>
    </xf>
    <xf numFmtId="164" fontId="25" fillId="10" borderId="5" xfId="5" applyNumberFormat="1" applyFont="1" applyFill="1" applyBorder="1" applyAlignment="1">
      <alignment horizontal="center" vertical="top"/>
    </xf>
    <xf numFmtId="49" fontId="25" fillId="9" borderId="42" xfId="4" applyNumberFormat="1" applyFont="1" applyFill="1" applyBorder="1" applyAlignment="1">
      <alignment horizontal="center" vertical="top" wrapText="1"/>
    </xf>
    <xf numFmtId="0" fontId="13" fillId="8" borderId="2" xfId="4" applyFont="1" applyFill="1" applyBorder="1" applyAlignment="1">
      <alignment vertical="top"/>
    </xf>
    <xf numFmtId="0" fontId="13" fillId="8" borderId="3" xfId="4" applyFont="1" applyFill="1" applyBorder="1" applyAlignment="1">
      <alignment vertical="top"/>
    </xf>
    <xf numFmtId="0" fontId="13" fillId="8" borderId="4" xfId="4" applyFont="1" applyFill="1" applyBorder="1" applyAlignment="1">
      <alignment vertical="top"/>
    </xf>
    <xf numFmtId="164" fontId="25" fillId="8" borderId="1" xfId="4" applyNumberFormat="1" applyFont="1" applyFill="1" applyBorder="1" applyAlignment="1">
      <alignment horizontal="center" vertical="top"/>
    </xf>
    <xf numFmtId="0" fontId="25" fillId="8" borderId="1" xfId="4" applyFont="1" applyFill="1" applyBorder="1" applyAlignment="1">
      <alignment horizontal="center" vertical="top"/>
    </xf>
    <xf numFmtId="49" fontId="25" fillId="14" borderId="1" xfId="4" applyNumberFormat="1" applyFont="1" applyFill="1" applyBorder="1" applyAlignment="1">
      <alignment horizontal="center" vertical="top"/>
    </xf>
    <xf numFmtId="0" fontId="13" fillId="0" borderId="19" xfId="4" applyFont="1" applyBorder="1" applyAlignment="1">
      <alignment horizontal="center" vertical="top"/>
    </xf>
    <xf numFmtId="0" fontId="13" fillId="0" borderId="20" xfId="4" applyFont="1" applyBorder="1" applyAlignment="1">
      <alignment horizontal="center" vertical="top"/>
    </xf>
    <xf numFmtId="0" fontId="13" fillId="0" borderId="44" xfId="4" applyFont="1" applyBorder="1" applyAlignment="1">
      <alignment horizontal="center" vertical="top"/>
    </xf>
    <xf numFmtId="164" fontId="25" fillId="22" borderId="1" xfId="4" applyNumberFormat="1" applyFont="1" applyFill="1" applyBorder="1" applyAlignment="1">
      <alignment horizontal="center" vertical="top"/>
    </xf>
    <xf numFmtId="0" fontId="25" fillId="22" borderId="1" xfId="4" applyFont="1" applyFill="1" applyBorder="1" applyAlignment="1">
      <alignment horizontal="center" vertical="top"/>
    </xf>
    <xf numFmtId="0" fontId="25" fillId="0" borderId="17" xfId="4" applyFont="1" applyBorder="1" applyAlignment="1">
      <alignment horizontal="center" vertical="top" wrapText="1"/>
    </xf>
    <xf numFmtId="0" fontId="13" fillId="0" borderId="13" xfId="4" applyFont="1" applyBorder="1" applyAlignment="1">
      <alignment horizontal="center" vertical="top"/>
    </xf>
    <xf numFmtId="0" fontId="13" fillId="0" borderId="22" xfId="4" applyFont="1" applyBorder="1" applyAlignment="1">
      <alignment horizontal="center" vertical="top"/>
    </xf>
    <xf numFmtId="0" fontId="13" fillId="0" borderId="15" xfId="4" applyFont="1" applyBorder="1" applyAlignment="1">
      <alignment horizontal="center" vertical="top"/>
    </xf>
    <xf numFmtId="164" fontId="13" fillId="0" borderId="42" xfId="4" applyNumberFormat="1" applyFont="1" applyBorder="1" applyAlignment="1">
      <alignment horizontal="center" vertical="top"/>
    </xf>
    <xf numFmtId="0" fontId="13" fillId="0" borderId="33" xfId="4" applyFont="1" applyBorder="1" applyAlignment="1">
      <alignment horizontal="center" vertical="top"/>
    </xf>
    <xf numFmtId="0" fontId="25" fillId="0" borderId="0" xfId="4" applyFont="1" applyBorder="1" applyAlignment="1">
      <alignment horizontal="center" vertical="top" wrapText="1"/>
    </xf>
    <xf numFmtId="164" fontId="25" fillId="22" borderId="5" xfId="4" applyNumberFormat="1" applyFont="1" applyFill="1" applyBorder="1" applyAlignment="1">
      <alignment horizontal="center" vertical="top"/>
    </xf>
    <xf numFmtId="0" fontId="25" fillId="22" borderId="21" xfId="4" applyFont="1" applyFill="1" applyBorder="1" applyAlignment="1">
      <alignment horizontal="center" vertical="top"/>
    </xf>
    <xf numFmtId="49" fontId="25" fillId="13" borderId="23" xfId="4" applyNumberFormat="1" applyFont="1" applyFill="1" applyBorder="1" applyAlignment="1">
      <alignment horizontal="center" vertical="top"/>
    </xf>
    <xf numFmtId="0" fontId="4" fillId="0" borderId="13" xfId="4" applyFont="1" applyBorder="1" applyAlignment="1">
      <alignment horizontal="center" vertical="top"/>
    </xf>
    <xf numFmtId="0" fontId="4" fillId="0" borderId="15" xfId="4" applyFont="1" applyBorder="1" applyAlignment="1">
      <alignment horizontal="center" vertical="top"/>
    </xf>
    <xf numFmtId="164" fontId="25" fillId="0" borderId="36" xfId="4" applyNumberFormat="1" applyFont="1" applyBorder="1" applyAlignment="1">
      <alignment horizontal="center" vertical="top"/>
    </xf>
    <xf numFmtId="0" fontId="13" fillId="0" borderId="48" xfId="4" applyFont="1" applyBorder="1" applyAlignment="1">
      <alignment horizontal="center" vertical="top"/>
    </xf>
    <xf numFmtId="0" fontId="4" fillId="0" borderId="59" xfId="4" applyFont="1" applyBorder="1" applyAlignment="1">
      <alignment horizontal="center" vertical="center"/>
    </xf>
    <xf numFmtId="164" fontId="4" fillId="0" borderId="41" xfId="5" applyNumberFormat="1" applyFont="1" applyBorder="1" applyAlignment="1">
      <alignment horizontal="center" vertical="center"/>
    </xf>
    <xf numFmtId="0" fontId="4" fillId="0" borderId="33" xfId="5" applyFont="1" applyBorder="1" applyAlignment="1">
      <alignment vertical="top" wrapText="1"/>
    </xf>
    <xf numFmtId="0" fontId="3" fillId="0" borderId="18" xfId="4" applyBorder="1" applyAlignment="1">
      <alignment horizontal="center" vertical="center"/>
    </xf>
    <xf numFmtId="0" fontId="13" fillId="0" borderId="16" xfId="4" applyFont="1" applyBorder="1" applyAlignment="1">
      <alignment horizontal="center" vertical="top"/>
    </xf>
    <xf numFmtId="49" fontId="25" fillId="13" borderId="24" xfId="4" applyNumberFormat="1" applyFont="1" applyFill="1" applyBorder="1" applyAlignment="1">
      <alignment horizontal="center" vertical="top"/>
    </xf>
    <xf numFmtId="49" fontId="25" fillId="14" borderId="4" xfId="4" applyNumberFormat="1" applyFont="1" applyFill="1" applyBorder="1" applyAlignment="1">
      <alignment horizontal="center" vertical="top"/>
    </xf>
    <xf numFmtId="0" fontId="4" fillId="11" borderId="19" xfId="4" applyFont="1" applyFill="1" applyBorder="1" applyAlignment="1">
      <alignment horizontal="center" vertical="center"/>
    </xf>
    <xf numFmtId="0" fontId="4" fillId="11" borderId="20" xfId="4" applyFont="1" applyFill="1" applyBorder="1" applyAlignment="1">
      <alignment horizontal="center" vertical="center" wrapText="1"/>
    </xf>
    <xf numFmtId="0" fontId="4" fillId="11" borderId="44" xfId="4" applyFont="1" applyFill="1" applyBorder="1" applyAlignment="1">
      <alignment horizontal="left" vertical="top" wrapText="1"/>
    </xf>
    <xf numFmtId="0" fontId="4" fillId="0" borderId="55" xfId="4" applyFont="1" applyFill="1" applyBorder="1" applyAlignment="1">
      <alignment horizontal="center" vertical="top"/>
    </xf>
    <xf numFmtId="164" fontId="4" fillId="15" borderId="61" xfId="4" applyNumberFormat="1" applyFont="1" applyFill="1" applyBorder="1" applyAlignment="1">
      <alignment horizontal="center" vertical="top" wrapText="1"/>
    </xf>
    <xf numFmtId="0" fontId="4" fillId="11" borderId="48" xfId="4" applyFont="1" applyFill="1" applyBorder="1" applyAlignment="1">
      <alignment horizontal="left" vertical="top" wrapText="1"/>
    </xf>
    <xf numFmtId="164" fontId="34" fillId="0" borderId="5" xfId="4" applyNumberFormat="1" applyFont="1" applyFill="1" applyBorder="1" applyAlignment="1">
      <alignment horizontal="center" vertical="top"/>
    </xf>
    <xf numFmtId="0" fontId="34" fillId="0" borderId="1" xfId="4" applyFont="1" applyFill="1" applyBorder="1" applyAlignment="1">
      <alignment horizontal="center" vertical="top"/>
    </xf>
    <xf numFmtId="0" fontId="4" fillId="0" borderId="59" xfId="4" applyFont="1" applyFill="1" applyBorder="1" applyAlignment="1">
      <alignment horizontal="center" vertical="top"/>
    </xf>
    <xf numFmtId="164" fontId="4" fillId="15" borderId="41" xfId="4" applyNumberFormat="1" applyFont="1" applyFill="1" applyBorder="1" applyAlignment="1">
      <alignment horizontal="center" vertical="top" wrapText="1"/>
    </xf>
    <xf numFmtId="164" fontId="25" fillId="0" borderId="5" xfId="4" applyNumberFormat="1" applyFont="1" applyFill="1" applyBorder="1" applyAlignment="1">
      <alignment horizontal="center" vertical="top"/>
    </xf>
    <xf numFmtId="0" fontId="25" fillId="0" borderId="1" xfId="4" applyFont="1" applyFill="1" applyBorder="1" applyAlignment="1">
      <alignment horizontal="center" vertical="top"/>
    </xf>
    <xf numFmtId="0" fontId="4" fillId="0" borderId="0" xfId="4" applyFont="1" applyBorder="1" applyAlignment="1">
      <alignment vertical="top" wrapText="1"/>
    </xf>
    <xf numFmtId="0" fontId="13" fillId="0" borderId="24" xfId="4" applyFont="1" applyBorder="1" applyAlignment="1">
      <alignment horizontal="center" vertical="top"/>
    </xf>
    <xf numFmtId="0" fontId="4" fillId="11" borderId="56" xfId="4" applyFont="1" applyFill="1" applyBorder="1" applyAlignment="1">
      <alignment horizontal="center" vertical="center"/>
    </xf>
    <xf numFmtId="0" fontId="4" fillId="11" borderId="57" xfId="4" applyFont="1" applyFill="1" applyBorder="1" applyAlignment="1">
      <alignment horizontal="center" vertical="center" wrapText="1"/>
    </xf>
    <xf numFmtId="0" fontId="4" fillId="11" borderId="36" xfId="4" applyFont="1" applyFill="1" applyBorder="1" applyAlignment="1">
      <alignment horizontal="left" vertical="top" wrapText="1"/>
    </xf>
    <xf numFmtId="164" fontId="25" fillId="24" borderId="5" xfId="4" applyNumberFormat="1" applyFont="1" applyFill="1" applyBorder="1" applyAlignment="1">
      <alignment horizontal="center" vertical="top"/>
    </xf>
    <xf numFmtId="0" fontId="25" fillId="24" borderId="1" xfId="4" applyFont="1" applyFill="1" applyBorder="1" applyAlignment="1">
      <alignment horizontal="center" vertical="top"/>
    </xf>
    <xf numFmtId="0" fontId="4" fillId="11" borderId="55" xfId="4" applyFont="1" applyFill="1" applyBorder="1" applyAlignment="1">
      <alignment horizontal="center" vertical="center"/>
    </xf>
    <xf numFmtId="0" fontId="4" fillId="11" borderId="61" xfId="4" applyFont="1" applyFill="1" applyBorder="1" applyAlignment="1">
      <alignment horizontal="center" vertical="center" wrapText="1"/>
    </xf>
    <xf numFmtId="0" fontId="4" fillId="11" borderId="59" xfId="4" applyFont="1" applyFill="1" applyBorder="1" applyAlignment="1">
      <alignment horizontal="center" vertical="center"/>
    </xf>
    <xf numFmtId="0" fontId="4" fillId="11" borderId="41" xfId="4" applyFont="1" applyFill="1" applyBorder="1" applyAlignment="1">
      <alignment horizontal="center" vertical="center" wrapText="1"/>
    </xf>
    <xf numFmtId="0" fontId="4" fillId="11" borderId="13" xfId="4" applyFont="1" applyFill="1" applyBorder="1" applyAlignment="1">
      <alignment horizontal="center" vertical="center"/>
    </xf>
    <xf numFmtId="0" fontId="4" fillId="11" borderId="15" xfId="4" applyFont="1" applyFill="1" applyBorder="1" applyAlignment="1">
      <alignment horizontal="left" vertical="top" wrapText="1"/>
    </xf>
    <xf numFmtId="164" fontId="25" fillId="22" borderId="21" xfId="4" applyNumberFormat="1" applyFont="1" applyFill="1" applyBorder="1" applyAlignment="1">
      <alignment horizontal="center" vertical="top"/>
    </xf>
    <xf numFmtId="0" fontId="25" fillId="22" borderId="29" xfId="4" applyFont="1" applyFill="1" applyBorder="1" applyAlignment="1">
      <alignment horizontal="center" vertical="top"/>
    </xf>
    <xf numFmtId="0" fontId="13" fillId="12" borderId="5" xfId="4" applyFont="1" applyFill="1" applyBorder="1" applyAlignment="1">
      <alignment vertical="top" wrapText="1"/>
    </xf>
    <xf numFmtId="164" fontId="4" fillId="11" borderId="22" xfId="4" applyNumberFormat="1" applyFont="1" applyFill="1" applyBorder="1" applyAlignment="1">
      <alignment horizontal="center" vertical="center" wrapText="1"/>
    </xf>
    <xf numFmtId="0" fontId="4" fillId="11" borderId="15" xfId="4" applyFont="1" applyFill="1" applyBorder="1" applyAlignment="1">
      <alignment vertical="center" wrapText="1"/>
    </xf>
    <xf numFmtId="164" fontId="13" fillId="0" borderId="54" xfId="4" applyNumberFormat="1" applyFont="1" applyBorder="1" applyAlignment="1">
      <alignment horizontal="center" vertical="top"/>
    </xf>
    <xf numFmtId="0" fontId="13" fillId="0" borderId="12" xfId="4" applyFont="1" applyBorder="1" applyAlignment="1">
      <alignment horizontal="center" vertical="top"/>
    </xf>
    <xf numFmtId="0" fontId="13" fillId="12" borderId="23" xfId="4" applyFont="1" applyFill="1" applyBorder="1" applyAlignment="1">
      <alignment vertical="top" wrapText="1"/>
    </xf>
    <xf numFmtId="49" fontId="4" fillId="11" borderId="6" xfId="4" applyNumberFormat="1" applyFont="1" applyFill="1" applyBorder="1" applyAlignment="1">
      <alignment horizontal="center" vertical="center" wrapText="1"/>
    </xf>
    <xf numFmtId="164" fontId="4" fillId="11" borderId="58" xfId="4" applyNumberFormat="1" applyFont="1" applyFill="1" applyBorder="1" applyAlignment="1">
      <alignment horizontal="left" vertical="center" wrapText="1"/>
    </xf>
    <xf numFmtId="0" fontId="4" fillId="11" borderId="8" xfId="4" applyFont="1" applyFill="1" applyBorder="1" applyAlignment="1">
      <alignment horizontal="left" vertical="top" wrapText="1"/>
    </xf>
    <xf numFmtId="164" fontId="13" fillId="0" borderId="68" xfId="4" applyNumberFormat="1" applyFont="1" applyBorder="1" applyAlignment="1">
      <alignment horizontal="center" vertical="top"/>
    </xf>
    <xf numFmtId="0" fontId="13" fillId="0" borderId="68" xfId="4" applyFont="1" applyBorder="1" applyAlignment="1">
      <alignment horizontal="center" vertical="top"/>
    </xf>
    <xf numFmtId="0" fontId="37" fillId="12" borderId="23" xfId="4" applyFont="1" applyFill="1" applyBorder="1" applyAlignment="1">
      <alignment vertical="top" wrapText="1"/>
    </xf>
    <xf numFmtId="49" fontId="4" fillId="11" borderId="13" xfId="4" applyNumberFormat="1" applyFont="1" applyFill="1" applyBorder="1" applyAlignment="1">
      <alignment horizontal="center" vertical="center"/>
    </xf>
    <xf numFmtId="164" fontId="13" fillId="0" borderId="9" xfId="4" applyNumberFormat="1" applyFont="1" applyBorder="1" applyAlignment="1">
      <alignment horizontal="center" vertical="top"/>
    </xf>
    <xf numFmtId="0" fontId="13" fillId="0" borderId="9" xfId="4" applyFont="1" applyBorder="1" applyAlignment="1">
      <alignment horizontal="center" vertical="top"/>
    </xf>
    <xf numFmtId="0" fontId="4" fillId="11" borderId="15" xfId="4" applyFont="1" applyFill="1" applyBorder="1" applyAlignment="1">
      <alignment horizontal="justify" vertical="center"/>
    </xf>
    <xf numFmtId="0" fontId="4" fillId="11" borderId="6" xfId="4" applyFont="1" applyFill="1" applyBorder="1" applyAlignment="1">
      <alignment horizontal="center" vertical="center"/>
    </xf>
    <xf numFmtId="0" fontId="4" fillId="11" borderId="8" xfId="4" applyFont="1" applyFill="1" applyBorder="1" applyAlignment="1">
      <alignment horizontal="justify" vertical="center"/>
    </xf>
    <xf numFmtId="0" fontId="4" fillId="11" borderId="59" xfId="4" applyFont="1" applyFill="1" applyBorder="1" applyAlignment="1">
      <alignment horizontal="center" vertical="center" wrapText="1"/>
    </xf>
    <xf numFmtId="0" fontId="4" fillId="11" borderId="33" xfId="4" applyFont="1" applyFill="1" applyBorder="1" applyAlignment="1">
      <alignment horizontal="justify" vertical="center"/>
    </xf>
    <xf numFmtId="164" fontId="13" fillId="0" borderId="23" xfId="4" applyNumberFormat="1" applyFont="1" applyBorder="1" applyAlignment="1">
      <alignment horizontal="center" vertical="top"/>
    </xf>
    <xf numFmtId="0" fontId="25" fillId="12" borderId="24" xfId="4" applyFont="1" applyFill="1" applyBorder="1" applyAlignment="1">
      <alignment vertical="top" wrapText="1"/>
    </xf>
    <xf numFmtId="0" fontId="13" fillId="0" borderId="34" xfId="4" applyFont="1" applyBorder="1" applyAlignment="1">
      <alignment horizontal="center" vertical="center" wrapText="1"/>
    </xf>
    <xf numFmtId="164" fontId="13" fillId="15" borderId="35" xfId="4" applyNumberFormat="1" applyFont="1" applyFill="1" applyBorder="1" applyAlignment="1">
      <alignment horizontal="center" vertical="center" wrapText="1"/>
    </xf>
    <xf numFmtId="0" fontId="13" fillId="0" borderId="36" xfId="4" applyFont="1" applyBorder="1" applyAlignment="1">
      <alignment vertical="center" wrapText="1"/>
    </xf>
    <xf numFmtId="2" fontId="13" fillId="24" borderId="1" xfId="4" applyNumberFormat="1" applyFont="1" applyFill="1" applyBorder="1" applyAlignment="1">
      <alignment horizontal="center" vertical="top"/>
    </xf>
    <xf numFmtId="49" fontId="13" fillId="0" borderId="5" xfId="4" applyNumberFormat="1" applyFont="1" applyBorder="1" applyAlignment="1">
      <alignment vertical="top"/>
    </xf>
    <xf numFmtId="49" fontId="25" fillId="11" borderId="5" xfId="4" applyNumberFormat="1" applyFont="1" applyFill="1" applyBorder="1" applyAlignment="1">
      <alignment vertical="top" wrapText="1"/>
    </xf>
    <xf numFmtId="49" fontId="25" fillId="12" borderId="5" xfId="4" applyNumberFormat="1" applyFont="1" applyFill="1" applyBorder="1" applyAlignment="1">
      <alignment vertical="top" wrapText="1"/>
    </xf>
    <xf numFmtId="49" fontId="25" fillId="9" borderId="5" xfId="4" applyNumberFormat="1" applyFont="1" applyFill="1" applyBorder="1" applyAlignment="1">
      <alignment vertical="top"/>
    </xf>
    <xf numFmtId="0" fontId="4" fillId="0" borderId="30" xfId="4" applyFont="1" applyBorder="1" applyAlignment="1">
      <alignment horizontal="center" vertical="center" wrapText="1"/>
    </xf>
    <xf numFmtId="164" fontId="4" fillId="15" borderId="31" xfId="4" applyNumberFormat="1" applyFont="1" applyFill="1" applyBorder="1" applyAlignment="1">
      <alignment horizontal="center" vertical="center" wrapText="1"/>
    </xf>
    <xf numFmtId="2" fontId="13" fillId="0" borderId="24" xfId="4" applyNumberFormat="1" applyFont="1" applyBorder="1" applyAlignment="1">
      <alignment horizontal="center" vertical="top"/>
    </xf>
    <xf numFmtId="49" fontId="13" fillId="0" borderId="23" xfId="4" applyNumberFormat="1" applyFont="1" applyBorder="1" applyAlignment="1">
      <alignment vertical="top"/>
    </xf>
    <xf numFmtId="49" fontId="25" fillId="11" borderId="24" xfId="4" applyNumberFormat="1" applyFont="1" applyFill="1" applyBorder="1" applyAlignment="1">
      <alignment vertical="top" wrapText="1"/>
    </xf>
    <xf numFmtId="0" fontId="13" fillId="0" borderId="51" xfId="4" applyFont="1" applyBorder="1" applyAlignment="1">
      <alignment horizontal="center" vertical="center" wrapText="1"/>
    </xf>
    <xf numFmtId="164" fontId="13" fillId="15" borderId="52" xfId="4" applyNumberFormat="1" applyFont="1" applyFill="1" applyBorder="1" applyAlignment="1">
      <alignment horizontal="center" vertical="center" wrapText="1"/>
    </xf>
    <xf numFmtId="0" fontId="13" fillId="0" borderId="53" xfId="4" applyFont="1" applyBorder="1" applyAlignment="1">
      <alignment vertical="center" wrapText="1"/>
    </xf>
    <xf numFmtId="164" fontId="13" fillId="24" borderId="1" xfId="4" applyNumberFormat="1" applyFont="1" applyFill="1" applyBorder="1" applyAlignment="1">
      <alignment horizontal="center" vertical="top"/>
    </xf>
    <xf numFmtId="49" fontId="25" fillId="11" borderId="23" xfId="4" applyNumberFormat="1" applyFont="1" applyFill="1" applyBorder="1" applyAlignment="1">
      <alignment vertical="top" wrapText="1"/>
    </xf>
    <xf numFmtId="49" fontId="4" fillId="0" borderId="55" xfId="4" applyNumberFormat="1" applyFont="1" applyBorder="1" applyAlignment="1">
      <alignment horizontal="center" vertical="center"/>
    </xf>
    <xf numFmtId="164" fontId="4" fillId="15" borderId="71" xfId="4" applyNumberFormat="1" applyFont="1" applyFill="1" applyBorder="1" applyAlignment="1">
      <alignment horizontal="center" vertical="center" wrapText="1"/>
    </xf>
    <xf numFmtId="164" fontId="13" fillId="0" borderId="24" xfId="4" applyNumberFormat="1" applyFont="1" applyBorder="1" applyAlignment="1">
      <alignment horizontal="center" vertical="top"/>
    </xf>
    <xf numFmtId="0" fontId="13" fillId="0" borderId="26" xfId="4" applyFont="1" applyBorder="1" applyAlignment="1">
      <alignment horizontal="center" vertical="center" wrapText="1"/>
    </xf>
    <xf numFmtId="164" fontId="13" fillId="15" borderId="22" xfId="4" applyNumberFormat="1" applyFont="1" applyFill="1" applyBorder="1" applyAlignment="1">
      <alignment horizontal="center" vertical="center" wrapText="1"/>
    </xf>
    <xf numFmtId="0" fontId="13" fillId="0" borderId="45" xfId="4" applyFont="1" applyBorder="1" applyAlignment="1">
      <alignment horizontal="center" vertical="center" wrapText="1"/>
    </xf>
    <xf numFmtId="164" fontId="13" fillId="15" borderId="61" xfId="4" applyNumberFormat="1" applyFont="1" applyFill="1" applyBorder="1" applyAlignment="1">
      <alignment horizontal="center" vertical="center" wrapText="1"/>
    </xf>
    <xf numFmtId="0" fontId="13" fillId="0" borderId="47" xfId="4" applyFont="1" applyBorder="1" applyAlignment="1">
      <alignment vertical="center" wrapText="1"/>
    </xf>
    <xf numFmtId="164" fontId="13" fillId="24" borderId="23" xfId="4" applyNumberFormat="1" applyFont="1" applyFill="1" applyBorder="1" applyAlignment="1">
      <alignment horizontal="center" vertical="top"/>
    </xf>
    <xf numFmtId="0" fontId="25" fillId="22" borderId="23" xfId="4" applyFont="1" applyFill="1" applyBorder="1" applyAlignment="1">
      <alignment horizontal="center" vertical="top"/>
    </xf>
    <xf numFmtId="164" fontId="4" fillId="15" borderId="69" xfId="4" applyNumberFormat="1" applyFont="1" applyFill="1" applyBorder="1" applyAlignment="1">
      <alignment horizontal="center" vertical="center" wrapText="1"/>
    </xf>
    <xf numFmtId="164" fontId="13" fillId="0" borderId="1" xfId="4" applyNumberFormat="1" applyFont="1" applyBorder="1" applyAlignment="1">
      <alignment horizontal="center" vertical="top"/>
    </xf>
    <xf numFmtId="0" fontId="13" fillId="0" borderId="1" xfId="4" applyFont="1" applyBorder="1" applyAlignment="1">
      <alignment horizontal="center" vertical="top"/>
    </xf>
    <xf numFmtId="49" fontId="13" fillId="0" borderId="24" xfId="4" applyNumberFormat="1" applyFont="1" applyBorder="1" applyAlignment="1">
      <alignment horizontal="center" vertical="top"/>
    </xf>
    <xf numFmtId="164" fontId="13" fillId="15" borderId="57" xfId="4" applyNumberFormat="1" applyFont="1" applyFill="1" applyBorder="1" applyAlignment="1">
      <alignment horizontal="center" vertical="center" wrapText="1"/>
    </xf>
    <xf numFmtId="49" fontId="13" fillId="0" borderId="5" xfId="4" applyNumberFormat="1" applyFont="1" applyBorder="1" applyAlignment="1">
      <alignment horizontal="center" vertical="top"/>
    </xf>
    <xf numFmtId="2" fontId="13" fillId="0" borderId="54" xfId="4" applyNumberFormat="1" applyFont="1" applyBorder="1" applyAlignment="1">
      <alignment horizontal="center" vertical="top"/>
    </xf>
    <xf numFmtId="0" fontId="13" fillId="0" borderId="54" xfId="4" applyFont="1" applyBorder="1" applyAlignment="1">
      <alignment horizontal="center" vertical="top"/>
    </xf>
    <xf numFmtId="49" fontId="13" fillId="0" borderId="23" xfId="4" applyNumberFormat="1" applyFont="1" applyBorder="1" applyAlignment="1">
      <alignment horizontal="center" vertical="top"/>
    </xf>
    <xf numFmtId="0" fontId="4" fillId="0" borderId="49" xfId="4" applyFont="1" applyBorder="1" applyAlignment="1">
      <alignment horizontal="center" vertical="center" wrapText="1"/>
    </xf>
    <xf numFmtId="164" fontId="4" fillId="15" borderId="50" xfId="4" applyNumberFormat="1" applyFont="1" applyFill="1" applyBorder="1" applyAlignment="1">
      <alignment horizontal="center" vertical="center" wrapText="1"/>
    </xf>
    <xf numFmtId="0" fontId="4" fillId="0" borderId="42" xfId="4" applyFont="1" applyBorder="1" applyAlignment="1">
      <alignment vertical="center" wrapText="1"/>
    </xf>
    <xf numFmtId="2" fontId="13" fillId="0" borderId="16" xfId="4" applyNumberFormat="1" applyFont="1" applyBorder="1" applyAlignment="1">
      <alignment horizontal="center" vertical="top"/>
    </xf>
    <xf numFmtId="0" fontId="4" fillId="13" borderId="5" xfId="7" applyFont="1" applyFill="1" applyBorder="1" applyAlignment="1">
      <alignment horizontal="left" vertical="top" wrapText="1"/>
    </xf>
    <xf numFmtId="0" fontId="4" fillId="11" borderId="45" xfId="4" applyFont="1" applyFill="1" applyBorder="1" applyAlignment="1">
      <alignment horizontal="center" vertical="center"/>
    </xf>
    <xf numFmtId="0" fontId="4" fillId="0" borderId="0" xfId="4" applyFont="1" applyBorder="1"/>
    <xf numFmtId="2" fontId="37" fillId="0" borderId="54" xfId="4" applyNumberFormat="1" applyFont="1" applyBorder="1" applyAlignment="1">
      <alignment horizontal="center" vertical="top"/>
    </xf>
    <xf numFmtId="0" fontId="4" fillId="13" borderId="23" xfId="7" applyFont="1" applyFill="1" applyBorder="1" applyAlignment="1">
      <alignment horizontal="left" vertical="top" wrapText="1"/>
    </xf>
    <xf numFmtId="0" fontId="4" fillId="11" borderId="30" xfId="4" applyFont="1" applyFill="1" applyBorder="1" applyAlignment="1">
      <alignment horizontal="center" vertical="center"/>
    </xf>
    <xf numFmtId="0" fontId="4" fillId="0" borderId="18" xfId="4" applyFont="1" applyBorder="1"/>
    <xf numFmtId="0" fontId="4" fillId="13" borderId="24" xfId="7" applyFont="1" applyFill="1" applyBorder="1" applyAlignment="1">
      <alignment horizontal="left" vertical="top" wrapText="1"/>
    </xf>
    <xf numFmtId="164" fontId="25" fillId="12" borderId="1" xfId="4" applyNumberFormat="1" applyFont="1" applyFill="1" applyBorder="1" applyAlignment="1">
      <alignment horizontal="center" vertical="top"/>
    </xf>
    <xf numFmtId="0" fontId="25" fillId="12" borderId="4" xfId="4" applyFont="1" applyFill="1" applyBorder="1" applyAlignment="1">
      <alignment horizontal="center" vertical="top"/>
    </xf>
    <xf numFmtId="0" fontId="3" fillId="0" borderId="19" xfId="4" applyBorder="1"/>
    <xf numFmtId="0" fontId="3" fillId="0" borderId="44" xfId="4" applyBorder="1"/>
    <xf numFmtId="0" fontId="13" fillId="12" borderId="68" xfId="4" applyFont="1" applyFill="1" applyBorder="1" applyAlignment="1">
      <alignment horizontal="center" vertical="top"/>
    </xf>
    <xf numFmtId="0" fontId="13" fillId="0" borderId="30" xfId="4" applyFont="1" applyBorder="1" applyAlignment="1">
      <alignment horizontal="center" vertical="center"/>
    </xf>
    <xf numFmtId="164" fontId="13" fillId="15" borderId="31" xfId="4" applyNumberFormat="1" applyFont="1" applyFill="1" applyBorder="1" applyAlignment="1">
      <alignment horizontal="center" vertical="center" wrapText="1"/>
    </xf>
    <xf numFmtId="0" fontId="4" fillId="11" borderId="32" xfId="4" applyFont="1" applyFill="1" applyBorder="1" applyAlignment="1">
      <alignment vertical="center" wrapText="1"/>
    </xf>
    <xf numFmtId="0" fontId="4" fillId="11" borderId="55" xfId="4" applyFont="1" applyFill="1" applyBorder="1" applyAlignment="1">
      <alignment horizontal="center" vertical="center" wrapText="1"/>
    </xf>
    <xf numFmtId="0" fontId="25" fillId="0" borderId="17" xfId="4" applyFont="1" applyBorder="1" applyAlignment="1">
      <alignment vertical="top"/>
    </xf>
    <xf numFmtId="0" fontId="25" fillId="0" borderId="17" xfId="4" applyFont="1" applyBorder="1" applyAlignment="1">
      <alignment horizontal="center" vertical="top"/>
    </xf>
    <xf numFmtId="0" fontId="25" fillId="0" borderId="17" xfId="4" applyFont="1" applyBorder="1" applyAlignment="1">
      <alignment vertical="top" textRotation="90"/>
    </xf>
    <xf numFmtId="0" fontId="25" fillId="0" borderId="44" xfId="4" applyFont="1" applyBorder="1" applyAlignment="1">
      <alignment vertical="top"/>
    </xf>
    <xf numFmtId="0" fontId="4" fillId="11" borderId="33" xfId="4" applyFont="1" applyFill="1" applyBorder="1" applyAlignment="1">
      <alignment wrapText="1"/>
    </xf>
    <xf numFmtId="0" fontId="25" fillId="0" borderId="18" xfId="4" applyFont="1" applyBorder="1" applyAlignment="1">
      <alignment vertical="top"/>
    </xf>
    <xf numFmtId="0" fontId="25" fillId="0" borderId="18" xfId="4" applyFont="1" applyBorder="1" applyAlignment="1">
      <alignment vertical="top" textRotation="90"/>
    </xf>
    <xf numFmtId="0" fontId="25" fillId="0" borderId="37" xfId="4" applyFont="1" applyBorder="1" applyAlignment="1">
      <alignment vertical="top"/>
    </xf>
    <xf numFmtId="0" fontId="25" fillId="8" borderId="2" xfId="4" applyFont="1" applyFill="1" applyBorder="1" applyAlignment="1">
      <alignment vertical="top"/>
    </xf>
    <xf numFmtId="0" fontId="25" fillId="8" borderId="3" xfId="4" applyFont="1" applyFill="1" applyBorder="1" applyAlignment="1">
      <alignment vertical="top" textRotation="90"/>
    </xf>
    <xf numFmtId="1" fontId="13" fillId="0" borderId="34" xfId="4" applyNumberFormat="1" applyFont="1" applyBorder="1" applyAlignment="1">
      <alignment horizontal="center" vertical="center"/>
    </xf>
    <xf numFmtId="0" fontId="13" fillId="0" borderId="40" xfId="4" applyFont="1" applyBorder="1" applyAlignment="1">
      <alignment horizontal="justify" vertical="center"/>
    </xf>
    <xf numFmtId="164" fontId="13" fillId="24" borderId="2" xfId="4" applyNumberFormat="1" applyFont="1" applyFill="1" applyBorder="1" applyAlignment="1">
      <alignment horizontal="center" vertical="top"/>
    </xf>
    <xf numFmtId="49" fontId="13" fillId="0" borderId="44" xfId="4" applyNumberFormat="1" applyFont="1" applyBorder="1" applyAlignment="1">
      <alignment horizontal="center" vertical="top"/>
    </xf>
    <xf numFmtId="0" fontId="4" fillId="0" borderId="26" xfId="4" applyFont="1" applyBorder="1" applyAlignment="1">
      <alignment horizontal="center" vertical="center"/>
    </xf>
    <xf numFmtId="0" fontId="4" fillId="0" borderId="27" xfId="4" applyFont="1" applyBorder="1" applyAlignment="1">
      <alignment horizontal="center" vertical="center" wrapText="1"/>
    </xf>
    <xf numFmtId="0" fontId="4" fillId="0" borderId="28" xfId="4" applyFont="1" applyBorder="1" applyAlignment="1">
      <alignment horizontal="justify" vertical="center"/>
    </xf>
    <xf numFmtId="164" fontId="13" fillId="0" borderId="0" xfId="4" applyNumberFormat="1" applyFont="1" applyBorder="1" applyAlignment="1">
      <alignment horizontal="center" vertical="top"/>
    </xf>
    <xf numFmtId="0" fontId="13" fillId="0" borderId="23" xfId="4" applyFont="1" applyBorder="1" applyAlignment="1">
      <alignment horizontal="center" vertical="top"/>
    </xf>
    <xf numFmtId="49" fontId="13" fillId="0" borderId="48" xfId="4" applyNumberFormat="1" applyFont="1" applyBorder="1" applyAlignment="1">
      <alignment horizontal="center" vertical="top"/>
    </xf>
    <xf numFmtId="1" fontId="13" fillId="0" borderId="51" xfId="4" applyNumberFormat="1" applyFont="1" applyBorder="1" applyAlignment="1">
      <alignment horizontal="center" vertical="center"/>
    </xf>
    <xf numFmtId="0" fontId="4" fillId="0" borderId="47" xfId="4" applyFont="1" applyBorder="1" applyAlignment="1">
      <alignment horizontal="justify" vertical="center"/>
    </xf>
    <xf numFmtId="1" fontId="4" fillId="0" borderId="51" xfId="4" applyNumberFormat="1" applyFont="1" applyBorder="1" applyAlignment="1">
      <alignment horizontal="center" vertical="center"/>
    </xf>
    <xf numFmtId="164" fontId="4" fillId="15" borderId="52" xfId="4" applyNumberFormat="1" applyFont="1" applyFill="1" applyBorder="1" applyAlignment="1">
      <alignment horizontal="center" vertical="center" wrapText="1"/>
    </xf>
    <xf numFmtId="164" fontId="37" fillId="0" borderId="0" xfId="4" applyNumberFormat="1" applyFont="1" applyBorder="1" applyAlignment="1">
      <alignment horizontal="center" vertical="top"/>
    </xf>
    <xf numFmtId="0" fontId="4" fillId="0" borderId="28" xfId="4" applyFont="1" applyBorder="1" applyAlignment="1">
      <alignment wrapText="1"/>
    </xf>
    <xf numFmtId="0" fontId="4" fillId="0" borderId="53" xfId="4" applyFont="1" applyBorder="1" applyAlignment="1">
      <alignment horizontal="justify" vertical="center"/>
    </xf>
    <xf numFmtId="0" fontId="4" fillId="0" borderId="50" xfId="4" applyFont="1" applyBorder="1" applyAlignment="1">
      <alignment horizontal="center" vertical="center" wrapText="1"/>
    </xf>
    <xf numFmtId="0" fontId="4" fillId="0" borderId="38" xfId="4" applyFont="1" applyBorder="1" applyAlignment="1">
      <alignment horizontal="center" vertical="center"/>
    </xf>
    <xf numFmtId="0" fontId="4" fillId="0" borderId="71" xfId="4" applyFont="1" applyBorder="1" applyAlignment="1">
      <alignment horizontal="center" vertical="center"/>
    </xf>
    <xf numFmtId="0" fontId="4" fillId="0" borderId="62" xfId="4" applyFont="1" applyBorder="1" applyAlignment="1">
      <alignment wrapText="1"/>
    </xf>
    <xf numFmtId="1" fontId="13" fillId="0" borderId="26" xfId="4" applyNumberFormat="1" applyFont="1" applyBorder="1" applyAlignment="1">
      <alignment horizontal="center" vertical="center"/>
    </xf>
    <xf numFmtId="164" fontId="13" fillId="15" borderId="27" xfId="4" applyNumberFormat="1" applyFont="1" applyFill="1" applyBorder="1" applyAlignment="1">
      <alignment horizontal="center" vertical="center" wrapText="1"/>
    </xf>
    <xf numFmtId="0" fontId="4" fillId="0" borderId="62" xfId="4" applyFont="1" applyBorder="1" applyAlignment="1">
      <alignment horizontal="justify" vertical="center"/>
    </xf>
    <xf numFmtId="0" fontId="4" fillId="13" borderId="68" xfId="7" applyFont="1" applyFill="1" applyBorder="1" applyAlignment="1">
      <alignment horizontal="left" vertical="top" wrapText="1"/>
    </xf>
    <xf numFmtId="49" fontId="25" fillId="11" borderId="68" xfId="4" applyNumberFormat="1" applyFont="1" applyFill="1" applyBorder="1" applyAlignment="1">
      <alignment horizontal="center" vertical="top" wrapText="1"/>
    </xf>
    <xf numFmtId="49" fontId="25" fillId="13" borderId="68" xfId="4" applyNumberFormat="1" applyFont="1" applyFill="1" applyBorder="1" applyAlignment="1">
      <alignment horizontal="center" vertical="top" wrapText="1"/>
    </xf>
    <xf numFmtId="49" fontId="25" fillId="12" borderId="7" xfId="4" applyNumberFormat="1" applyFont="1" applyFill="1" applyBorder="1" applyAlignment="1">
      <alignment vertical="top" wrapText="1"/>
    </xf>
    <xf numFmtId="1" fontId="4" fillId="0" borderId="49" xfId="4" applyNumberFormat="1" applyFont="1" applyBorder="1" applyAlignment="1">
      <alignment horizontal="center" vertical="center"/>
    </xf>
    <xf numFmtId="0" fontId="4" fillId="0" borderId="32" xfId="4" applyFont="1" applyBorder="1" applyAlignment="1">
      <alignment horizontal="justify" vertical="center"/>
    </xf>
    <xf numFmtId="164" fontId="13" fillId="0" borderId="18" xfId="4" applyNumberFormat="1" applyFont="1" applyBorder="1" applyAlignment="1">
      <alignment horizontal="center" vertical="top"/>
    </xf>
    <xf numFmtId="49" fontId="13" fillId="0" borderId="37" xfId="4" applyNumberFormat="1" applyFont="1" applyBorder="1" applyAlignment="1">
      <alignment horizontal="center" vertical="top"/>
    </xf>
    <xf numFmtId="49" fontId="25" fillId="12" borderId="11" xfId="4" applyNumberFormat="1" applyFont="1" applyFill="1" applyBorder="1" applyAlignment="1">
      <alignment vertical="top" wrapText="1"/>
    </xf>
    <xf numFmtId="164" fontId="25" fillId="12" borderId="56" xfId="4" applyNumberFormat="1" applyFont="1" applyFill="1" applyBorder="1" applyAlignment="1">
      <alignment horizontal="center" vertical="top"/>
    </xf>
    <xf numFmtId="0" fontId="25" fillId="12" borderId="5" xfId="4" applyFont="1" applyFill="1" applyBorder="1" applyAlignment="1">
      <alignment horizontal="center" vertical="top"/>
    </xf>
    <xf numFmtId="49" fontId="13" fillId="0" borderId="17" xfId="4" applyNumberFormat="1" applyFont="1" applyBorder="1" applyAlignment="1">
      <alignment horizontal="center" vertical="top"/>
    </xf>
    <xf numFmtId="164" fontId="13" fillId="12" borderId="13" xfId="4" applyNumberFormat="1" applyFont="1" applyFill="1" applyBorder="1" applyAlignment="1">
      <alignment horizontal="center" vertical="top"/>
    </xf>
    <xf numFmtId="164" fontId="13" fillId="12" borderId="59" xfId="4" applyNumberFormat="1" applyFont="1" applyFill="1" applyBorder="1" applyAlignment="1">
      <alignment horizontal="center" vertical="top"/>
    </xf>
    <xf numFmtId="49" fontId="13" fillId="0" borderId="24" xfId="4" applyNumberFormat="1" applyFont="1" applyBorder="1" applyAlignment="1">
      <alignment vertical="top"/>
    </xf>
    <xf numFmtId="9" fontId="13" fillId="0" borderId="43" xfId="4" applyNumberFormat="1" applyFont="1" applyBorder="1" applyAlignment="1">
      <alignment horizontal="left" vertical="top"/>
    </xf>
    <xf numFmtId="0" fontId="13" fillId="0" borderId="39" xfId="4" applyFont="1" applyBorder="1" applyAlignment="1">
      <alignment horizontal="left" vertical="top"/>
    </xf>
    <xf numFmtId="0" fontId="13" fillId="0" borderId="40" xfId="4" applyFont="1" applyBorder="1" applyAlignment="1">
      <alignment horizontal="left" vertical="top"/>
    </xf>
    <xf numFmtId="164" fontId="25" fillId="22" borderId="2" xfId="4" applyNumberFormat="1" applyFont="1" applyFill="1" applyBorder="1" applyAlignment="1">
      <alignment horizontal="center" vertical="top"/>
    </xf>
    <xf numFmtId="49" fontId="4" fillId="0" borderId="44" xfId="4" applyNumberFormat="1" applyFont="1" applyFill="1" applyBorder="1" applyAlignment="1">
      <alignment horizontal="left" vertical="top" wrapText="1"/>
    </xf>
    <xf numFmtId="49" fontId="21" fillId="0" borderId="5" xfId="4" applyNumberFormat="1" applyFont="1" applyBorder="1" applyAlignment="1">
      <alignment horizontal="center" vertical="center" textRotation="90"/>
    </xf>
    <xf numFmtId="9" fontId="13" fillId="0" borderId="45" xfId="4" applyNumberFormat="1" applyFont="1" applyBorder="1" applyAlignment="1">
      <alignment horizontal="left" vertical="top"/>
    </xf>
    <xf numFmtId="0" fontId="13" fillId="0" borderId="46" xfId="4" applyFont="1" applyBorder="1" applyAlignment="1">
      <alignment horizontal="left" vertical="top"/>
    </xf>
    <xf numFmtId="0" fontId="13" fillId="0" borderId="47" xfId="4" applyFont="1" applyBorder="1" applyAlignment="1">
      <alignment horizontal="left" vertical="top"/>
    </xf>
    <xf numFmtId="164" fontId="13" fillId="0" borderId="25" xfId="4" applyNumberFormat="1" applyFont="1" applyBorder="1" applyAlignment="1">
      <alignment horizontal="center" vertical="top"/>
    </xf>
    <xf numFmtId="49" fontId="4" fillId="0" borderId="48" xfId="4" applyNumberFormat="1" applyFont="1" applyFill="1" applyBorder="1" applyAlignment="1">
      <alignment horizontal="left" vertical="top" wrapText="1"/>
    </xf>
    <xf numFmtId="49" fontId="21" fillId="0" borderId="23" xfId="4" applyNumberFormat="1" applyFont="1" applyBorder="1" applyAlignment="1">
      <alignment horizontal="center" vertical="center" textRotation="90"/>
    </xf>
    <xf numFmtId="0" fontId="30" fillId="11" borderId="0" xfId="4" applyFont="1" applyFill="1" applyBorder="1" applyAlignment="1">
      <alignment horizontal="center" vertical="top" wrapText="1"/>
    </xf>
    <xf numFmtId="9" fontId="13" fillId="0" borderId="49" xfId="4" applyNumberFormat="1" applyFont="1" applyBorder="1" applyAlignment="1">
      <alignment horizontal="left" vertical="top"/>
    </xf>
    <xf numFmtId="0" fontId="13" fillId="0" borderId="50" xfId="4" applyFont="1" applyBorder="1" applyAlignment="1">
      <alignment horizontal="left" vertical="top"/>
    </xf>
    <xf numFmtId="0" fontId="13" fillId="0" borderId="42" xfId="4" applyFont="1" applyBorder="1" applyAlignment="1">
      <alignment horizontal="left" vertical="top"/>
    </xf>
    <xf numFmtId="49" fontId="4" fillId="0" borderId="37" xfId="4" applyNumberFormat="1" applyFont="1" applyFill="1" applyBorder="1" applyAlignment="1">
      <alignment horizontal="left" vertical="top" wrapText="1"/>
    </xf>
    <xf numFmtId="49" fontId="21" fillId="0" borderId="24" xfId="4" applyNumberFormat="1" applyFont="1" applyBorder="1" applyAlignment="1">
      <alignment horizontal="center" vertical="center" textRotation="90"/>
    </xf>
    <xf numFmtId="0" fontId="30" fillId="11" borderId="18" xfId="4" applyFont="1" applyFill="1" applyBorder="1" applyAlignment="1">
      <alignment horizontal="center" vertical="top" wrapText="1"/>
    </xf>
    <xf numFmtId="9" fontId="13" fillId="0" borderId="34" xfId="4" applyNumberFormat="1" applyFont="1" applyBorder="1" applyAlignment="1">
      <alignment horizontal="left" vertical="top"/>
    </xf>
    <xf numFmtId="0" fontId="13" fillId="0" borderId="35" xfId="4" applyFont="1" applyBorder="1" applyAlignment="1">
      <alignment horizontal="left" vertical="top"/>
    </xf>
    <xf numFmtId="0" fontId="13" fillId="0" borderId="36" xfId="4" applyFont="1" applyBorder="1" applyAlignment="1">
      <alignment horizontal="left" vertical="top"/>
    </xf>
    <xf numFmtId="0" fontId="30" fillId="12" borderId="17" xfId="4" applyFont="1" applyFill="1" applyBorder="1" applyAlignment="1">
      <alignment vertical="top" wrapText="1"/>
    </xf>
    <xf numFmtId="0" fontId="4" fillId="15" borderId="26" xfId="4" applyFont="1" applyFill="1" applyBorder="1" applyAlignment="1">
      <alignment horizontal="center" vertical="center" wrapText="1"/>
    </xf>
    <xf numFmtId="0" fontId="4" fillId="15" borderId="30" xfId="4" applyFont="1" applyFill="1" applyBorder="1" applyAlignment="1">
      <alignment horizontal="center" vertical="center" wrapText="1"/>
    </xf>
    <xf numFmtId="164" fontId="13" fillId="0" borderId="16" xfId="4" applyNumberFormat="1" applyFont="1" applyBorder="1" applyAlignment="1">
      <alignment horizontal="center" vertical="top"/>
    </xf>
    <xf numFmtId="9" fontId="4" fillId="0" borderId="45" xfId="4" applyNumberFormat="1" applyFont="1" applyBorder="1" applyAlignment="1">
      <alignment horizontal="center" vertical="top"/>
    </xf>
    <xf numFmtId="0" fontId="4" fillId="0" borderId="46" xfId="4" applyFont="1" applyBorder="1" applyAlignment="1">
      <alignment horizontal="left" vertical="top"/>
    </xf>
    <xf numFmtId="0" fontId="4" fillId="0" borderId="47" xfId="4" applyFont="1" applyBorder="1" applyAlignment="1">
      <alignment horizontal="left" vertical="top"/>
    </xf>
    <xf numFmtId="49" fontId="13" fillId="0" borderId="0" xfId="4" applyNumberFormat="1" applyFont="1" applyBorder="1" applyAlignment="1">
      <alignment horizontal="center" vertical="top"/>
    </xf>
    <xf numFmtId="49" fontId="25" fillId="10" borderId="48" xfId="4" applyNumberFormat="1" applyFont="1" applyFill="1" applyBorder="1" applyAlignment="1">
      <alignment horizontal="center" vertical="top"/>
    </xf>
    <xf numFmtId="164" fontId="25" fillId="0" borderId="24" xfId="4" applyNumberFormat="1" applyFont="1" applyFill="1" applyBorder="1" applyAlignment="1">
      <alignment horizontal="center" vertical="top"/>
    </xf>
    <xf numFmtId="9" fontId="4" fillId="0" borderId="34" xfId="4" applyNumberFormat="1" applyFont="1" applyBorder="1" applyAlignment="1">
      <alignment horizontal="center" vertical="top"/>
    </xf>
    <xf numFmtId="0" fontId="4" fillId="0" borderId="35" xfId="4" applyFont="1" applyBorder="1" applyAlignment="1">
      <alignment horizontal="left" vertical="top"/>
    </xf>
    <xf numFmtId="0" fontId="4" fillId="0" borderId="36" xfId="4" applyFont="1" applyBorder="1" applyAlignment="1">
      <alignment horizontal="left" vertical="top"/>
    </xf>
    <xf numFmtId="0" fontId="4" fillId="11" borderId="49" xfId="5" applyFont="1" applyFill="1" applyBorder="1" applyAlignment="1">
      <alignment horizontal="center" vertical="center" wrapText="1"/>
    </xf>
    <xf numFmtId="0" fontId="4" fillId="11" borderId="60" xfId="5" applyFont="1" applyFill="1" applyBorder="1" applyAlignment="1">
      <alignment horizontal="center" vertical="center" wrapText="1"/>
    </xf>
    <xf numFmtId="0" fontId="4" fillId="11" borderId="42" xfId="5" applyFont="1" applyFill="1" applyBorder="1" applyAlignment="1">
      <alignment horizontal="justify" vertical="center"/>
    </xf>
    <xf numFmtId="0" fontId="39" fillId="0" borderId="2" xfId="4" applyFont="1" applyBorder="1" applyAlignment="1">
      <alignment vertical="top" wrapText="1"/>
    </xf>
    <xf numFmtId="0" fontId="39" fillId="0" borderId="3" xfId="4" applyFont="1" applyBorder="1" applyAlignment="1">
      <alignment vertical="top" wrapText="1"/>
    </xf>
    <xf numFmtId="0" fontId="39" fillId="0" borderId="3" xfId="4" applyFont="1" applyBorder="1" applyAlignment="1">
      <alignment vertical="top" textRotation="90" wrapText="1"/>
    </xf>
    <xf numFmtId="49" fontId="25" fillId="0" borderId="3" xfId="4" applyNumberFormat="1" applyFont="1" applyBorder="1" applyAlignment="1">
      <alignment vertical="top" wrapText="1"/>
    </xf>
    <xf numFmtId="0" fontId="25" fillId="0" borderId="3" xfId="4" applyFont="1" applyBorder="1" applyAlignment="1">
      <alignment vertical="top"/>
    </xf>
    <xf numFmtId="0" fontId="4" fillId="11" borderId="34" xfId="4" applyFont="1" applyFill="1" applyBorder="1" applyAlignment="1">
      <alignment horizontal="center" vertical="top" wrapText="1"/>
    </xf>
    <xf numFmtId="0" fontId="4" fillId="0" borderId="57" xfId="4" applyFont="1" applyBorder="1" applyAlignment="1">
      <alignment horizontal="center" vertical="center" wrapText="1"/>
    </xf>
    <xf numFmtId="0" fontId="4" fillId="0" borderId="36" xfId="4" applyFont="1" applyBorder="1" applyAlignment="1">
      <alignment horizontal="justify" vertical="center"/>
    </xf>
    <xf numFmtId="0" fontId="39" fillId="0" borderId="0" xfId="4" applyFont="1" applyBorder="1" applyAlignment="1">
      <alignment vertical="top" wrapText="1"/>
    </xf>
    <xf numFmtId="0" fontId="39" fillId="0" borderId="0" xfId="4" applyFont="1" applyBorder="1" applyAlignment="1">
      <alignment vertical="top" textRotation="90" wrapText="1"/>
    </xf>
    <xf numFmtId="49" fontId="25" fillId="0" borderId="0" xfId="4" applyNumberFormat="1" applyFont="1" applyBorder="1" applyAlignment="1">
      <alignment vertical="top" wrapText="1"/>
    </xf>
    <xf numFmtId="0" fontId="25" fillId="0" borderId="0" xfId="4" applyFont="1" applyBorder="1" applyAlignment="1">
      <alignment vertical="top"/>
    </xf>
    <xf numFmtId="0" fontId="25" fillId="0" borderId="48" xfId="4" applyFont="1" applyBorder="1" applyAlignment="1">
      <alignment vertical="top"/>
    </xf>
    <xf numFmtId="49" fontId="25" fillId="10" borderId="23" xfId="4" applyNumberFormat="1" applyFont="1" applyFill="1" applyBorder="1" applyAlignment="1">
      <alignment horizontal="center" vertical="top"/>
    </xf>
    <xf numFmtId="0" fontId="4" fillId="0" borderId="38" xfId="4" applyFont="1" applyBorder="1" applyAlignment="1">
      <alignment horizontal="center" vertical="center" wrapText="1"/>
    </xf>
    <xf numFmtId="0" fontId="4" fillId="0" borderId="58" xfId="4" applyFont="1" applyBorder="1" applyAlignment="1">
      <alignment horizontal="center" vertical="center"/>
    </xf>
    <xf numFmtId="0" fontId="4" fillId="0" borderId="8" xfId="4" applyFont="1" applyBorder="1" applyAlignment="1">
      <alignment horizontal="justify" vertical="center"/>
    </xf>
    <xf numFmtId="0" fontId="52" fillId="11" borderId="30" xfId="4" applyFont="1" applyFill="1" applyBorder="1" applyAlignment="1">
      <alignment vertical="top" wrapText="1"/>
    </xf>
    <xf numFmtId="0" fontId="39" fillId="0" borderId="18" xfId="4" applyFont="1" applyBorder="1" applyAlignment="1">
      <alignment vertical="top" wrapText="1"/>
    </xf>
    <xf numFmtId="0" fontId="39" fillId="0" borderId="18" xfId="4" applyFont="1" applyBorder="1" applyAlignment="1">
      <alignment vertical="top" textRotation="90" wrapText="1"/>
    </xf>
    <xf numFmtId="49" fontId="25" fillId="0" borderId="18" xfId="4" applyNumberFormat="1" applyFont="1" applyBorder="1" applyAlignment="1">
      <alignment vertical="top" wrapText="1"/>
    </xf>
    <xf numFmtId="0" fontId="25" fillId="9" borderId="2" xfId="4" applyFont="1" applyFill="1" applyBorder="1" applyAlignment="1">
      <alignment horizontal="left" vertical="top"/>
    </xf>
    <xf numFmtId="0" fontId="30" fillId="10" borderId="3" xfId="4" applyFont="1" applyFill="1" applyBorder="1"/>
    <xf numFmtId="0" fontId="25" fillId="10" borderId="3" xfId="4" applyFont="1" applyFill="1" applyBorder="1" applyAlignment="1">
      <alignment horizontal="left" vertical="top" textRotation="90"/>
    </xf>
    <xf numFmtId="0" fontId="25" fillId="10" borderId="3" xfId="4" applyFont="1" applyFill="1" applyBorder="1"/>
    <xf numFmtId="0" fontId="4" fillId="0" borderId="17" xfId="4" applyFont="1" applyBorder="1" applyAlignment="1"/>
    <xf numFmtId="0" fontId="44" fillId="0" borderId="0" xfId="6" applyFill="1" applyBorder="1"/>
    <xf numFmtId="164" fontId="6" fillId="0" borderId="0" xfId="6" applyNumberFormat="1" applyFont="1" applyFill="1" applyBorder="1" applyAlignment="1">
      <alignment vertical="top" wrapText="1"/>
    </xf>
    <xf numFmtId="164" fontId="5" fillId="24" borderId="1" xfId="6" applyNumberFormat="1" applyFont="1" applyFill="1" applyBorder="1" applyAlignment="1">
      <alignment vertical="top" wrapText="1"/>
    </xf>
    <xf numFmtId="164" fontId="4" fillId="0" borderId="0" xfId="6" applyNumberFormat="1" applyFont="1" applyFill="1" applyBorder="1" applyAlignment="1">
      <alignment vertical="top" wrapText="1"/>
    </xf>
    <xf numFmtId="164" fontId="4" fillId="0" borderId="16" xfId="6" applyNumberFormat="1" applyFont="1" applyBorder="1" applyAlignment="1">
      <alignment vertical="top" wrapText="1"/>
    </xf>
    <xf numFmtId="164" fontId="6" fillId="6" borderId="1" xfId="6" applyNumberFormat="1" applyFont="1" applyFill="1" applyBorder="1" applyAlignment="1">
      <alignment vertical="top" wrapText="1"/>
    </xf>
    <xf numFmtId="164" fontId="4" fillId="0" borderId="21" xfId="6" applyNumberFormat="1" applyFont="1" applyBorder="1" applyAlignment="1">
      <alignment vertical="top" wrapText="1"/>
    </xf>
    <xf numFmtId="0" fontId="56" fillId="0" borderId="0" xfId="6" applyFont="1" applyAlignment="1">
      <alignment vertical="top"/>
    </xf>
    <xf numFmtId="164" fontId="4" fillId="0" borderId="54" xfId="6" applyNumberFormat="1" applyFont="1" applyBorder="1" applyAlignment="1">
      <alignment vertical="top" wrapText="1"/>
    </xf>
    <xf numFmtId="0" fontId="21" fillId="0" borderId="0" xfId="6" applyFont="1" applyAlignment="1">
      <alignment vertical="top"/>
    </xf>
    <xf numFmtId="0" fontId="16" fillId="0" borderId="0" xfId="6" applyFont="1" applyAlignment="1">
      <alignment horizontal="right" vertical="top" wrapText="1"/>
    </xf>
    <xf numFmtId="164" fontId="10" fillId="0" borderId="9" xfId="6" applyNumberFormat="1" applyFont="1" applyBorder="1" applyAlignment="1">
      <alignment vertical="top" wrapText="1"/>
    </xf>
    <xf numFmtId="164" fontId="4" fillId="0" borderId="9" xfId="6" applyNumberFormat="1" applyFont="1" applyBorder="1" applyAlignment="1">
      <alignment vertical="top" wrapText="1"/>
    </xf>
    <xf numFmtId="0" fontId="9" fillId="0" borderId="55" xfId="6" applyFont="1" applyBorder="1"/>
    <xf numFmtId="0" fontId="9" fillId="0" borderId="0" xfId="6" applyFont="1"/>
    <xf numFmtId="0" fontId="9" fillId="0" borderId="0" xfId="6" applyFont="1" applyBorder="1"/>
    <xf numFmtId="0" fontId="9" fillId="0" borderId="48" xfId="6" applyFont="1" applyBorder="1"/>
    <xf numFmtId="164" fontId="4" fillId="0" borderId="0" xfId="3" applyNumberFormat="1" applyFont="1" applyFill="1" applyBorder="1" applyAlignment="1">
      <alignment vertical="top" wrapText="1"/>
    </xf>
    <xf numFmtId="164" fontId="4" fillId="0" borderId="9" xfId="3" applyNumberFormat="1" applyFont="1" applyBorder="1" applyAlignment="1">
      <alignment vertical="top" wrapText="1"/>
    </xf>
    <xf numFmtId="164" fontId="5" fillId="6" borderId="1" xfId="6" applyNumberFormat="1" applyFont="1" applyFill="1" applyBorder="1" applyAlignment="1">
      <alignment vertical="top" wrapText="1"/>
    </xf>
    <xf numFmtId="0" fontId="74" fillId="0" borderId="0" xfId="6" applyFont="1" applyFill="1" applyBorder="1" applyAlignment="1">
      <alignment vertical="center" wrapText="1"/>
    </xf>
    <xf numFmtId="0" fontId="6" fillId="0" borderId="0" xfId="2" applyFont="1" applyFill="1" applyBorder="1" applyAlignment="1">
      <alignment horizontal="center" vertical="center" wrapText="1"/>
    </xf>
    <xf numFmtId="0" fontId="3" fillId="0" borderId="3" xfId="6" applyFont="1" applyBorder="1"/>
    <xf numFmtId="0" fontId="6" fillId="0" borderId="3" xfId="6" applyFont="1" applyBorder="1" applyAlignment="1">
      <alignment vertical="center" wrapText="1"/>
    </xf>
    <xf numFmtId="0" fontId="6" fillId="0" borderId="4" xfId="6" applyFont="1" applyBorder="1" applyAlignment="1">
      <alignment vertical="center" wrapText="1"/>
    </xf>
    <xf numFmtId="49" fontId="61" fillId="0" borderId="0" xfId="6" applyNumberFormat="1" applyFont="1" applyAlignment="1">
      <alignment vertical="top" wrapText="1"/>
    </xf>
    <xf numFmtId="0" fontId="15" fillId="0" borderId="0" xfId="6" applyFont="1" applyAlignment="1">
      <alignment horizontal="center" vertical="top"/>
    </xf>
    <xf numFmtId="49" fontId="11" fillId="0" borderId="0" xfId="6" applyNumberFormat="1" applyFont="1" applyAlignment="1">
      <alignment vertical="top"/>
    </xf>
    <xf numFmtId="49" fontId="11" fillId="0" borderId="18" xfId="6" applyNumberFormat="1" applyFont="1" applyBorder="1" applyAlignment="1">
      <alignment vertical="top"/>
    </xf>
    <xf numFmtId="0" fontId="11" fillId="3" borderId="2" xfId="6" applyFont="1" applyFill="1" applyBorder="1" applyAlignment="1">
      <alignment vertical="top"/>
    </xf>
    <xf numFmtId="0" fontId="11" fillId="3" borderId="3" xfId="6" applyFont="1" applyFill="1" applyBorder="1" applyAlignment="1">
      <alignment vertical="top"/>
    </xf>
    <xf numFmtId="0" fontId="11" fillId="3" borderId="4" xfId="6" applyFont="1" applyFill="1" applyBorder="1" applyAlignment="1">
      <alignment vertical="top"/>
    </xf>
    <xf numFmtId="164" fontId="14" fillId="3" borderId="1" xfId="6" applyNumberFormat="1" applyFont="1" applyFill="1" applyBorder="1" applyAlignment="1">
      <alignment horizontal="center" vertical="top"/>
    </xf>
    <xf numFmtId="49" fontId="12" fillId="10" borderId="44" xfId="5" applyNumberFormat="1" applyFont="1" applyFill="1" applyBorder="1" applyAlignment="1">
      <alignment vertical="top"/>
    </xf>
    <xf numFmtId="164" fontId="14" fillId="10" borderId="5" xfId="5" applyNumberFormat="1" applyFont="1" applyFill="1" applyBorder="1" applyAlignment="1">
      <alignment horizontal="center" vertical="top"/>
    </xf>
    <xf numFmtId="49" fontId="12" fillId="9" borderId="42" xfId="6" applyNumberFormat="1" applyFont="1" applyFill="1" applyBorder="1" applyAlignment="1">
      <alignment horizontal="center" vertical="top" wrapText="1"/>
    </xf>
    <xf numFmtId="0" fontId="11" fillId="8" borderId="2" xfId="6" applyFont="1" applyFill="1" applyBorder="1" applyAlignment="1">
      <alignment vertical="top"/>
    </xf>
    <xf numFmtId="0" fontId="11" fillId="8" borderId="3" xfId="6" applyFont="1" applyFill="1" applyBorder="1" applyAlignment="1">
      <alignment vertical="top"/>
    </xf>
    <xf numFmtId="0" fontId="11" fillId="8" borderId="4" xfId="6" applyFont="1" applyFill="1" applyBorder="1" applyAlignment="1">
      <alignment vertical="top"/>
    </xf>
    <xf numFmtId="164" fontId="12" fillId="8" borderId="1" xfId="6" applyNumberFormat="1" applyFont="1" applyFill="1" applyBorder="1" applyAlignment="1">
      <alignment horizontal="center" vertical="top"/>
    </xf>
    <xf numFmtId="0" fontId="12" fillId="8" borderId="1" xfId="6" applyFont="1" applyFill="1" applyBorder="1" applyAlignment="1">
      <alignment horizontal="center" vertical="top"/>
    </xf>
    <xf numFmtId="49" fontId="12" fillId="14" borderId="1" xfId="6" applyNumberFormat="1" applyFont="1" applyFill="1" applyBorder="1" applyAlignment="1">
      <alignment horizontal="center" vertical="top"/>
    </xf>
    <xf numFmtId="49" fontId="12" fillId="9" borderId="4" xfId="6" applyNumberFormat="1" applyFont="1" applyFill="1" applyBorder="1" applyAlignment="1">
      <alignment horizontal="center" vertical="top"/>
    </xf>
    <xf numFmtId="0" fontId="11" fillId="0" borderId="19" xfId="6" applyFont="1" applyBorder="1" applyAlignment="1">
      <alignment horizontal="center" vertical="top" wrapText="1"/>
    </xf>
    <xf numFmtId="164" fontId="4" fillId="15" borderId="20" xfId="6" applyNumberFormat="1" applyFont="1" applyFill="1" applyBorder="1" applyAlignment="1">
      <alignment horizontal="center" vertical="top" wrapText="1"/>
    </xf>
    <xf numFmtId="0" fontId="4" fillId="0" borderId="44" xfId="6" applyFont="1" applyBorder="1" applyAlignment="1">
      <alignment horizontal="left" vertical="top" wrapText="1"/>
    </xf>
    <xf numFmtId="164" fontId="12" fillId="22" borderId="5" xfId="6" applyNumberFormat="1" applyFont="1" applyFill="1" applyBorder="1" applyAlignment="1">
      <alignment horizontal="center" vertical="top"/>
    </xf>
    <xf numFmtId="0" fontId="12" fillId="22" borderId="21" xfId="6" applyFont="1" applyFill="1" applyBorder="1" applyAlignment="1">
      <alignment horizontal="center" vertical="top"/>
    </xf>
    <xf numFmtId="49" fontId="12" fillId="11" borderId="5" xfId="6" applyNumberFormat="1" applyFont="1" applyFill="1" applyBorder="1" applyAlignment="1">
      <alignment vertical="top" wrapText="1"/>
    </xf>
    <xf numFmtId="0" fontId="11" fillId="0" borderId="13" xfId="6" applyFont="1" applyBorder="1" applyAlignment="1">
      <alignment horizontal="center" vertical="top" wrapText="1"/>
    </xf>
    <xf numFmtId="164" fontId="4" fillId="15" borderId="22" xfId="6" applyNumberFormat="1" applyFont="1" applyFill="1" applyBorder="1" applyAlignment="1">
      <alignment horizontal="center" vertical="top" wrapText="1"/>
    </xf>
    <xf numFmtId="0" fontId="4" fillId="0" borderId="15" xfId="6" applyFont="1" applyBorder="1" applyAlignment="1">
      <alignment horizontal="left" vertical="top" wrapText="1"/>
    </xf>
    <xf numFmtId="164" fontId="12" fillId="0" borderId="5" xfId="6" applyNumberFormat="1" applyFont="1" applyFill="1" applyBorder="1" applyAlignment="1">
      <alignment horizontal="center" vertical="top"/>
    </xf>
    <xf numFmtId="0" fontId="11" fillId="0" borderId="9" xfId="6" applyFont="1" applyBorder="1" applyAlignment="1">
      <alignment horizontal="center" vertical="top"/>
    </xf>
    <xf numFmtId="49" fontId="12" fillId="11" borderId="23" xfId="6" applyNumberFormat="1" applyFont="1" applyFill="1" applyBorder="1" applyAlignment="1">
      <alignment vertical="top" wrapText="1"/>
    </xf>
    <xf numFmtId="164" fontId="11" fillId="0" borderId="16" xfId="6" applyNumberFormat="1" applyFont="1" applyFill="1" applyBorder="1" applyAlignment="1">
      <alignment horizontal="center" vertical="top"/>
    </xf>
    <xf numFmtId="0" fontId="11" fillId="0" borderId="16" xfId="6" applyFont="1" applyBorder="1" applyAlignment="1">
      <alignment horizontal="center" vertical="top"/>
    </xf>
    <xf numFmtId="49" fontId="12" fillId="11" borderId="24" xfId="6" applyNumberFormat="1" applyFont="1" applyFill="1" applyBorder="1" applyAlignment="1">
      <alignment vertical="top" wrapText="1"/>
    </xf>
    <xf numFmtId="164" fontId="12" fillId="22" borderId="21" xfId="6" applyNumberFormat="1" applyFont="1" applyFill="1" applyBorder="1" applyAlignment="1">
      <alignment horizontal="center" vertical="top"/>
    </xf>
    <xf numFmtId="164" fontId="11" fillId="0" borderId="9" xfId="6" applyNumberFormat="1" applyFont="1" applyBorder="1" applyAlignment="1">
      <alignment horizontal="center" vertical="top"/>
    </xf>
    <xf numFmtId="164" fontId="11" fillId="0" borderId="68" xfId="6" applyNumberFormat="1" applyFont="1" applyBorder="1" applyAlignment="1">
      <alignment horizontal="center" vertical="top"/>
    </xf>
    <xf numFmtId="49" fontId="11" fillId="15" borderId="26" xfId="6" applyNumberFormat="1" applyFont="1" applyFill="1" applyBorder="1" applyAlignment="1">
      <alignment horizontal="center" vertical="center" wrapText="1"/>
    </xf>
    <xf numFmtId="0" fontId="4" fillId="11" borderId="28" xfId="6" applyFont="1" applyFill="1" applyBorder="1" applyAlignment="1">
      <alignment vertical="center" wrapText="1"/>
    </xf>
    <xf numFmtId="164" fontId="12" fillId="5" borderId="29" xfId="6" applyNumberFormat="1" applyFont="1" applyFill="1" applyBorder="1" applyAlignment="1">
      <alignment horizontal="center" vertical="top"/>
    </xf>
    <xf numFmtId="0" fontId="12" fillId="22" borderId="44" xfId="6" applyFont="1" applyFill="1" applyBorder="1" applyAlignment="1">
      <alignment horizontal="center" vertical="top"/>
    </xf>
    <xf numFmtId="0" fontId="4" fillId="0" borderId="13" xfId="7" applyFont="1" applyBorder="1" applyAlignment="1">
      <alignment vertical="top" wrapText="1"/>
    </xf>
    <xf numFmtId="49" fontId="7" fillId="0" borderId="5" xfId="6" applyNumberFormat="1" applyFont="1" applyBorder="1" applyAlignment="1">
      <alignment horizontal="center" vertical="top" wrapText="1"/>
    </xf>
    <xf numFmtId="0" fontId="11" fillId="0" borderId="51" xfId="6" applyFont="1" applyBorder="1" applyAlignment="1">
      <alignment horizontal="center" vertical="center"/>
    </xf>
    <xf numFmtId="0" fontId="4" fillId="0" borderId="65" xfId="6" applyFont="1" applyBorder="1" applyAlignment="1">
      <alignment horizontal="center" vertical="center"/>
    </xf>
    <xf numFmtId="0" fontId="4" fillId="0" borderId="53" xfId="6" applyFont="1" applyBorder="1" applyAlignment="1">
      <alignment vertical="center" wrapText="1"/>
    </xf>
    <xf numFmtId="164" fontId="11" fillId="0" borderId="33" xfId="6" applyNumberFormat="1" applyFont="1" applyFill="1" applyBorder="1" applyAlignment="1">
      <alignment horizontal="center" vertical="top"/>
    </xf>
    <xf numFmtId="0" fontId="4" fillId="0" borderId="59" xfId="7" applyFont="1" applyBorder="1" applyAlignment="1">
      <alignment vertical="top" wrapText="1"/>
    </xf>
    <xf numFmtId="49" fontId="7" fillId="0" borderId="24" xfId="6" applyNumberFormat="1" applyFont="1" applyBorder="1" applyAlignment="1">
      <alignment horizontal="center" vertical="top" wrapText="1"/>
    </xf>
    <xf numFmtId="49" fontId="7" fillId="0" borderId="17" xfId="6" applyNumberFormat="1" applyFont="1" applyBorder="1" applyAlignment="1">
      <alignment vertical="top" wrapText="1"/>
    </xf>
    <xf numFmtId="0" fontId="11" fillId="0" borderId="38" xfId="6" applyFont="1" applyBorder="1" applyAlignment="1">
      <alignment horizontal="center" vertical="center"/>
    </xf>
    <xf numFmtId="0" fontId="4" fillId="0" borderId="58" xfId="6" applyFont="1" applyBorder="1" applyAlignment="1">
      <alignment horizontal="center" vertical="center"/>
    </xf>
    <xf numFmtId="0" fontId="4" fillId="0" borderId="62" xfId="6" applyFont="1" applyBorder="1" applyAlignment="1">
      <alignment vertical="center" wrapText="1"/>
    </xf>
    <xf numFmtId="164" fontId="11" fillId="0" borderId="15" xfId="6" applyNumberFormat="1" applyFont="1" applyFill="1" applyBorder="1" applyAlignment="1">
      <alignment horizontal="center" vertical="top"/>
    </xf>
    <xf numFmtId="0" fontId="11" fillId="0" borderId="8" xfId="6" applyFont="1" applyBorder="1" applyAlignment="1">
      <alignment horizontal="center" vertical="top"/>
    </xf>
    <xf numFmtId="49" fontId="7" fillId="0" borderId="0" xfId="6" applyNumberFormat="1" applyFont="1" applyBorder="1" applyAlignment="1">
      <alignment vertical="top" wrapText="1"/>
    </xf>
    <xf numFmtId="49" fontId="7" fillId="0" borderId="23" xfId="6" applyNumberFormat="1" applyFont="1" applyBorder="1" applyAlignment="1">
      <alignment horizontal="center" vertical="top" wrapText="1"/>
    </xf>
    <xf numFmtId="49" fontId="11" fillId="15" borderId="30" xfId="6" applyNumberFormat="1" applyFont="1" applyFill="1" applyBorder="1" applyAlignment="1">
      <alignment horizontal="center" vertical="center" wrapText="1"/>
    </xf>
    <xf numFmtId="0" fontId="4" fillId="11" borderId="32" xfId="6" applyFont="1" applyFill="1" applyBorder="1" applyAlignment="1">
      <alignment vertical="center" wrapText="1"/>
    </xf>
    <xf numFmtId="49" fontId="7" fillId="0" borderId="18" xfId="6" applyNumberFormat="1" applyFont="1" applyBorder="1" applyAlignment="1">
      <alignment vertical="top" wrapText="1"/>
    </xf>
    <xf numFmtId="164" fontId="11" fillId="0" borderId="0" xfId="6" applyNumberFormat="1" applyFont="1" applyFill="1" applyBorder="1" applyAlignment="1">
      <alignment horizontal="center" vertical="top"/>
    </xf>
    <xf numFmtId="0" fontId="12" fillId="0" borderId="0" xfId="6" applyFont="1" applyFill="1" applyBorder="1" applyAlignment="1">
      <alignment horizontal="center" vertical="top"/>
    </xf>
    <xf numFmtId="0" fontId="11" fillId="0" borderId="43" xfId="6" applyFont="1" applyBorder="1" applyAlignment="1">
      <alignment vertical="center"/>
    </xf>
    <xf numFmtId="0" fontId="4" fillId="0" borderId="20" xfId="6" applyFont="1" applyBorder="1" applyAlignment="1">
      <alignment vertical="center"/>
    </xf>
    <xf numFmtId="0" fontId="4" fillId="0" borderId="40" xfId="6" applyFont="1" applyBorder="1" applyAlignment="1">
      <alignment vertical="center" wrapText="1"/>
    </xf>
    <xf numFmtId="164" fontId="11" fillId="12" borderId="5" xfId="6" applyNumberFormat="1" applyFont="1" applyFill="1" applyBorder="1" applyAlignment="1">
      <alignment horizontal="center" vertical="top"/>
    </xf>
    <xf numFmtId="0" fontId="12" fillId="12" borderId="29" xfId="6" applyFont="1" applyFill="1" applyBorder="1" applyAlignment="1">
      <alignment horizontal="center" vertical="top"/>
    </xf>
    <xf numFmtId="49" fontId="7" fillId="0" borderId="5" xfId="6" applyNumberFormat="1" applyFont="1" applyBorder="1" applyAlignment="1">
      <alignment vertical="top" wrapText="1"/>
    </xf>
    <xf numFmtId="49" fontId="12" fillId="12" borderId="17" xfId="6" applyNumberFormat="1" applyFont="1" applyFill="1" applyBorder="1" applyAlignment="1">
      <alignment vertical="top" wrapText="1"/>
    </xf>
    <xf numFmtId="0" fontId="11" fillId="0" borderId="0" xfId="6" applyFont="1" applyFill="1" applyBorder="1" applyAlignment="1">
      <alignment horizontal="center" vertical="top"/>
    </xf>
    <xf numFmtId="0" fontId="11" fillId="0" borderId="45" xfId="6" applyFont="1" applyBorder="1" applyAlignment="1">
      <alignment vertical="center"/>
    </xf>
    <xf numFmtId="0" fontId="4" fillId="0" borderId="61" xfId="6" applyFont="1" applyBorder="1" applyAlignment="1">
      <alignment vertical="center"/>
    </xf>
    <xf numFmtId="0" fontId="4" fillId="0" borderId="47" xfId="6" applyFont="1" applyBorder="1" applyAlignment="1">
      <alignment vertical="center" wrapText="1"/>
    </xf>
    <xf numFmtId="164" fontId="11" fillId="12" borderId="68" xfId="6" applyNumberFormat="1" applyFont="1" applyFill="1" applyBorder="1" applyAlignment="1">
      <alignment horizontal="center" vertical="top"/>
    </xf>
    <xf numFmtId="0" fontId="11" fillId="12" borderId="9" xfId="6" applyFont="1" applyFill="1" applyBorder="1" applyAlignment="1">
      <alignment horizontal="center" vertical="top"/>
    </xf>
    <xf numFmtId="49" fontId="7" fillId="0" borderId="55" xfId="6" applyNumberFormat="1" applyFont="1" applyBorder="1" applyAlignment="1">
      <alignment vertical="top" wrapText="1"/>
    </xf>
    <xf numFmtId="49" fontId="7" fillId="0" borderId="23" xfId="6" applyNumberFormat="1" applyFont="1" applyBorder="1" applyAlignment="1">
      <alignment vertical="top" wrapText="1"/>
    </xf>
    <xf numFmtId="49" fontId="12" fillId="12" borderId="0" xfId="6" applyNumberFormat="1" applyFont="1" applyFill="1" applyBorder="1" applyAlignment="1">
      <alignment vertical="top" wrapText="1"/>
    </xf>
    <xf numFmtId="0" fontId="4" fillId="0" borderId="65" xfId="6" applyFont="1" applyBorder="1" applyAlignment="1">
      <alignment vertical="center"/>
    </xf>
    <xf numFmtId="0" fontId="11" fillId="12" borderId="8" xfId="6" applyFont="1" applyFill="1" applyBorder="1" applyAlignment="1">
      <alignment horizontal="center" vertical="top"/>
    </xf>
    <xf numFmtId="0" fontId="11" fillId="0" borderId="30" xfId="6" applyFont="1" applyBorder="1" applyAlignment="1">
      <alignment horizontal="center" vertical="center"/>
    </xf>
    <xf numFmtId="0" fontId="4" fillId="0" borderId="41" xfId="6" applyFont="1" applyBorder="1" applyAlignment="1">
      <alignment horizontal="center" vertical="center"/>
    </xf>
    <xf numFmtId="164" fontId="11" fillId="12" borderId="16" xfId="6" applyNumberFormat="1" applyFont="1" applyFill="1" applyBorder="1" applyAlignment="1">
      <alignment horizontal="center" vertical="top"/>
    </xf>
    <xf numFmtId="0" fontId="11" fillId="12" borderId="16" xfId="6" applyFont="1" applyFill="1" applyBorder="1" applyAlignment="1">
      <alignment horizontal="center" vertical="top"/>
    </xf>
    <xf numFmtId="49" fontId="7" fillId="0" borderId="24" xfId="6" applyNumberFormat="1" applyFont="1" applyBorder="1" applyAlignment="1">
      <alignment vertical="top" wrapText="1"/>
    </xf>
    <xf numFmtId="49" fontId="12" fillId="12" borderId="18" xfId="6" applyNumberFormat="1" applyFont="1" applyFill="1" applyBorder="1" applyAlignment="1">
      <alignment vertical="top" wrapText="1"/>
    </xf>
    <xf numFmtId="0" fontId="4" fillId="11" borderId="43" xfId="6" applyFont="1" applyFill="1" applyBorder="1" applyAlignment="1">
      <alignment horizontal="center" vertical="center" wrapText="1"/>
    </xf>
    <xf numFmtId="0" fontId="4" fillId="0" borderId="64" xfId="6" applyFont="1" applyBorder="1" applyAlignment="1">
      <alignment horizontal="center" vertical="center"/>
    </xf>
    <xf numFmtId="0" fontId="4" fillId="0" borderId="70" xfId="6" applyFont="1" applyBorder="1" applyAlignment="1">
      <alignment horizontal="justify" vertical="center"/>
    </xf>
    <xf numFmtId="0" fontId="63" fillId="0" borderId="3" xfId="6" applyFont="1" applyBorder="1" applyAlignment="1">
      <alignment vertical="top" wrapText="1"/>
    </xf>
    <xf numFmtId="49" fontId="6" fillId="0" borderId="3" xfId="6" applyNumberFormat="1" applyFont="1" applyBorder="1" applyAlignment="1">
      <alignment vertical="top" wrapText="1"/>
    </xf>
    <xf numFmtId="0" fontId="6" fillId="0" borderId="3" xfId="6" applyFont="1" applyBorder="1" applyAlignment="1">
      <alignment vertical="top"/>
    </xf>
    <xf numFmtId="0" fontId="6" fillId="0" borderId="4" xfId="6" applyFont="1" applyBorder="1" applyAlignment="1">
      <alignment vertical="top"/>
    </xf>
    <xf numFmtId="49" fontId="12" fillId="14" borderId="24" xfId="6" applyNumberFormat="1" applyFont="1" applyFill="1" applyBorder="1" applyAlignment="1">
      <alignment horizontal="center" vertical="top"/>
    </xf>
    <xf numFmtId="49" fontId="12" fillId="9" borderId="37" xfId="6" applyNumberFormat="1" applyFont="1" applyFill="1" applyBorder="1" applyAlignment="1">
      <alignment horizontal="center" vertical="top"/>
    </xf>
    <xf numFmtId="0" fontId="29" fillId="8" borderId="2" xfId="6" applyFont="1" applyFill="1" applyBorder="1" applyAlignment="1">
      <alignment vertical="top" wrapText="1"/>
    </xf>
    <xf numFmtId="0" fontId="29" fillId="8" borderId="3" xfId="6" applyFont="1" applyFill="1" applyBorder="1" applyAlignment="1">
      <alignment vertical="top" wrapText="1"/>
    </xf>
    <xf numFmtId="49" fontId="25" fillId="8" borderId="3" xfId="6" applyNumberFormat="1" applyFont="1" applyFill="1" applyBorder="1" applyAlignment="1">
      <alignment vertical="top" wrapText="1"/>
    </xf>
    <xf numFmtId="9" fontId="11" fillId="8" borderId="2" xfId="6" applyNumberFormat="1" applyFont="1" applyFill="1" applyBorder="1" applyAlignment="1">
      <alignment horizontal="center" vertical="top"/>
    </xf>
    <xf numFmtId="0" fontId="11" fillId="8" borderId="3" xfId="6" applyFont="1" applyFill="1" applyBorder="1" applyAlignment="1">
      <alignment horizontal="left" vertical="top"/>
    </xf>
    <xf numFmtId="0" fontId="11" fillId="8" borderId="4" xfId="6" applyFont="1" applyFill="1" applyBorder="1" applyAlignment="1">
      <alignment horizontal="left" vertical="top"/>
    </xf>
    <xf numFmtId="0" fontId="11" fillId="0" borderId="43" xfId="6" applyFont="1" applyBorder="1" applyAlignment="1">
      <alignment horizontal="center" vertical="center" wrapText="1"/>
    </xf>
    <xf numFmtId="0" fontId="4" fillId="0" borderId="20" xfId="6" applyFont="1" applyBorder="1" applyAlignment="1">
      <alignment horizontal="center" vertical="center"/>
    </xf>
    <xf numFmtId="164" fontId="12" fillId="22" borderId="1" xfId="6" applyNumberFormat="1" applyFont="1" applyFill="1" applyBorder="1" applyAlignment="1">
      <alignment horizontal="center" vertical="top"/>
    </xf>
    <xf numFmtId="0" fontId="4" fillId="0" borderId="14" xfId="7" applyFont="1" applyBorder="1" applyAlignment="1">
      <alignment vertical="top" wrapText="1"/>
    </xf>
    <xf numFmtId="49" fontId="7" fillId="0" borderId="5" xfId="6" applyNumberFormat="1" applyFont="1" applyBorder="1" applyAlignment="1">
      <alignment horizontal="center" vertical="top"/>
    </xf>
    <xf numFmtId="49" fontId="12" fillId="11" borderId="23" xfId="6" applyNumberFormat="1" applyFont="1" applyFill="1" applyBorder="1" applyAlignment="1">
      <alignment horizontal="center" vertical="top" wrapText="1"/>
    </xf>
    <xf numFmtId="0" fontId="11" fillId="0" borderId="49" xfId="6" applyFont="1" applyBorder="1" applyAlignment="1">
      <alignment horizontal="center" vertical="center" wrapText="1"/>
    </xf>
    <xf numFmtId="0" fontId="4" fillId="0" borderId="60" xfId="6" applyFont="1" applyBorder="1" applyAlignment="1">
      <alignment horizontal="center" vertical="center"/>
    </xf>
    <xf numFmtId="0" fontId="4" fillId="0" borderId="42" xfId="6" applyFont="1" applyBorder="1" applyAlignment="1">
      <alignment vertical="center" wrapText="1"/>
    </xf>
    <xf numFmtId="164" fontId="11" fillId="0" borderId="23" xfId="6" applyNumberFormat="1" applyFont="1" applyFill="1" applyBorder="1" applyAlignment="1">
      <alignment horizontal="center" vertical="top"/>
    </xf>
    <xf numFmtId="0" fontId="4" fillId="0" borderId="67" xfId="7" applyFont="1" applyBorder="1" applyAlignment="1">
      <alignment vertical="top" wrapText="1"/>
    </xf>
    <xf numFmtId="49" fontId="7" fillId="0" borderId="23" xfId="6" applyNumberFormat="1" applyFont="1" applyBorder="1" applyAlignment="1">
      <alignment horizontal="center" vertical="top"/>
    </xf>
    <xf numFmtId="49" fontId="7" fillId="0" borderId="17" xfId="6" applyNumberFormat="1" applyFont="1" applyBorder="1" applyAlignment="1">
      <alignment vertical="top"/>
    </xf>
    <xf numFmtId="0" fontId="11" fillId="0" borderId="45" xfId="6" applyFont="1" applyBorder="1" applyAlignment="1">
      <alignment horizontal="center" vertical="center" wrapText="1"/>
    </xf>
    <xf numFmtId="0" fontId="4" fillId="0" borderId="61" xfId="6" applyFont="1" applyBorder="1" applyAlignment="1">
      <alignment horizontal="center" vertical="center"/>
    </xf>
    <xf numFmtId="49" fontId="7" fillId="0" borderId="0" xfId="6" applyNumberFormat="1" applyFont="1" applyBorder="1" applyAlignment="1">
      <alignment vertical="top"/>
    </xf>
    <xf numFmtId="49" fontId="7" fillId="0" borderId="24" xfId="6" applyNumberFormat="1" applyFont="1" applyBorder="1" applyAlignment="1">
      <alignment horizontal="center" vertical="top"/>
    </xf>
    <xf numFmtId="164" fontId="14" fillId="22" borderId="1" xfId="6" applyNumberFormat="1" applyFont="1" applyFill="1" applyBorder="1" applyAlignment="1">
      <alignment horizontal="center" vertical="top"/>
    </xf>
    <xf numFmtId="0" fontId="12" fillId="22" borderId="17" xfId="6" applyFont="1" applyFill="1" applyBorder="1" applyAlignment="1">
      <alignment horizontal="center" vertical="top"/>
    </xf>
    <xf numFmtId="49" fontId="7" fillId="0" borderId="19" xfId="6" applyNumberFormat="1" applyFont="1" applyBorder="1" applyAlignment="1">
      <alignment vertical="top"/>
    </xf>
    <xf numFmtId="0" fontId="11" fillId="0" borderId="21" xfId="6" applyFont="1" applyBorder="1" applyAlignment="1">
      <alignment horizontal="center" vertical="top"/>
    </xf>
    <xf numFmtId="0" fontId="28" fillId="0" borderId="0" xfId="6" applyFont="1" applyFill="1"/>
    <xf numFmtId="0" fontId="44" fillId="0" borderId="0" xfId="6" applyFill="1"/>
    <xf numFmtId="164" fontId="15" fillId="0" borderId="9" xfId="6" applyNumberFormat="1" applyFont="1" applyFill="1" applyBorder="1" applyAlignment="1">
      <alignment horizontal="center" vertical="top"/>
    </xf>
    <xf numFmtId="0" fontId="11" fillId="0" borderId="68" xfId="6" applyFont="1" applyBorder="1" applyAlignment="1">
      <alignment horizontal="center" vertical="top"/>
    </xf>
    <xf numFmtId="164" fontId="12" fillId="0" borderId="0" xfId="6" applyNumberFormat="1" applyFont="1" applyFill="1" applyBorder="1" applyAlignment="1">
      <alignment horizontal="center" vertical="top"/>
    </xf>
    <xf numFmtId="164" fontId="14" fillId="12" borderId="21" xfId="6" applyNumberFormat="1" applyFont="1" applyFill="1" applyBorder="1" applyAlignment="1">
      <alignment horizontal="center" vertical="top"/>
    </xf>
    <xf numFmtId="0" fontId="12" fillId="12" borderId="21" xfId="6" applyFont="1" applyFill="1" applyBorder="1" applyAlignment="1">
      <alignment horizontal="center" vertical="top"/>
    </xf>
    <xf numFmtId="164" fontId="11" fillId="12" borderId="9" xfId="6" applyNumberFormat="1" applyFont="1" applyFill="1" applyBorder="1" applyAlignment="1">
      <alignment horizontal="center" vertical="top"/>
    </xf>
    <xf numFmtId="164" fontId="15" fillId="12" borderId="9" xfId="6" applyNumberFormat="1" applyFont="1" applyFill="1" applyBorder="1" applyAlignment="1">
      <alignment horizontal="center" vertical="top"/>
    </xf>
    <xf numFmtId="0" fontId="11" fillId="12" borderId="68" xfId="6" applyFont="1" applyFill="1" applyBorder="1" applyAlignment="1">
      <alignment horizontal="center" vertical="top"/>
    </xf>
    <xf numFmtId="0" fontId="11" fillId="11" borderId="30" xfId="6" applyFont="1" applyFill="1" applyBorder="1" applyAlignment="1">
      <alignment horizontal="center" vertical="center" wrapText="1"/>
    </xf>
    <xf numFmtId="0" fontId="4" fillId="0" borderId="32" xfId="6" applyFont="1" applyBorder="1" applyAlignment="1">
      <alignment horizontal="justify" vertical="center"/>
    </xf>
    <xf numFmtId="164" fontId="12" fillId="5" borderId="23" xfId="6" applyNumberFormat="1" applyFont="1" applyFill="1" applyBorder="1" applyAlignment="1">
      <alignment horizontal="center" vertical="top"/>
    </xf>
    <xf numFmtId="0" fontId="12" fillId="5" borderId="21" xfId="6" applyFont="1" applyFill="1" applyBorder="1" applyAlignment="1">
      <alignment horizontal="center" vertical="top"/>
    </xf>
    <xf numFmtId="49" fontId="7" fillId="0" borderId="5" xfId="6" applyNumberFormat="1" applyFont="1" applyBorder="1" applyAlignment="1">
      <alignment vertical="top"/>
    </xf>
    <xf numFmtId="49" fontId="12" fillId="13" borderId="5" xfId="6" applyNumberFormat="1" applyFont="1" applyFill="1" applyBorder="1" applyAlignment="1">
      <alignment vertical="top" wrapText="1"/>
    </xf>
    <xf numFmtId="0" fontId="11" fillId="0" borderId="30" xfId="6" applyFont="1" applyBorder="1" applyAlignment="1">
      <alignment horizontal="center" vertical="center" wrapText="1"/>
    </xf>
    <xf numFmtId="164" fontId="4" fillId="0" borderId="16" xfId="6" applyNumberFormat="1" applyFont="1" applyFill="1" applyBorder="1" applyAlignment="1">
      <alignment horizontal="center" vertical="top"/>
    </xf>
    <xf numFmtId="49" fontId="12" fillId="13" borderId="24" xfId="6" applyNumberFormat="1" applyFont="1" applyFill="1" applyBorder="1" applyAlignment="1">
      <alignment vertical="top" wrapText="1"/>
    </xf>
    <xf numFmtId="0" fontId="11" fillId="0" borderId="43" xfId="6" applyFont="1" applyBorder="1" applyAlignment="1">
      <alignment vertical="center" wrapText="1"/>
    </xf>
    <xf numFmtId="164" fontId="12" fillId="12" borderId="21" xfId="6" applyNumberFormat="1" applyFont="1" applyFill="1" applyBorder="1" applyAlignment="1">
      <alignment horizontal="center" vertical="top"/>
    </xf>
    <xf numFmtId="0" fontId="11" fillId="0" borderId="51" xfId="6" applyFont="1" applyBorder="1" applyAlignment="1">
      <alignment vertical="center" wrapText="1"/>
    </xf>
    <xf numFmtId="0" fontId="11" fillId="11" borderId="26" xfId="6" applyFont="1" applyFill="1" applyBorder="1" applyAlignment="1">
      <alignment horizontal="center" vertical="center" wrapText="1"/>
    </xf>
    <xf numFmtId="0" fontId="4" fillId="0" borderId="22" xfId="6" applyFont="1" applyBorder="1" applyAlignment="1">
      <alignment horizontal="center" vertical="center"/>
    </xf>
    <xf numFmtId="0" fontId="4" fillId="0" borderId="28" xfId="6" applyFont="1" applyBorder="1" applyAlignment="1">
      <alignment horizontal="justify" vertical="center"/>
    </xf>
    <xf numFmtId="0" fontId="11" fillId="0" borderId="51" xfId="6" applyFont="1" applyBorder="1" applyAlignment="1">
      <alignment horizontal="center" vertical="center" wrapText="1"/>
    </xf>
    <xf numFmtId="49" fontId="11" fillId="15" borderId="34" xfId="6" applyNumberFormat="1" applyFont="1" applyFill="1" applyBorder="1" applyAlignment="1">
      <alignment horizontal="center" vertical="center" wrapText="1"/>
    </xf>
    <xf numFmtId="0" fontId="4" fillId="11" borderId="36" xfId="6" applyFont="1" applyFill="1" applyBorder="1" applyAlignment="1">
      <alignment vertical="center" wrapText="1"/>
    </xf>
    <xf numFmtId="0" fontId="18" fillId="11" borderId="5" xfId="6" applyFont="1" applyFill="1" applyBorder="1" applyAlignment="1">
      <alignment horizontal="center" vertical="top" wrapText="1"/>
    </xf>
    <xf numFmtId="49" fontId="11" fillId="15" borderId="49" xfId="6" applyNumberFormat="1" applyFont="1" applyFill="1" applyBorder="1" applyAlignment="1">
      <alignment horizontal="center" vertical="center" wrapText="1"/>
    </xf>
    <xf numFmtId="0" fontId="4" fillId="11" borderId="60" xfId="6" applyFont="1" applyFill="1" applyBorder="1" applyAlignment="1">
      <alignment horizontal="center" vertical="center"/>
    </xf>
    <xf numFmtId="0" fontId="4" fillId="11" borderId="42" xfId="6" applyFont="1" applyFill="1" applyBorder="1" applyAlignment="1">
      <alignment vertical="center" wrapText="1"/>
    </xf>
    <xf numFmtId="164" fontId="4" fillId="0" borderId="33" xfId="6" applyNumberFormat="1" applyFont="1" applyFill="1" applyBorder="1" applyAlignment="1">
      <alignment horizontal="center" vertical="top"/>
    </xf>
    <xf numFmtId="0" fontId="18" fillId="11" borderId="24" xfId="6" applyFont="1" applyFill="1" applyBorder="1" applyAlignment="1">
      <alignment horizontal="center" vertical="top" wrapText="1"/>
    </xf>
    <xf numFmtId="164" fontId="12" fillId="5" borderId="5" xfId="6" applyNumberFormat="1" applyFont="1" applyFill="1" applyBorder="1" applyAlignment="1">
      <alignment horizontal="center" vertical="top"/>
    </xf>
    <xf numFmtId="0" fontId="18" fillId="11" borderId="23" xfId="6" applyFont="1" applyFill="1" applyBorder="1" applyAlignment="1">
      <alignment horizontal="center" vertical="top" wrapText="1"/>
    </xf>
    <xf numFmtId="49" fontId="11" fillId="15" borderId="38" xfId="6" applyNumberFormat="1" applyFont="1" applyFill="1" applyBorder="1" applyAlignment="1">
      <alignment horizontal="center" vertical="center" wrapText="1"/>
    </xf>
    <xf numFmtId="0" fontId="4" fillId="11" borderId="62" xfId="6" applyFont="1" applyFill="1" applyBorder="1" applyAlignment="1">
      <alignment vertical="center" wrapText="1"/>
    </xf>
    <xf numFmtId="164" fontId="4" fillId="0" borderId="68" xfId="6" applyNumberFormat="1" applyFont="1" applyFill="1" applyBorder="1" applyAlignment="1">
      <alignment horizontal="center" vertical="top"/>
    </xf>
    <xf numFmtId="0" fontId="4" fillId="0" borderId="6" xfId="7" applyFont="1" applyBorder="1" applyAlignment="1">
      <alignment vertical="top" wrapText="1"/>
    </xf>
    <xf numFmtId="49" fontId="7" fillId="0" borderId="19" xfId="6" applyNumberFormat="1" applyFont="1" applyBorder="1" applyAlignment="1">
      <alignment vertical="top" wrapText="1"/>
    </xf>
    <xf numFmtId="164" fontId="5" fillId="0" borderId="16" xfId="6" applyNumberFormat="1" applyFont="1" applyFill="1" applyBorder="1" applyAlignment="1">
      <alignment horizontal="center" vertical="top"/>
    </xf>
    <xf numFmtId="164" fontId="6" fillId="5" borderId="29" xfId="6" applyNumberFormat="1" applyFont="1" applyFill="1" applyBorder="1" applyAlignment="1">
      <alignment horizontal="center" vertical="top"/>
    </xf>
    <xf numFmtId="164" fontId="4" fillId="0" borderId="15" xfId="6" applyNumberFormat="1" applyFont="1" applyFill="1" applyBorder="1" applyAlignment="1">
      <alignment horizontal="center" vertical="top"/>
    </xf>
    <xf numFmtId="164" fontId="4" fillId="11" borderId="15" xfId="6" applyNumberFormat="1" applyFont="1" applyFill="1" applyBorder="1" applyAlignment="1">
      <alignment horizontal="center" vertical="top"/>
    </xf>
    <xf numFmtId="0" fontId="4" fillId="0" borderId="0" xfId="7" applyFont="1" applyBorder="1" applyAlignment="1">
      <alignment vertical="top" wrapText="1"/>
    </xf>
    <xf numFmtId="164" fontId="14" fillId="0" borderId="0" xfId="6" applyNumberFormat="1" applyFont="1" applyFill="1" applyBorder="1" applyAlignment="1">
      <alignment horizontal="center" vertical="top"/>
    </xf>
    <xf numFmtId="49" fontId="12" fillId="12" borderId="5" xfId="6" applyNumberFormat="1" applyFont="1" applyFill="1" applyBorder="1" applyAlignment="1">
      <alignment vertical="top" wrapText="1"/>
    </xf>
    <xf numFmtId="49" fontId="12" fillId="12" borderId="23" xfId="6" applyNumberFormat="1" applyFont="1" applyFill="1" applyBorder="1" applyAlignment="1">
      <alignment vertical="top" wrapText="1"/>
    </xf>
    <xf numFmtId="164" fontId="4" fillId="15" borderId="22" xfId="6" applyNumberFormat="1" applyFont="1" applyFill="1" applyBorder="1" applyAlignment="1">
      <alignment horizontal="center" vertical="center" wrapText="1"/>
    </xf>
    <xf numFmtId="0" fontId="9" fillId="0" borderId="62" xfId="6" applyFont="1" applyBorder="1" applyAlignment="1">
      <alignment horizontal="justify" vertical="center"/>
    </xf>
    <xf numFmtId="164" fontId="15" fillId="0" borderId="0" xfId="6" applyNumberFormat="1" applyFont="1" applyFill="1" applyBorder="1" applyAlignment="1">
      <alignment horizontal="center" vertical="top"/>
    </xf>
    <xf numFmtId="0" fontId="9" fillId="0" borderId="32" xfId="6" applyFont="1" applyBorder="1" applyAlignment="1">
      <alignment horizontal="justify" vertical="center"/>
    </xf>
    <xf numFmtId="164" fontId="5" fillId="12" borderId="16" xfId="6" applyNumberFormat="1" applyFont="1" applyFill="1" applyBorder="1" applyAlignment="1">
      <alignment horizontal="center" vertical="top"/>
    </xf>
    <xf numFmtId="0" fontId="4" fillId="0" borderId="18" xfId="7" applyFont="1" applyBorder="1" applyAlignment="1">
      <alignment vertical="top" wrapText="1"/>
    </xf>
    <xf numFmtId="49" fontId="12" fillId="12" borderId="24" xfId="6" applyNumberFormat="1" applyFont="1" applyFill="1" applyBorder="1" applyAlignment="1">
      <alignment vertical="top" wrapText="1"/>
    </xf>
    <xf numFmtId="0" fontId="11" fillId="0" borderId="45" xfId="6" applyFont="1" applyBorder="1" applyAlignment="1">
      <alignment horizontal="left" vertical="top" wrapText="1"/>
    </xf>
    <xf numFmtId="164" fontId="12" fillId="24" borderId="23" xfId="6" applyNumberFormat="1" applyFont="1" applyFill="1" applyBorder="1" applyAlignment="1">
      <alignment horizontal="center" vertical="top"/>
    </xf>
    <xf numFmtId="0" fontId="12" fillId="24" borderId="44" xfId="6" applyFont="1" applyFill="1" applyBorder="1" applyAlignment="1">
      <alignment horizontal="center" vertical="top"/>
    </xf>
    <xf numFmtId="164" fontId="12" fillId="0" borderId="9" xfId="6" applyNumberFormat="1" applyFont="1" applyFill="1" applyBorder="1" applyAlignment="1">
      <alignment horizontal="center" vertical="top"/>
    </xf>
    <xf numFmtId="0" fontId="11" fillId="0" borderId="9" xfId="6" applyFont="1" applyFill="1" applyBorder="1" applyAlignment="1">
      <alignment horizontal="center" vertical="top"/>
    </xf>
    <xf numFmtId="0" fontId="11" fillId="0" borderId="68" xfId="6" applyFont="1" applyFill="1" applyBorder="1" applyAlignment="1">
      <alignment horizontal="center" vertical="top"/>
    </xf>
    <xf numFmtId="164" fontId="12" fillId="0" borderId="16" xfId="6" applyNumberFormat="1" applyFont="1" applyFill="1" applyBorder="1" applyAlignment="1">
      <alignment horizontal="center" vertical="top"/>
    </xf>
    <xf numFmtId="0" fontId="11" fillId="0" borderId="16" xfId="6" applyFont="1" applyFill="1" applyBorder="1" applyAlignment="1">
      <alignment horizontal="center" vertical="top"/>
    </xf>
    <xf numFmtId="0" fontId="11" fillId="0" borderId="30" xfId="6" applyFont="1" applyBorder="1" applyAlignment="1">
      <alignment horizontal="left" vertical="top" wrapText="1"/>
    </xf>
    <xf numFmtId="164" fontId="12" fillId="5" borderId="9" xfId="6" applyNumberFormat="1" applyFont="1" applyFill="1" applyBorder="1" applyAlignment="1">
      <alignment horizontal="center" vertical="top"/>
    </xf>
    <xf numFmtId="164" fontId="11" fillId="0" borderId="68" xfId="6" applyNumberFormat="1" applyFont="1" applyFill="1" applyBorder="1" applyAlignment="1">
      <alignment horizontal="center" vertical="top"/>
    </xf>
    <xf numFmtId="0" fontId="4" fillId="11" borderId="27" xfId="6" applyFont="1" applyFill="1" applyBorder="1" applyAlignment="1">
      <alignment vertical="center" wrapText="1"/>
    </xf>
    <xf numFmtId="164" fontId="12" fillId="5" borderId="21" xfId="6" applyNumberFormat="1" applyFont="1" applyFill="1" applyBorder="1" applyAlignment="1">
      <alignment horizontal="center" vertical="top"/>
    </xf>
    <xf numFmtId="164" fontId="4" fillId="0" borderId="9" xfId="6" applyNumberFormat="1" applyFont="1" applyFill="1" applyBorder="1" applyAlignment="1">
      <alignment horizontal="center" vertical="top"/>
    </xf>
    <xf numFmtId="0" fontId="4" fillId="11" borderId="50" xfId="6" applyFont="1" applyFill="1" applyBorder="1" applyAlignment="1">
      <alignment vertical="center" wrapText="1"/>
    </xf>
    <xf numFmtId="0" fontId="4" fillId="0" borderId="24" xfId="6" applyFont="1" applyBorder="1" applyAlignment="1">
      <alignment horizontal="center"/>
    </xf>
    <xf numFmtId="164" fontId="14" fillId="5" borderId="21" xfId="6" applyNumberFormat="1" applyFont="1" applyFill="1" applyBorder="1" applyAlignment="1">
      <alignment horizontal="center" vertical="top"/>
    </xf>
    <xf numFmtId="164" fontId="14" fillId="12" borderId="5" xfId="6" applyNumberFormat="1" applyFont="1" applyFill="1" applyBorder="1" applyAlignment="1">
      <alignment horizontal="center" vertical="top"/>
    </xf>
    <xf numFmtId="0" fontId="12" fillId="12" borderId="1" xfId="6" applyFont="1" applyFill="1" applyBorder="1" applyAlignment="1">
      <alignment horizontal="center" vertical="top"/>
    </xf>
    <xf numFmtId="0" fontId="11" fillId="12" borderId="21" xfId="6" applyFont="1" applyFill="1" applyBorder="1" applyAlignment="1">
      <alignment horizontal="center" vertical="top"/>
    </xf>
    <xf numFmtId="49" fontId="7" fillId="0" borderId="55" xfId="6" applyNumberFormat="1" applyFont="1" applyBorder="1" applyAlignment="1">
      <alignment vertical="top"/>
    </xf>
    <xf numFmtId="49" fontId="11" fillId="11" borderId="26" xfId="6" applyNumberFormat="1" applyFont="1" applyFill="1" applyBorder="1" applyAlignment="1">
      <alignment horizontal="center" vertical="center" wrapText="1"/>
    </xf>
    <xf numFmtId="0" fontId="4" fillId="0" borderId="62" xfId="6" applyFont="1" applyBorder="1" applyAlignment="1">
      <alignment horizontal="justify" vertical="center"/>
    </xf>
    <xf numFmtId="164" fontId="4" fillId="0" borderId="0" xfId="6" applyNumberFormat="1" applyFont="1" applyBorder="1" applyAlignment="1">
      <alignment vertical="center" textRotation="90"/>
    </xf>
    <xf numFmtId="49" fontId="11" fillId="0" borderId="43" xfId="6" applyNumberFormat="1" applyFont="1" applyFill="1" applyBorder="1" applyAlignment="1">
      <alignment vertical="center" wrapText="1"/>
    </xf>
    <xf numFmtId="0" fontId="4" fillId="0" borderId="20" xfId="6" applyFont="1" applyFill="1" applyBorder="1" applyAlignment="1">
      <alignment vertical="center"/>
    </xf>
    <xf numFmtId="0" fontId="4" fillId="0" borderId="40" xfId="6" applyFont="1" applyFill="1" applyBorder="1" applyAlignment="1">
      <alignment vertical="center" wrapText="1"/>
    </xf>
    <xf numFmtId="164" fontId="6" fillId="5" borderId="21" xfId="6" applyNumberFormat="1" applyFont="1" applyFill="1" applyBorder="1" applyAlignment="1">
      <alignment horizontal="center" vertical="top"/>
    </xf>
    <xf numFmtId="0" fontId="71" fillId="0" borderId="0" xfId="6" applyFont="1" applyAlignment="1">
      <alignment vertical="center"/>
    </xf>
    <xf numFmtId="49" fontId="11" fillId="0" borderId="45" xfId="6" applyNumberFormat="1" applyFont="1" applyFill="1" applyBorder="1" applyAlignment="1">
      <alignment vertical="center" wrapText="1"/>
    </xf>
    <xf numFmtId="0" fontId="4" fillId="0" borderId="61" xfId="6" applyFont="1" applyFill="1" applyBorder="1" applyAlignment="1">
      <alignment vertical="center"/>
    </xf>
    <xf numFmtId="0" fontId="4" fillId="0" borderId="47" xfId="6" applyFont="1" applyFill="1" applyBorder="1" applyAlignment="1">
      <alignment vertical="center" wrapText="1"/>
    </xf>
    <xf numFmtId="0" fontId="11" fillId="0" borderId="0" xfId="7" applyFont="1" applyBorder="1" applyAlignment="1">
      <alignment vertical="top" wrapText="1"/>
    </xf>
    <xf numFmtId="0" fontId="10" fillId="0" borderId="0" xfId="6" applyNumberFormat="1" applyFont="1" applyBorder="1" applyAlignment="1">
      <alignment horizontal="center" vertical="center"/>
    </xf>
    <xf numFmtId="49" fontId="11" fillId="0" borderId="49" xfId="6" applyNumberFormat="1" applyFont="1" applyFill="1" applyBorder="1" applyAlignment="1">
      <alignment horizontal="center" vertical="center" wrapText="1"/>
    </xf>
    <xf numFmtId="0" fontId="4" fillId="0" borderId="60" xfId="6" applyFont="1" applyFill="1" applyBorder="1" applyAlignment="1">
      <alignment vertical="center"/>
    </xf>
    <xf numFmtId="0" fontId="4" fillId="0" borderId="42" xfId="6" applyFont="1" applyFill="1" applyBorder="1" applyAlignment="1">
      <alignment vertical="center" wrapText="1"/>
    </xf>
    <xf numFmtId="164" fontId="10" fillId="0" borderId="16" xfId="6" applyNumberFormat="1" applyFont="1" applyFill="1" applyBorder="1" applyAlignment="1">
      <alignment horizontal="center" vertical="top"/>
    </xf>
    <xf numFmtId="164" fontId="11" fillId="0" borderId="9" xfId="6" applyNumberFormat="1" applyFont="1" applyFill="1" applyBorder="1" applyAlignment="1">
      <alignment horizontal="center" vertical="top"/>
    </xf>
    <xf numFmtId="164" fontId="15" fillId="0" borderId="68" xfId="6" applyNumberFormat="1" applyFont="1" applyFill="1" applyBorder="1" applyAlignment="1">
      <alignment horizontal="center" vertical="top"/>
    </xf>
    <xf numFmtId="0" fontId="4" fillId="0" borderId="23" xfId="6" applyFont="1" applyBorder="1" applyAlignment="1">
      <alignment horizontal="center"/>
    </xf>
    <xf numFmtId="164" fontId="15" fillId="11" borderId="68" xfId="6" applyNumberFormat="1" applyFont="1" applyFill="1" applyBorder="1" applyAlignment="1">
      <alignment horizontal="center" vertical="top"/>
    </xf>
    <xf numFmtId="0" fontId="11" fillId="0" borderId="23" xfId="6" applyFont="1" applyBorder="1" applyAlignment="1">
      <alignment horizontal="center" vertical="top"/>
    </xf>
    <xf numFmtId="0" fontId="12" fillId="12" borderId="44" xfId="6" applyFont="1" applyFill="1" applyBorder="1" applyAlignment="1">
      <alignment horizontal="center" vertical="top"/>
    </xf>
    <xf numFmtId="164" fontId="5" fillId="12" borderId="68" xfId="6" applyNumberFormat="1" applyFont="1" applyFill="1" applyBorder="1" applyAlignment="1">
      <alignment horizontal="center" vertical="top"/>
    </xf>
    <xf numFmtId="49" fontId="11" fillId="15" borderId="43" xfId="6" applyNumberFormat="1" applyFont="1" applyFill="1" applyBorder="1" applyAlignment="1">
      <alignment vertical="center" wrapText="1"/>
    </xf>
    <xf numFmtId="0" fontId="11" fillId="11" borderId="20" xfId="6" applyFont="1" applyFill="1" applyBorder="1" applyAlignment="1">
      <alignment vertical="center"/>
    </xf>
    <xf numFmtId="0" fontId="11" fillId="11" borderId="40" xfId="6" applyFont="1" applyFill="1" applyBorder="1" applyAlignment="1">
      <alignment vertical="center" wrapText="1"/>
    </xf>
    <xf numFmtId="164" fontId="14" fillId="5" borderId="5" xfId="6" applyNumberFormat="1" applyFont="1" applyFill="1" applyBorder="1" applyAlignment="1">
      <alignment horizontal="center" vertical="top"/>
    </xf>
    <xf numFmtId="0" fontId="11" fillId="0" borderId="6" xfId="7" applyFont="1" applyBorder="1" applyAlignment="1">
      <alignment vertical="top" wrapText="1"/>
    </xf>
    <xf numFmtId="0" fontId="18" fillId="11" borderId="44" xfId="6" applyFont="1" applyFill="1" applyBorder="1" applyAlignment="1">
      <alignment horizontal="center" vertical="top" wrapText="1"/>
    </xf>
    <xf numFmtId="49" fontId="11" fillId="15" borderId="45" xfId="6" applyNumberFormat="1" applyFont="1" applyFill="1" applyBorder="1" applyAlignment="1">
      <alignment vertical="center" wrapText="1"/>
    </xf>
    <xf numFmtId="0" fontId="11" fillId="11" borderId="61" xfId="6" applyFont="1" applyFill="1" applyBorder="1" applyAlignment="1">
      <alignment vertical="center"/>
    </xf>
    <xf numFmtId="0" fontId="11" fillId="11" borderId="46" xfId="6" applyFont="1" applyFill="1" applyBorder="1" applyAlignment="1">
      <alignment vertical="center" wrapText="1"/>
    </xf>
    <xf numFmtId="164" fontId="15" fillId="0" borderId="19" xfId="6" applyNumberFormat="1" applyFont="1" applyFill="1" applyBorder="1" applyAlignment="1">
      <alignment horizontal="center" vertical="top"/>
    </xf>
    <xf numFmtId="0" fontId="11" fillId="11" borderId="5" xfId="6" applyFont="1" applyFill="1" applyBorder="1" applyAlignment="1">
      <alignment horizontal="center" vertical="top"/>
    </xf>
    <xf numFmtId="0" fontId="11" fillId="0" borderId="68" xfId="7" applyFont="1" applyBorder="1" applyAlignment="1">
      <alignment vertical="top" wrapText="1"/>
    </xf>
    <xf numFmtId="49" fontId="7" fillId="0" borderId="48" xfId="6" applyNumberFormat="1" applyFont="1" applyBorder="1" applyAlignment="1">
      <alignment horizontal="center" vertical="top" wrapText="1"/>
    </xf>
    <xf numFmtId="0" fontId="18" fillId="11" borderId="48" xfId="6" applyFont="1" applyFill="1" applyBorder="1" applyAlignment="1">
      <alignment horizontal="center" vertical="top" wrapText="1"/>
    </xf>
    <xf numFmtId="49" fontId="11" fillId="15" borderId="49" xfId="6" applyNumberFormat="1" applyFont="1" applyFill="1" applyBorder="1" applyAlignment="1">
      <alignment vertical="center" wrapText="1"/>
    </xf>
    <xf numFmtId="0" fontId="11" fillId="11" borderId="60" xfId="6" applyFont="1" applyFill="1" applyBorder="1" applyAlignment="1">
      <alignment vertical="center"/>
    </xf>
    <xf numFmtId="0" fontId="11" fillId="11" borderId="50" xfId="6" applyFont="1" applyFill="1" applyBorder="1" applyAlignment="1">
      <alignment vertical="center" wrapText="1"/>
    </xf>
    <xf numFmtId="0" fontId="11" fillId="11" borderId="16" xfId="6" applyFont="1" applyFill="1" applyBorder="1" applyAlignment="1">
      <alignment horizontal="center" vertical="top"/>
    </xf>
    <xf numFmtId="0" fontId="11" fillId="0" borderId="37" xfId="7" applyFont="1" applyBorder="1" applyAlignment="1">
      <alignment vertical="top" wrapText="1"/>
    </xf>
    <xf numFmtId="0" fontId="18" fillId="11" borderId="37" xfId="6" applyFont="1" applyFill="1" applyBorder="1" applyAlignment="1">
      <alignment horizontal="center" vertical="top" wrapText="1"/>
    </xf>
    <xf numFmtId="164" fontId="12" fillId="5" borderId="54" xfId="6" applyNumberFormat="1" applyFont="1" applyFill="1" applyBorder="1" applyAlignment="1">
      <alignment horizontal="center" vertical="top"/>
    </xf>
    <xf numFmtId="0" fontId="12" fillId="22" borderId="48" xfId="6" applyFont="1" applyFill="1" applyBorder="1" applyAlignment="1">
      <alignment horizontal="center" vertical="top"/>
    </xf>
    <xf numFmtId="0" fontId="11" fillId="11" borderId="60" xfId="6" applyFont="1" applyFill="1" applyBorder="1" applyAlignment="1">
      <alignment horizontal="center" vertical="center"/>
    </xf>
    <xf numFmtId="0" fontId="11" fillId="11" borderId="42" xfId="6" applyFont="1" applyFill="1" applyBorder="1" applyAlignment="1">
      <alignment vertical="center" wrapText="1"/>
    </xf>
    <xf numFmtId="0" fontId="11" fillId="11" borderId="15" xfId="6" applyFont="1" applyFill="1" applyBorder="1" applyAlignment="1">
      <alignment horizontal="center" vertical="top"/>
    </xf>
    <xf numFmtId="0" fontId="44" fillId="0" borderId="0" xfId="6" applyBorder="1"/>
    <xf numFmtId="0" fontId="11" fillId="11" borderId="8" xfId="6" applyFont="1" applyFill="1" applyBorder="1" applyAlignment="1">
      <alignment horizontal="center" vertical="top"/>
    </xf>
    <xf numFmtId="2" fontId="11" fillId="15" borderId="0" xfId="6" applyNumberFormat="1" applyFont="1" applyFill="1" applyBorder="1" applyAlignment="1">
      <alignment vertical="center" wrapText="1"/>
    </xf>
    <xf numFmtId="164" fontId="15" fillId="0" borderId="6" xfId="6" applyNumberFormat="1" applyFont="1" applyFill="1" applyBorder="1" applyAlignment="1">
      <alignment horizontal="center" vertical="top"/>
    </xf>
    <xf numFmtId="0" fontId="11" fillId="11" borderId="68" xfId="6" applyFont="1" applyFill="1" applyBorder="1" applyAlignment="1">
      <alignment horizontal="center" vertical="top"/>
    </xf>
    <xf numFmtId="0" fontId="4" fillId="0" borderId="8" xfId="7" applyFont="1" applyBorder="1" applyAlignment="1">
      <alignment vertical="top" wrapText="1"/>
    </xf>
    <xf numFmtId="164" fontId="11" fillId="0" borderId="59" xfId="6" applyNumberFormat="1" applyFont="1" applyFill="1" applyBorder="1" applyAlignment="1">
      <alignment horizontal="center" vertical="top"/>
    </xf>
    <xf numFmtId="0" fontId="4" fillId="0" borderId="37" xfId="7" applyFont="1" applyBorder="1" applyAlignment="1">
      <alignment vertical="top" wrapText="1"/>
    </xf>
    <xf numFmtId="49" fontId="7" fillId="0" borderId="37" xfId="6" applyNumberFormat="1" applyFont="1" applyBorder="1" applyAlignment="1">
      <alignment horizontal="center" vertical="top" wrapText="1"/>
    </xf>
    <xf numFmtId="164" fontId="6" fillId="5" borderId="54" xfId="6" applyNumberFormat="1" applyFont="1" applyFill="1" applyBorder="1" applyAlignment="1">
      <alignment horizontal="center" vertical="top"/>
    </xf>
    <xf numFmtId="0" fontId="11" fillId="0" borderId="29" xfId="6" applyFont="1" applyBorder="1" applyAlignment="1">
      <alignment horizontal="center" vertical="top"/>
    </xf>
    <xf numFmtId="0" fontId="4" fillId="11" borderId="20" xfId="6" applyFont="1" applyFill="1" applyBorder="1" applyAlignment="1">
      <alignment vertical="center"/>
    </xf>
    <xf numFmtId="0" fontId="4" fillId="11" borderId="40" xfId="6" applyFont="1" applyFill="1" applyBorder="1" applyAlignment="1">
      <alignment vertical="center" wrapText="1"/>
    </xf>
    <xf numFmtId="0" fontId="4" fillId="11" borderId="60" xfId="6" applyFont="1" applyFill="1" applyBorder="1" applyAlignment="1">
      <alignment vertical="center"/>
    </xf>
    <xf numFmtId="0" fontId="11" fillId="11" borderId="33" xfId="6" applyFont="1" applyFill="1" applyBorder="1" applyAlignment="1">
      <alignment horizontal="center" vertical="top"/>
    </xf>
    <xf numFmtId="164" fontId="14" fillId="12" borderId="23" xfId="6" applyNumberFormat="1" applyFont="1" applyFill="1" applyBorder="1" applyAlignment="1">
      <alignment horizontal="center" vertical="top"/>
    </xf>
    <xf numFmtId="0" fontId="12" fillId="12" borderId="5" xfId="6" applyFont="1" applyFill="1" applyBorder="1" applyAlignment="1">
      <alignment horizontal="center" vertical="top"/>
    </xf>
    <xf numFmtId="0" fontId="18" fillId="12" borderId="0" xfId="6" applyFont="1" applyFill="1" applyBorder="1" applyAlignment="1">
      <alignment vertical="top" wrapText="1"/>
    </xf>
    <xf numFmtId="164" fontId="5" fillId="12" borderId="5" xfId="6" applyNumberFormat="1" applyFont="1" applyFill="1" applyBorder="1" applyAlignment="1">
      <alignment horizontal="center" vertical="top"/>
    </xf>
    <xf numFmtId="0" fontId="15" fillId="0" borderId="0" xfId="6" applyFont="1" applyFill="1" applyBorder="1" applyAlignment="1">
      <alignment horizontal="center" vertical="top"/>
    </xf>
    <xf numFmtId="0" fontId="4" fillId="11" borderId="19" xfId="6" applyFont="1" applyFill="1" applyBorder="1" applyAlignment="1">
      <alignment horizontal="center" vertical="center" wrapText="1"/>
    </xf>
    <xf numFmtId="0" fontId="4" fillId="0" borderId="1" xfId="6" applyFont="1" applyBorder="1" applyAlignment="1">
      <alignment horizontal="center" vertical="center"/>
    </xf>
    <xf numFmtId="0" fontId="4" fillId="0" borderId="1" xfId="6" applyFont="1" applyBorder="1" applyAlignment="1">
      <alignment vertical="center" wrapText="1"/>
    </xf>
    <xf numFmtId="0" fontId="6" fillId="0" borderId="17" xfId="6" applyFont="1" applyBorder="1" applyAlignment="1">
      <alignment vertical="center"/>
    </xf>
    <xf numFmtId="0" fontId="6" fillId="0" borderId="44" xfId="6" applyFont="1" applyBorder="1" applyAlignment="1">
      <alignment vertical="center"/>
    </xf>
    <xf numFmtId="49" fontId="12" fillId="8" borderId="23" xfId="6" applyNumberFormat="1" applyFont="1" applyFill="1" applyBorder="1" applyAlignment="1">
      <alignment horizontal="center" vertical="top"/>
    </xf>
    <xf numFmtId="49" fontId="12" fillId="9" borderId="5" xfId="6" applyNumberFormat="1" applyFont="1" applyFill="1" applyBorder="1" applyAlignment="1">
      <alignment horizontal="center" vertical="top"/>
    </xf>
    <xf numFmtId="0" fontId="6" fillId="8" borderId="2" xfId="6" applyFont="1" applyFill="1" applyBorder="1" applyAlignment="1">
      <alignment vertical="center"/>
    </xf>
    <xf numFmtId="0" fontId="6" fillId="8" borderId="3" xfId="6" applyFont="1" applyFill="1" applyBorder="1" applyAlignment="1">
      <alignment vertical="center"/>
    </xf>
    <xf numFmtId="49" fontId="12" fillId="8" borderId="5" xfId="6" applyNumberFormat="1" applyFont="1" applyFill="1" applyBorder="1" applyAlignment="1">
      <alignment horizontal="center" vertical="top"/>
    </xf>
    <xf numFmtId="0" fontId="4" fillId="11" borderId="1" xfId="6" applyFont="1" applyFill="1" applyBorder="1" applyAlignment="1">
      <alignment horizontal="center" vertical="top"/>
    </xf>
    <xf numFmtId="0" fontId="4" fillId="0" borderId="7" xfId="6" applyFont="1" applyBorder="1" applyAlignment="1">
      <alignment horizontal="center" vertical="center"/>
    </xf>
    <xf numFmtId="0" fontId="76" fillId="0" borderId="1" xfId="6" applyFont="1" applyBorder="1" applyAlignment="1">
      <alignment horizontal="justify" vertical="center"/>
    </xf>
    <xf numFmtId="0" fontId="12" fillId="0" borderId="3" xfId="6" applyFont="1" applyBorder="1" applyAlignment="1">
      <alignment horizontal="left" vertical="top"/>
    </xf>
    <xf numFmtId="0" fontId="22" fillId="0" borderId="3" xfId="6" applyFont="1" applyBorder="1" applyAlignment="1">
      <alignment horizontal="left" vertical="top"/>
    </xf>
    <xf numFmtId="0" fontId="23" fillId="0" borderId="3" xfId="6" applyFont="1" applyBorder="1" applyAlignment="1">
      <alignment horizontal="left" vertical="top"/>
    </xf>
    <xf numFmtId="0" fontId="22" fillId="0" borderId="4" xfId="6" applyFont="1" applyBorder="1" applyAlignment="1">
      <alignment vertical="top"/>
    </xf>
    <xf numFmtId="49" fontId="12" fillId="10" borderId="5" xfId="6" applyNumberFormat="1" applyFont="1" applyFill="1" applyBorder="1" applyAlignment="1">
      <alignment horizontal="center" vertical="top" wrapText="1"/>
    </xf>
    <xf numFmtId="0" fontId="12" fillId="9" borderId="2" xfId="6" applyFont="1" applyFill="1" applyBorder="1" applyAlignment="1">
      <alignment horizontal="left" vertical="top"/>
    </xf>
    <xf numFmtId="0" fontId="3" fillId="10" borderId="3" xfId="6" applyFont="1" applyFill="1" applyBorder="1"/>
    <xf numFmtId="0" fontId="26" fillId="10" borderId="3" xfId="6" applyFont="1" applyFill="1" applyBorder="1"/>
    <xf numFmtId="0" fontId="24" fillId="9" borderId="18" xfId="6" applyFont="1" applyFill="1" applyBorder="1" applyAlignment="1">
      <alignment horizontal="left" vertical="top"/>
    </xf>
    <xf numFmtId="0" fontId="25" fillId="10" borderId="18" xfId="6" applyFont="1" applyFill="1" applyBorder="1"/>
    <xf numFmtId="49" fontId="12" fillId="10" borderId="1" xfId="6" applyNumberFormat="1" applyFont="1" applyFill="1" applyBorder="1" applyAlignment="1">
      <alignment horizontal="center" vertical="top" wrapText="1"/>
    </xf>
    <xf numFmtId="0" fontId="24" fillId="0" borderId="17" xfId="6" applyFont="1" applyBorder="1" applyAlignment="1">
      <alignment horizontal="center" vertical="center"/>
    </xf>
    <xf numFmtId="0" fontId="24" fillId="0" borderId="0" xfId="6" applyFont="1" applyAlignment="1">
      <alignment horizontal="center" vertical="center"/>
    </xf>
    <xf numFmtId="0" fontId="6" fillId="0" borderId="0" xfId="6" applyFont="1" applyAlignment="1">
      <alignment horizontal="center" vertical="center"/>
    </xf>
    <xf numFmtId="0" fontId="1" fillId="0" borderId="0" xfId="7"/>
    <xf numFmtId="0" fontId="26" fillId="0" borderId="19" xfId="7" applyFont="1" applyBorder="1" applyAlignment="1">
      <alignment vertical="top" wrapText="1"/>
    </xf>
    <xf numFmtId="0" fontId="24" fillId="0" borderId="5" xfId="7" applyFont="1" applyBorder="1" applyAlignment="1">
      <alignment horizontal="center" vertical="top" wrapText="1"/>
    </xf>
    <xf numFmtId="0" fontId="26" fillId="0" borderId="55" xfId="7" applyFont="1" applyBorder="1" applyAlignment="1">
      <alignment vertical="top" wrapText="1"/>
    </xf>
    <xf numFmtId="0" fontId="24" fillId="0" borderId="23" xfId="7" applyFont="1" applyBorder="1" applyAlignment="1">
      <alignment horizontal="center" vertical="top" wrapText="1"/>
    </xf>
    <xf numFmtId="0" fontId="26" fillId="0" borderId="25" xfId="7" applyFont="1" applyBorder="1" applyAlignment="1">
      <alignment vertical="top" wrapText="1"/>
    </xf>
    <xf numFmtId="0" fontId="24" fillId="0" borderId="24" xfId="7" applyFont="1" applyBorder="1" applyAlignment="1">
      <alignment horizontal="center" vertical="top" wrapText="1"/>
    </xf>
    <xf numFmtId="0" fontId="24" fillId="0" borderId="2" xfId="7" applyFont="1" applyBorder="1" applyAlignment="1">
      <alignment vertical="top" wrapText="1"/>
    </xf>
    <xf numFmtId="0" fontId="6" fillId="0" borderId="1" xfId="7" applyFont="1" applyBorder="1" applyAlignment="1">
      <alignment horizontal="center" vertical="top" wrapText="1"/>
    </xf>
    <xf numFmtId="0" fontId="20" fillId="13" borderId="24" xfId="0" applyFont="1" applyFill="1" applyBorder="1" applyAlignment="1">
      <alignment horizontal="left" vertical="top" wrapText="1"/>
    </xf>
    <xf numFmtId="0" fontId="20" fillId="13" borderId="5" xfId="0" applyFont="1" applyFill="1" applyBorder="1" applyAlignment="1">
      <alignment horizontal="left" vertical="top" wrapText="1"/>
    </xf>
    <xf numFmtId="0" fontId="11" fillId="12" borderId="25" xfId="0" applyFont="1" applyFill="1" applyBorder="1" applyAlignment="1">
      <alignment vertical="top" wrapText="1"/>
    </xf>
    <xf numFmtId="0" fontId="11" fillId="12" borderId="19" xfId="0" applyFont="1" applyFill="1" applyBorder="1" applyAlignment="1">
      <alignment vertical="top" wrapText="1"/>
    </xf>
    <xf numFmtId="49" fontId="17" fillId="11" borderId="16" xfId="0" applyNumberFormat="1" applyFont="1" applyFill="1" applyBorder="1" applyAlignment="1">
      <alignment horizontal="center" vertical="top" textRotation="90"/>
    </xf>
    <xf numFmtId="49" fontId="17" fillId="11" borderId="21" xfId="0" applyNumberFormat="1" applyFont="1" applyFill="1" applyBorder="1" applyAlignment="1">
      <alignment horizontal="center" vertical="top" textRotation="90"/>
    </xf>
    <xf numFmtId="49" fontId="12" fillId="12" borderId="18" xfId="0" applyNumberFormat="1" applyFont="1" applyFill="1" applyBorder="1" applyAlignment="1">
      <alignment horizontal="center" vertical="top" wrapText="1"/>
    </xf>
    <xf numFmtId="0" fontId="18" fillId="12" borderId="17" xfId="0" applyFont="1" applyFill="1" applyBorder="1" applyAlignment="1">
      <alignment horizontal="center" vertical="top" wrapText="1"/>
    </xf>
    <xf numFmtId="49" fontId="11" fillId="11" borderId="24" xfId="0" applyNumberFormat="1" applyFont="1" applyFill="1" applyBorder="1" applyAlignment="1">
      <alignment horizontal="center" vertical="top"/>
    </xf>
    <xf numFmtId="49" fontId="11" fillId="11" borderId="23" xfId="0" applyNumberFormat="1" applyFont="1" applyFill="1" applyBorder="1" applyAlignment="1">
      <alignment horizontal="center" vertical="top"/>
    </xf>
    <xf numFmtId="49" fontId="11" fillId="11" borderId="5" xfId="0" applyNumberFormat="1" applyFont="1" applyFill="1" applyBorder="1" applyAlignment="1">
      <alignment horizontal="center" vertical="top"/>
    </xf>
    <xf numFmtId="49" fontId="11" fillId="11" borderId="24" xfId="0" applyNumberFormat="1" applyFont="1" applyFill="1" applyBorder="1" applyAlignment="1">
      <alignment horizontal="left" vertical="top" wrapText="1"/>
    </xf>
    <xf numFmtId="49" fontId="11" fillId="11" borderId="23" xfId="0" applyNumberFormat="1" applyFont="1" applyFill="1" applyBorder="1" applyAlignment="1">
      <alignment horizontal="left" vertical="top" wrapText="1"/>
    </xf>
    <xf numFmtId="49" fontId="11" fillId="11" borderId="5" xfId="0" applyNumberFormat="1" applyFont="1" applyFill="1" applyBorder="1" applyAlignment="1">
      <alignment horizontal="left" vertical="top" wrapText="1"/>
    </xf>
    <xf numFmtId="49" fontId="17" fillId="11" borderId="24" xfId="0" applyNumberFormat="1" applyFont="1" applyFill="1" applyBorder="1" applyAlignment="1">
      <alignment horizontal="center" vertical="center" textRotation="90"/>
    </xf>
    <xf numFmtId="49" fontId="17" fillId="11" borderId="23" xfId="0" applyNumberFormat="1" applyFont="1" applyFill="1" applyBorder="1" applyAlignment="1">
      <alignment horizontal="center" vertical="center" textRotation="90"/>
    </xf>
    <xf numFmtId="49" fontId="17" fillId="11" borderId="5" xfId="0" applyNumberFormat="1" applyFont="1" applyFill="1" applyBorder="1" applyAlignment="1">
      <alignment horizontal="center" vertical="center" textRotation="90"/>
    </xf>
    <xf numFmtId="0" fontId="6" fillId="12" borderId="24" xfId="0" applyFont="1" applyFill="1" applyBorder="1" applyAlignment="1">
      <alignment horizontal="center" vertical="center" textRotation="90" wrapText="1"/>
    </xf>
    <xf numFmtId="0" fontId="6" fillId="12" borderId="5" xfId="0" applyFont="1" applyFill="1" applyBorder="1" applyAlignment="1">
      <alignment horizontal="center" vertical="center" textRotation="90" wrapText="1"/>
    </xf>
    <xf numFmtId="0" fontId="6" fillId="12" borderId="23" xfId="0" applyFont="1" applyFill="1" applyBorder="1" applyAlignment="1">
      <alignment horizontal="center" vertical="center" textRotation="90" wrapText="1"/>
    </xf>
    <xf numFmtId="49" fontId="17" fillId="3" borderId="16" xfId="0" applyNumberFormat="1" applyFont="1" applyFill="1" applyBorder="1" applyAlignment="1">
      <alignment horizontal="center" vertical="top" textRotation="90"/>
    </xf>
    <xf numFmtId="49" fontId="17" fillId="3" borderId="21" xfId="0" applyNumberFormat="1" applyFont="1" applyFill="1" applyBorder="1" applyAlignment="1">
      <alignment horizontal="center" vertical="top" textRotation="90"/>
    </xf>
    <xf numFmtId="49" fontId="11" fillId="3" borderId="24" xfId="0" applyNumberFormat="1" applyFont="1" applyFill="1" applyBorder="1" applyAlignment="1">
      <alignment horizontal="center" vertical="top"/>
    </xf>
    <xf numFmtId="49" fontId="11" fillId="3" borderId="5" xfId="0" applyNumberFormat="1" applyFont="1" applyFill="1" applyBorder="1" applyAlignment="1">
      <alignment horizontal="center" vertical="top"/>
    </xf>
    <xf numFmtId="0" fontId="4" fillId="13" borderId="27" xfId="0" applyFont="1" applyFill="1" applyBorder="1" applyAlignment="1">
      <alignment horizontal="center" vertical="top" wrapText="1"/>
    </xf>
    <xf numFmtId="49" fontId="12" fillId="12" borderId="24" xfId="0" applyNumberFormat="1" applyFont="1" applyFill="1" applyBorder="1" applyAlignment="1">
      <alignment horizontal="center" vertical="top" wrapText="1"/>
    </xf>
    <xf numFmtId="49" fontId="12" fillId="12" borderId="23" xfId="0" applyNumberFormat="1" applyFont="1" applyFill="1" applyBorder="1" applyAlignment="1">
      <alignment horizontal="center" vertical="top" wrapText="1"/>
    </xf>
    <xf numFmtId="49" fontId="12" fillId="12" borderId="5" xfId="0" applyNumberFormat="1" applyFont="1" applyFill="1" applyBorder="1" applyAlignment="1">
      <alignment horizontal="center" vertical="top" wrapText="1"/>
    </xf>
    <xf numFmtId="49" fontId="17" fillId="11" borderId="37" xfId="0" applyNumberFormat="1" applyFont="1" applyFill="1" applyBorder="1" applyAlignment="1">
      <alignment horizontal="center" vertical="center" textRotation="90"/>
    </xf>
    <xf numFmtId="49" fontId="17" fillId="11" borderId="48" xfId="0" applyNumberFormat="1" applyFont="1" applyFill="1" applyBorder="1" applyAlignment="1">
      <alignment horizontal="center" vertical="center" textRotation="90"/>
    </xf>
    <xf numFmtId="49" fontId="17" fillId="11" borderId="44" xfId="0" applyNumberFormat="1" applyFont="1" applyFill="1" applyBorder="1" applyAlignment="1">
      <alignment horizontal="center" vertical="center" textRotation="90"/>
    </xf>
    <xf numFmtId="0" fontId="4" fillId="12" borderId="37" xfId="0" applyFont="1" applyFill="1" applyBorder="1" applyAlignment="1">
      <alignment horizontal="left" vertical="top" wrapText="1"/>
    </xf>
    <xf numFmtId="0" fontId="4" fillId="12" borderId="44" xfId="0" applyFont="1" applyFill="1" applyBorder="1" applyAlignment="1">
      <alignment horizontal="left" vertical="top" wrapText="1"/>
    </xf>
    <xf numFmtId="49" fontId="12" fillId="13" borderId="24" xfId="0" applyNumberFormat="1" applyFont="1" applyFill="1" applyBorder="1" applyAlignment="1">
      <alignment horizontal="center" vertical="top" wrapText="1"/>
    </xf>
    <xf numFmtId="49" fontId="12" fillId="13" borderId="5" xfId="0" applyNumberFormat="1" applyFont="1" applyFill="1" applyBorder="1" applyAlignment="1">
      <alignment horizontal="center" vertical="top" wrapText="1"/>
    </xf>
    <xf numFmtId="0" fontId="4" fillId="13" borderId="37" xfId="0" applyFont="1" applyFill="1" applyBorder="1" applyAlignment="1">
      <alignment horizontal="left" vertical="top" wrapText="1"/>
    </xf>
    <xf numFmtId="0" fontId="4" fillId="13" borderId="44" xfId="0" applyFont="1" applyFill="1" applyBorder="1" applyAlignment="1">
      <alignment horizontal="left" vertical="top" wrapText="1"/>
    </xf>
    <xf numFmtId="49" fontId="12" fillId="11" borderId="25" xfId="0" applyNumberFormat="1" applyFont="1" applyFill="1" applyBorder="1" applyAlignment="1">
      <alignment horizontal="center" vertical="top" wrapText="1"/>
    </xf>
    <xf numFmtId="49" fontId="12" fillId="11" borderId="55" xfId="0" applyNumberFormat="1" applyFont="1" applyFill="1" applyBorder="1" applyAlignment="1">
      <alignment horizontal="center" vertical="top" wrapText="1"/>
    </xf>
    <xf numFmtId="49" fontId="12" fillId="11" borderId="19" xfId="0" applyNumberFormat="1" applyFont="1" applyFill="1" applyBorder="1" applyAlignment="1">
      <alignment horizontal="center" vertical="top" wrapText="1"/>
    </xf>
    <xf numFmtId="0" fontId="4" fillId="12" borderId="25" xfId="0" applyFont="1" applyFill="1" applyBorder="1" applyAlignment="1">
      <alignment horizontal="left" vertical="top" wrapText="1"/>
    </xf>
    <xf numFmtId="0" fontId="4" fillId="12" borderId="19" xfId="0" applyFont="1" applyFill="1" applyBorder="1" applyAlignment="1">
      <alignment horizontal="left" vertical="top" wrapText="1"/>
    </xf>
    <xf numFmtId="49" fontId="16" fillId="9" borderId="33" xfId="0" applyNumberFormat="1" applyFont="1" applyFill="1" applyBorder="1" applyAlignment="1">
      <alignment horizontal="center" vertical="top"/>
    </xf>
    <xf numFmtId="49" fontId="16" fillId="9" borderId="29" xfId="0" applyNumberFormat="1" applyFont="1" applyFill="1" applyBorder="1" applyAlignment="1">
      <alignment horizontal="center" vertical="top"/>
    </xf>
    <xf numFmtId="49" fontId="12" fillId="14" borderId="16" xfId="0" applyNumberFormat="1" applyFont="1" applyFill="1" applyBorder="1" applyAlignment="1">
      <alignment horizontal="center" vertical="top"/>
    </xf>
    <xf numFmtId="49" fontId="12" fillId="14" borderId="21" xfId="0" applyNumberFormat="1" applyFont="1" applyFill="1" applyBorder="1" applyAlignment="1">
      <alignment horizontal="center" vertical="top"/>
    </xf>
    <xf numFmtId="49" fontId="12" fillId="14" borderId="24" xfId="0" applyNumberFormat="1" applyFont="1" applyFill="1" applyBorder="1" applyAlignment="1">
      <alignment horizontal="center" vertical="top"/>
    </xf>
    <xf numFmtId="49" fontId="12" fillId="14" borderId="23" xfId="0" applyNumberFormat="1" applyFont="1" applyFill="1" applyBorder="1" applyAlignment="1">
      <alignment horizontal="center" vertical="top"/>
    </xf>
    <xf numFmtId="49" fontId="12" fillId="14" borderId="5" xfId="0" applyNumberFormat="1" applyFont="1" applyFill="1" applyBorder="1" applyAlignment="1">
      <alignment horizontal="center" vertical="top"/>
    </xf>
    <xf numFmtId="49" fontId="16" fillId="9" borderId="24" xfId="0" applyNumberFormat="1" applyFont="1" applyFill="1" applyBorder="1" applyAlignment="1">
      <alignment horizontal="center" vertical="top"/>
    </xf>
    <xf numFmtId="49" fontId="16" fillId="9" borderId="23" xfId="0" applyNumberFormat="1" applyFont="1" applyFill="1" applyBorder="1" applyAlignment="1">
      <alignment horizontal="center" vertical="top"/>
    </xf>
    <xf numFmtId="49" fontId="16" fillId="9" borderId="5" xfId="0" applyNumberFormat="1" applyFont="1" applyFill="1" applyBorder="1" applyAlignment="1">
      <alignment horizontal="center" vertical="top"/>
    </xf>
    <xf numFmtId="49" fontId="12" fillId="3" borderId="16" xfId="0" applyNumberFormat="1" applyFont="1" applyFill="1" applyBorder="1" applyAlignment="1">
      <alignment horizontal="center" vertical="top"/>
    </xf>
    <xf numFmtId="49" fontId="12" fillId="3" borderId="21" xfId="0" applyNumberFormat="1" applyFont="1" applyFill="1" applyBorder="1" applyAlignment="1">
      <alignment horizontal="center" vertical="top"/>
    </xf>
    <xf numFmtId="0" fontId="22" fillId="0" borderId="0" xfId="0" applyFont="1" applyAlignment="1">
      <alignment horizontal="center" vertical="center" wrapText="1"/>
    </xf>
    <xf numFmtId="0" fontId="25" fillId="0" borderId="0" xfId="0" applyFont="1" applyBorder="1" applyAlignment="1">
      <alignment horizontal="center" vertical="center"/>
    </xf>
    <xf numFmtId="0" fontId="13" fillId="10" borderId="16" xfId="0" applyFont="1" applyFill="1" applyBorder="1" applyAlignment="1">
      <alignment horizontal="center" vertical="center" textRotation="90" wrapText="1"/>
    </xf>
    <xf numFmtId="0" fontId="13" fillId="10" borderId="9" xfId="0" applyFont="1" applyFill="1" applyBorder="1" applyAlignment="1">
      <alignment horizontal="center" vertical="center" textRotation="90" wrapText="1"/>
    </xf>
    <xf numFmtId="0" fontId="13" fillId="10" borderId="21" xfId="0" applyFont="1" applyFill="1" applyBorder="1" applyAlignment="1">
      <alignment horizontal="center" vertical="center" textRotation="90" wrapText="1"/>
    </xf>
    <xf numFmtId="0" fontId="13" fillId="8" borderId="16" xfId="0" applyFont="1" applyFill="1" applyBorder="1" applyAlignment="1">
      <alignment horizontal="center" vertical="center" textRotation="90" wrapText="1"/>
    </xf>
    <xf numFmtId="0" fontId="13" fillId="8" borderId="9" xfId="0" applyFont="1" applyFill="1" applyBorder="1" applyAlignment="1">
      <alignment horizontal="center" vertical="center" textRotation="90" wrapText="1"/>
    </xf>
    <xf numFmtId="0" fontId="13" fillId="8" borderId="21" xfId="0" applyFont="1" applyFill="1" applyBorder="1" applyAlignment="1">
      <alignment horizontal="center" vertical="center" textRotation="90" wrapText="1"/>
    </xf>
    <xf numFmtId="0" fontId="13" fillId="12" borderId="67" xfId="0" applyFont="1" applyFill="1" applyBorder="1" applyAlignment="1">
      <alignment horizontal="center" vertical="center" textRotation="90" wrapText="1"/>
    </xf>
    <xf numFmtId="0" fontId="13" fillId="12" borderId="14" xfId="0" applyFont="1" applyFill="1" applyBorder="1" applyAlignment="1">
      <alignment horizontal="center" vertical="center" textRotation="90" wrapText="1"/>
    </xf>
    <xf numFmtId="0" fontId="13" fillId="12" borderId="66" xfId="0" applyFont="1" applyFill="1" applyBorder="1" applyAlignment="1">
      <alignment horizontal="center" vertical="center" textRotation="90" wrapText="1"/>
    </xf>
    <xf numFmtId="0" fontId="13" fillId="0" borderId="16" xfId="0" applyFont="1" applyBorder="1" applyAlignment="1">
      <alignment horizontal="center" vertical="center" textRotation="90" wrapText="1"/>
    </xf>
    <xf numFmtId="0" fontId="13" fillId="0" borderId="9" xfId="0" applyFont="1" applyBorder="1" applyAlignment="1">
      <alignment horizontal="center" vertical="center" textRotation="90" wrapText="1"/>
    </xf>
    <xf numFmtId="0" fontId="13" fillId="0" borderId="21" xfId="0" applyFont="1" applyBorder="1" applyAlignment="1">
      <alignment horizontal="center" vertical="center" textRotation="90" wrapText="1"/>
    </xf>
    <xf numFmtId="0" fontId="13" fillId="0" borderId="2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4" xfId="0" applyFont="1" applyBorder="1" applyAlignment="1">
      <alignment horizontal="center" vertical="center" textRotation="90" wrapText="1"/>
    </xf>
    <xf numFmtId="0" fontId="13" fillId="0" borderId="23"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13" fillId="0" borderId="67" xfId="0" applyFont="1" applyBorder="1" applyAlignment="1">
      <alignment horizontal="center" vertical="center" textRotation="90" wrapText="1"/>
    </xf>
    <xf numFmtId="0" fontId="13" fillId="0" borderId="14" xfId="0" applyFont="1" applyBorder="1" applyAlignment="1">
      <alignment horizontal="center" vertical="center" textRotation="90" wrapText="1"/>
    </xf>
    <xf numFmtId="0" fontId="13" fillId="0" borderId="66" xfId="0" applyFont="1" applyBorder="1" applyAlignment="1">
      <alignment horizontal="center" vertical="center" textRotation="90" wrapText="1"/>
    </xf>
    <xf numFmtId="0" fontId="4" fillId="0" borderId="17" xfId="0" applyFont="1" applyBorder="1" applyAlignment="1">
      <alignment horizontal="center"/>
    </xf>
    <xf numFmtId="0" fontId="6" fillId="0" borderId="24"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5" xfId="2" applyFont="1" applyBorder="1" applyAlignment="1">
      <alignment horizontal="center" vertical="center" wrapText="1"/>
    </xf>
    <xf numFmtId="0" fontId="13" fillId="0" borderId="47"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20" xfId="0" applyFont="1" applyBorder="1" applyAlignment="1">
      <alignment horizontal="center" vertical="center" wrapText="1"/>
    </xf>
    <xf numFmtId="0" fontId="6" fillId="12" borderId="37" xfId="0" applyFont="1" applyFill="1" applyBorder="1" applyAlignment="1">
      <alignment horizontal="center" vertical="top" wrapText="1"/>
    </xf>
    <xf numFmtId="0" fontId="6" fillId="12" borderId="25" xfId="0" applyFont="1" applyFill="1" applyBorder="1" applyAlignment="1">
      <alignment horizontal="center" vertical="top" wrapText="1"/>
    </xf>
    <xf numFmtId="0" fontId="6" fillId="12" borderId="48" xfId="0" applyFont="1" applyFill="1" applyBorder="1" applyAlignment="1">
      <alignment horizontal="center" vertical="top" wrapText="1"/>
    </xf>
    <xf numFmtId="0" fontId="6" fillId="12" borderId="55" xfId="0" applyFont="1" applyFill="1" applyBorder="1" applyAlignment="1">
      <alignment horizontal="center" vertical="top" wrapText="1"/>
    </xf>
    <xf numFmtId="0" fontId="6" fillId="12" borderId="44" xfId="0" applyFont="1" applyFill="1" applyBorder="1" applyAlignment="1">
      <alignment horizontal="center" vertical="top" wrapText="1"/>
    </xf>
    <xf numFmtId="0" fontId="13" fillId="0" borderId="45" xfId="0" applyFont="1" applyBorder="1" applyAlignment="1">
      <alignment horizontal="center" vertical="center" textRotation="90"/>
    </xf>
    <xf numFmtId="0" fontId="13" fillId="0" borderId="43" xfId="0" applyFont="1" applyBorder="1" applyAlignment="1">
      <alignment horizontal="center" vertical="center" textRotation="90"/>
    </xf>
    <xf numFmtId="0" fontId="6" fillId="11" borderId="37" xfId="0" applyFont="1" applyFill="1" applyBorder="1" applyAlignment="1">
      <alignment horizontal="center" vertical="top"/>
    </xf>
    <xf numFmtId="0" fontId="6" fillId="11" borderId="18" xfId="0" applyFont="1" applyFill="1" applyBorder="1" applyAlignment="1">
      <alignment horizontal="center" vertical="top"/>
    </xf>
    <xf numFmtId="0" fontId="6" fillId="11" borderId="50" xfId="0" applyFont="1" applyFill="1" applyBorder="1" applyAlignment="1">
      <alignment horizontal="center" vertical="top"/>
    </xf>
    <xf numFmtId="0" fontId="6" fillId="11" borderId="48" xfId="0" applyFont="1" applyFill="1" applyBorder="1" applyAlignment="1">
      <alignment horizontal="center" vertical="top"/>
    </xf>
    <xf numFmtId="0" fontId="6" fillId="11" borderId="0" xfId="0" applyFont="1" applyFill="1" applyBorder="1" applyAlignment="1">
      <alignment horizontal="center" vertical="top"/>
    </xf>
    <xf numFmtId="0" fontId="6" fillId="11" borderId="46" xfId="0" applyFont="1" applyFill="1" applyBorder="1" applyAlignment="1">
      <alignment horizontal="center" vertical="top"/>
    </xf>
    <xf numFmtId="0" fontId="6" fillId="11" borderId="44" xfId="0" applyFont="1" applyFill="1" applyBorder="1" applyAlignment="1">
      <alignment horizontal="center" vertical="top"/>
    </xf>
    <xf numFmtId="0" fontId="6" fillId="11" borderId="17" xfId="0" applyFont="1" applyFill="1" applyBorder="1" applyAlignment="1">
      <alignment horizontal="center" vertical="top"/>
    </xf>
    <xf numFmtId="0" fontId="6" fillId="11" borderId="39" xfId="0" applyFont="1" applyFill="1" applyBorder="1" applyAlignment="1">
      <alignment horizontal="center" vertical="top"/>
    </xf>
    <xf numFmtId="0" fontId="6" fillId="8" borderId="4" xfId="0" applyFont="1" applyFill="1" applyBorder="1" applyAlignment="1">
      <alignment horizontal="left" vertical="top"/>
    </xf>
    <xf numFmtId="0" fontId="6" fillId="8" borderId="3" xfId="0" applyFont="1" applyFill="1" applyBorder="1" applyAlignment="1">
      <alignment horizontal="left" vertical="top"/>
    </xf>
    <xf numFmtId="0" fontId="6" fillId="8" borderId="2" xfId="0" applyFont="1" applyFill="1" applyBorder="1" applyAlignment="1">
      <alignment horizontal="left" vertical="top"/>
    </xf>
    <xf numFmtId="49" fontId="16" fillId="9" borderId="48" xfId="0" applyNumberFormat="1" applyFont="1" applyFill="1" applyBorder="1" applyAlignment="1">
      <alignment horizontal="center" vertical="top"/>
    </xf>
    <xf numFmtId="49" fontId="12" fillId="12" borderId="0" xfId="0" applyNumberFormat="1" applyFont="1" applyFill="1" applyBorder="1" applyAlignment="1">
      <alignment horizontal="center" vertical="top" wrapText="1"/>
    </xf>
    <xf numFmtId="49" fontId="16" fillId="8" borderId="24" xfId="0" applyNumberFormat="1" applyFont="1" applyFill="1" applyBorder="1" applyAlignment="1">
      <alignment horizontal="center" vertical="top"/>
    </xf>
    <xf numFmtId="49" fontId="16" fillId="8" borderId="23" xfId="0" applyNumberFormat="1" applyFont="1" applyFill="1" applyBorder="1" applyAlignment="1">
      <alignment horizontal="center" vertical="top"/>
    </xf>
    <xf numFmtId="49" fontId="16" fillId="8" borderId="5" xfId="0" applyNumberFormat="1" applyFont="1" applyFill="1" applyBorder="1" applyAlignment="1">
      <alignment horizontal="center" vertical="top"/>
    </xf>
    <xf numFmtId="0" fontId="11" fillId="11" borderId="60" xfId="0" applyFont="1" applyFill="1" applyBorder="1" applyAlignment="1">
      <alignment horizontal="center" vertical="top" wrapText="1"/>
    </xf>
    <xf numFmtId="0" fontId="11" fillId="11" borderId="61" xfId="0" applyFont="1" applyFill="1" applyBorder="1" applyAlignment="1">
      <alignment horizontal="center" vertical="top" wrapText="1"/>
    </xf>
    <xf numFmtId="0" fontId="11" fillId="11" borderId="20" xfId="0" applyFont="1" applyFill="1" applyBorder="1" applyAlignment="1">
      <alignment horizontal="center" vertical="top" wrapText="1"/>
    </xf>
    <xf numFmtId="0" fontId="11" fillId="11" borderId="49" xfId="0" applyFont="1" applyFill="1" applyBorder="1" applyAlignment="1">
      <alignment horizontal="center" vertical="top"/>
    </xf>
    <xf numFmtId="0" fontId="11" fillId="11" borderId="45" xfId="0" applyFont="1" applyFill="1" applyBorder="1" applyAlignment="1">
      <alignment horizontal="center" vertical="top"/>
    </xf>
    <xf numFmtId="0" fontId="11" fillId="11" borderId="43" xfId="0" applyFont="1" applyFill="1" applyBorder="1" applyAlignment="1">
      <alignment horizontal="center" vertical="top"/>
    </xf>
    <xf numFmtId="0" fontId="11" fillId="11" borderId="42" xfId="0" applyFont="1" applyFill="1" applyBorder="1" applyAlignment="1">
      <alignment horizontal="left" vertical="top" wrapText="1"/>
    </xf>
    <xf numFmtId="0" fontId="11" fillId="11" borderId="47" xfId="0" applyFont="1" applyFill="1" applyBorder="1" applyAlignment="1">
      <alignment horizontal="left" vertical="top" wrapText="1"/>
    </xf>
    <xf numFmtId="0" fontId="11" fillId="11" borderId="40" xfId="0" applyFont="1" applyFill="1" applyBorder="1" applyAlignment="1">
      <alignment horizontal="left" vertical="top" wrapText="1"/>
    </xf>
    <xf numFmtId="49" fontId="6" fillId="14" borderId="16" xfId="0" applyNumberFormat="1" applyFont="1" applyFill="1" applyBorder="1" applyAlignment="1">
      <alignment horizontal="center" vertical="top"/>
    </xf>
    <xf numFmtId="49" fontId="6" fillId="14" borderId="21" xfId="0" applyNumberFormat="1" applyFont="1" applyFill="1" applyBorder="1" applyAlignment="1">
      <alignment horizontal="center" vertical="top"/>
    </xf>
    <xf numFmtId="49" fontId="6" fillId="12" borderId="18" xfId="0" applyNumberFormat="1" applyFont="1" applyFill="1" applyBorder="1" applyAlignment="1">
      <alignment horizontal="center" vertical="top" wrapText="1"/>
    </xf>
    <xf numFmtId="0" fontId="3" fillId="12" borderId="17" xfId="0" applyFont="1" applyFill="1" applyBorder="1" applyAlignment="1">
      <alignment horizontal="center" vertical="top" wrapText="1"/>
    </xf>
    <xf numFmtId="0" fontId="4" fillId="12" borderId="24" xfId="0" applyFont="1" applyFill="1" applyBorder="1" applyAlignment="1">
      <alignment horizontal="left" vertical="top" wrapText="1"/>
    </xf>
    <xf numFmtId="0" fontId="4" fillId="12" borderId="5" xfId="0" applyFont="1" applyFill="1" applyBorder="1" applyAlignment="1">
      <alignment horizontal="left" vertical="top" wrapText="1"/>
    </xf>
    <xf numFmtId="0" fontId="6" fillId="3" borderId="24" xfId="0"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49" fontId="12" fillId="3" borderId="18" xfId="0" applyNumberFormat="1" applyFont="1" applyFill="1" applyBorder="1" applyAlignment="1">
      <alignment horizontal="center" vertical="top" wrapText="1"/>
    </xf>
    <xf numFmtId="0" fontId="18" fillId="3" borderId="17" xfId="0" applyFont="1" applyFill="1" applyBorder="1" applyAlignment="1">
      <alignment horizontal="center" vertical="top" wrapText="1"/>
    </xf>
    <xf numFmtId="0" fontId="4" fillId="3" borderId="24" xfId="0" applyFont="1" applyFill="1" applyBorder="1" applyAlignment="1">
      <alignment horizontal="left" vertical="top" wrapText="1"/>
    </xf>
    <xf numFmtId="0" fontId="4" fillId="3" borderId="5" xfId="0" applyFont="1" applyFill="1" applyBorder="1" applyAlignment="1">
      <alignment horizontal="left" vertical="top" wrapText="1"/>
    </xf>
    <xf numFmtId="49" fontId="12" fillId="13" borderId="23" xfId="0" applyNumberFormat="1" applyFont="1" applyFill="1" applyBorder="1" applyAlignment="1">
      <alignment horizontal="center" vertical="top" wrapText="1"/>
    </xf>
    <xf numFmtId="0" fontId="4" fillId="12" borderId="23" xfId="0" applyFont="1" applyFill="1" applyBorder="1" applyAlignment="1">
      <alignment horizontal="left" vertical="top" wrapText="1"/>
    </xf>
    <xf numFmtId="0" fontId="0" fillId="12" borderId="23" xfId="0" applyFill="1" applyBorder="1" applyAlignment="1">
      <alignment vertical="top" wrapText="1"/>
    </xf>
    <xf numFmtId="0" fontId="11" fillId="11" borderId="60" xfId="0" applyFont="1" applyFill="1" applyBorder="1" applyAlignment="1">
      <alignment horizontal="left" vertical="top" wrapText="1"/>
    </xf>
    <xf numFmtId="0" fontId="11" fillId="11" borderId="20" xfId="0" applyFont="1" applyFill="1" applyBorder="1" applyAlignment="1">
      <alignment horizontal="left" vertical="top" wrapText="1"/>
    </xf>
    <xf numFmtId="49" fontId="6" fillId="13" borderId="24" xfId="0" applyNumberFormat="1" applyFont="1" applyFill="1" applyBorder="1" applyAlignment="1">
      <alignment horizontal="center" vertical="top" wrapText="1"/>
    </xf>
    <xf numFmtId="49" fontId="6" fillId="13" borderId="5" xfId="0" applyNumberFormat="1" applyFont="1" applyFill="1" applyBorder="1" applyAlignment="1">
      <alignment horizontal="center" vertical="top" wrapText="1"/>
    </xf>
    <xf numFmtId="0" fontId="4" fillId="13" borderId="24" xfId="0" applyFont="1" applyFill="1" applyBorder="1" applyAlignment="1">
      <alignment horizontal="left" vertical="top" wrapText="1"/>
    </xf>
    <xf numFmtId="0" fontId="4" fillId="13" borderId="5" xfId="0" applyFont="1" applyFill="1" applyBorder="1" applyAlignment="1">
      <alignment horizontal="left" vertical="top" wrapText="1"/>
    </xf>
    <xf numFmtId="0" fontId="26" fillId="0" borderId="0" xfId="2" applyFont="1" applyAlignment="1">
      <alignment horizontal="left" vertical="top" wrapText="1"/>
    </xf>
    <xf numFmtId="0" fontId="13" fillId="13" borderId="24" xfId="0" applyFont="1" applyFill="1" applyBorder="1" applyAlignment="1">
      <alignment horizontal="center" vertical="center" textRotation="90" wrapText="1"/>
    </xf>
    <xf numFmtId="0" fontId="13" fillId="13" borderId="23" xfId="0" applyFont="1" applyFill="1" applyBorder="1" applyAlignment="1">
      <alignment horizontal="center" vertical="center" textRotation="90" wrapText="1"/>
    </xf>
    <xf numFmtId="0" fontId="13" fillId="13" borderId="5" xfId="0" applyFont="1" applyFill="1" applyBorder="1" applyAlignment="1">
      <alignment horizontal="center" vertical="center" textRotation="90" wrapText="1"/>
    </xf>
    <xf numFmtId="0" fontId="13" fillId="12" borderId="24" xfId="0" applyFont="1" applyFill="1" applyBorder="1" applyAlignment="1">
      <alignment horizontal="center" vertical="center" textRotation="90" wrapText="1"/>
    </xf>
    <xf numFmtId="0" fontId="13" fillId="12" borderId="23" xfId="0" applyFont="1" applyFill="1" applyBorder="1" applyAlignment="1">
      <alignment horizontal="center" vertical="center" textRotation="90" wrapText="1"/>
    </xf>
    <xf numFmtId="0" fontId="13" fillId="12" borderId="5" xfId="0" applyFont="1" applyFill="1" applyBorder="1" applyAlignment="1">
      <alignment horizontal="center" vertical="center" textRotation="90" wrapText="1"/>
    </xf>
    <xf numFmtId="0" fontId="4" fillId="0" borderId="24" xfId="2" applyNumberFormat="1" applyFont="1" applyBorder="1" applyAlignment="1">
      <alignment horizontal="center" vertical="center" wrapText="1"/>
    </xf>
    <xf numFmtId="0" fontId="4" fillId="0" borderId="23" xfId="2" applyNumberFormat="1" applyFont="1" applyBorder="1" applyAlignment="1">
      <alignment horizontal="center" vertical="center" wrapText="1"/>
    </xf>
    <xf numFmtId="0" fontId="4" fillId="0" borderId="4"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22" fillId="10" borderId="4" xfId="0" applyFont="1" applyFill="1" applyBorder="1" applyAlignment="1">
      <alignment horizontal="left" vertical="top"/>
    </xf>
    <xf numFmtId="0" fontId="22" fillId="10" borderId="3" xfId="0" applyFont="1" applyFill="1" applyBorder="1" applyAlignment="1">
      <alignment horizontal="left" vertical="top"/>
    </xf>
    <xf numFmtId="0" fontId="12" fillId="8" borderId="17" xfId="0" applyFont="1" applyFill="1" applyBorder="1" applyAlignment="1">
      <alignment horizontal="center" vertical="top" wrapText="1"/>
    </xf>
    <xf numFmtId="0" fontId="12" fillId="8" borderId="19" xfId="0" applyFont="1" applyFill="1" applyBorder="1" applyAlignment="1">
      <alignment horizontal="center" vertical="top" wrapText="1"/>
    </xf>
    <xf numFmtId="49" fontId="8" fillId="9" borderId="33" xfId="0" applyNumberFormat="1" applyFont="1" applyFill="1" applyBorder="1" applyAlignment="1">
      <alignment horizontal="center" vertical="top"/>
    </xf>
    <xf numFmtId="49" fontId="8" fillId="9" borderId="29" xfId="0" applyNumberFormat="1" applyFont="1" applyFill="1" applyBorder="1" applyAlignment="1">
      <alignment horizontal="center" vertical="top"/>
    </xf>
    <xf numFmtId="0" fontId="18" fillId="12" borderId="5" xfId="0" applyFont="1" applyFill="1" applyBorder="1" applyAlignment="1">
      <alignment horizontal="center" vertical="top" wrapText="1"/>
    </xf>
    <xf numFmtId="0" fontId="9" fillId="0" borderId="12" xfId="2" applyFont="1" applyBorder="1" applyAlignment="1">
      <alignment horizontal="left" vertical="top" wrapText="1"/>
    </xf>
    <xf numFmtId="0" fontId="3" fillId="0" borderId="11" xfId="2" applyBorder="1" applyAlignment="1">
      <alignment horizontal="left" vertical="top" wrapText="1"/>
    </xf>
    <xf numFmtId="0" fontId="3" fillId="0" borderId="10" xfId="2" applyBorder="1" applyAlignment="1">
      <alignment horizontal="left" vertical="top" wrapText="1"/>
    </xf>
    <xf numFmtId="0" fontId="4" fillId="0" borderId="0" xfId="2" applyFont="1" applyFill="1" applyBorder="1" applyAlignment="1">
      <alignment horizontal="center" vertical="top"/>
    </xf>
    <xf numFmtId="0" fontId="6" fillId="2" borderId="4" xfId="2" applyFont="1" applyFill="1" applyBorder="1" applyAlignment="1">
      <alignment horizontal="right" vertical="top" wrapText="1"/>
    </xf>
    <xf numFmtId="0" fontId="6" fillId="2" borderId="3" xfId="2" applyFont="1" applyFill="1" applyBorder="1" applyAlignment="1">
      <alignment horizontal="right" vertical="top" wrapText="1"/>
    </xf>
    <xf numFmtId="0" fontId="6" fillId="2" borderId="2" xfId="2" applyFont="1" applyFill="1" applyBorder="1" applyAlignment="1">
      <alignment horizontal="right" vertical="top" wrapText="1"/>
    </xf>
    <xf numFmtId="0" fontId="18" fillId="11" borderId="25" xfId="0" applyFont="1" applyFill="1" applyBorder="1" applyAlignment="1">
      <alignment horizontal="center" vertical="top" wrapText="1"/>
    </xf>
    <xf numFmtId="0" fontId="18" fillId="11" borderId="19" xfId="0" applyFont="1" applyFill="1" applyBorder="1" applyAlignment="1">
      <alignment horizontal="center" vertical="top" wrapText="1"/>
    </xf>
    <xf numFmtId="0" fontId="11" fillId="13" borderId="24" xfId="0" applyFont="1" applyFill="1" applyBorder="1" applyAlignment="1">
      <alignment horizontal="left" vertical="top" wrapText="1"/>
    </xf>
    <xf numFmtId="0" fontId="11" fillId="13" borderId="5" xfId="0" applyFont="1" applyFill="1" applyBorder="1" applyAlignment="1">
      <alignment horizontal="left" vertical="top" wrapText="1"/>
    </xf>
    <xf numFmtId="0" fontId="6" fillId="3" borderId="3" xfId="2" applyFont="1" applyFill="1" applyBorder="1" applyAlignment="1">
      <alignment horizontal="right" vertical="top" wrapText="1"/>
    </xf>
    <xf numFmtId="0" fontId="4" fillId="3" borderId="3" xfId="2" applyFont="1" applyFill="1" applyBorder="1" applyAlignment="1">
      <alignment horizontal="right" vertical="top" wrapText="1"/>
    </xf>
    <xf numFmtId="0" fontId="4" fillId="3" borderId="2" xfId="2" applyFont="1" applyFill="1" applyBorder="1" applyAlignment="1">
      <alignment horizontal="right" vertical="top" wrapText="1"/>
    </xf>
    <xf numFmtId="0" fontId="7" fillId="0" borderId="8" xfId="2" applyFont="1" applyBorder="1" applyAlignment="1">
      <alignment horizontal="left" vertical="top" wrapText="1"/>
    </xf>
    <xf numFmtId="0" fontId="7" fillId="0" borderId="7" xfId="2" applyFont="1" applyBorder="1" applyAlignment="1">
      <alignment horizontal="left" vertical="top" wrapText="1"/>
    </xf>
    <xf numFmtId="0" fontId="3" fillId="0" borderId="7" xfId="2" applyBorder="1" applyAlignment="1">
      <alignment horizontal="left" vertical="top" wrapText="1"/>
    </xf>
    <xf numFmtId="0" fontId="3" fillId="0" borderId="6" xfId="2" applyBorder="1" applyAlignment="1">
      <alignment horizontal="left" vertical="top" wrapText="1"/>
    </xf>
    <xf numFmtId="0" fontId="7" fillId="0" borderId="0" xfId="2" applyFont="1" applyBorder="1" applyAlignment="1">
      <alignment horizontal="left" vertical="top" wrapText="1"/>
    </xf>
    <xf numFmtId="0" fontId="9" fillId="0" borderId="15" xfId="2" applyFont="1" applyBorder="1" applyAlignment="1">
      <alignment horizontal="left" vertical="top" wrapText="1"/>
    </xf>
    <xf numFmtId="0" fontId="9" fillId="0" borderId="14" xfId="2" applyFont="1" applyBorder="1" applyAlignment="1">
      <alignment horizontal="left" vertical="top" wrapText="1"/>
    </xf>
    <xf numFmtId="0" fontId="3" fillId="0" borderId="14" xfId="2" applyFont="1" applyBorder="1" applyAlignment="1">
      <alignment horizontal="left" vertical="top" wrapText="1"/>
    </xf>
    <xf numFmtId="0" fontId="3" fillId="0" borderId="13" xfId="2" applyFont="1" applyBorder="1" applyAlignment="1">
      <alignment horizontal="left" vertical="top" wrapText="1"/>
    </xf>
    <xf numFmtId="0" fontId="9" fillId="0" borderId="15" xfId="2" applyFont="1" applyFill="1" applyBorder="1" applyAlignment="1">
      <alignment horizontal="left" vertical="top" wrapText="1"/>
    </xf>
    <xf numFmtId="0" fontId="9" fillId="0" borderId="14" xfId="2" applyFont="1" applyFill="1" applyBorder="1" applyAlignment="1">
      <alignment horizontal="left" vertical="top" wrapText="1"/>
    </xf>
    <xf numFmtId="0" fontId="3" fillId="0" borderId="14" xfId="2" applyBorder="1" applyAlignment="1">
      <alignment horizontal="left" vertical="top" wrapText="1"/>
    </xf>
    <xf numFmtId="0" fontId="3" fillId="0" borderId="13" xfId="2" applyBorder="1" applyAlignment="1">
      <alignment horizontal="left" vertical="top" wrapText="1"/>
    </xf>
    <xf numFmtId="165" fontId="9" fillId="0" borderId="0" xfId="2" applyNumberFormat="1" applyFont="1" applyFill="1" applyBorder="1" applyAlignment="1">
      <alignment horizontal="center" vertical="top" wrapText="1"/>
    </xf>
    <xf numFmtId="0" fontId="9" fillId="0" borderId="13" xfId="2" applyFont="1" applyBorder="1" applyAlignment="1">
      <alignment horizontal="left" vertical="top" wrapText="1"/>
    </xf>
    <xf numFmtId="0" fontId="9" fillId="0" borderId="15" xfId="3" applyFont="1" applyBorder="1" applyAlignment="1">
      <alignment horizontal="left" vertical="top" wrapText="1"/>
    </xf>
    <xf numFmtId="0" fontId="9" fillId="0" borderId="14" xfId="3" applyFont="1" applyBorder="1" applyAlignment="1">
      <alignment horizontal="left" vertical="top" wrapText="1"/>
    </xf>
    <xf numFmtId="0" fontId="6" fillId="5" borderId="7" xfId="2" applyFont="1" applyFill="1" applyBorder="1" applyAlignment="1">
      <alignment horizontal="left" vertical="top" wrapText="1"/>
    </xf>
    <xf numFmtId="0" fontId="11" fillId="3" borderId="4" xfId="0" applyFont="1" applyFill="1" applyBorder="1" applyAlignment="1">
      <alignment horizontal="center" vertical="top"/>
    </xf>
    <xf numFmtId="0" fontId="11" fillId="3" borderId="3" xfId="0" applyFont="1" applyFill="1" applyBorder="1" applyAlignment="1">
      <alignment horizontal="center" vertical="top"/>
    </xf>
    <xf numFmtId="0" fontId="11" fillId="3" borderId="2" xfId="0" applyFont="1" applyFill="1" applyBorder="1" applyAlignment="1">
      <alignment horizontal="center" vertical="top"/>
    </xf>
    <xf numFmtId="0" fontId="12" fillId="8" borderId="4" xfId="0" applyFont="1" applyFill="1" applyBorder="1" applyAlignment="1">
      <alignment horizontal="right" vertical="top" wrapText="1"/>
    </xf>
    <xf numFmtId="0" fontId="12" fillId="8" borderId="3" xfId="0" applyFont="1" applyFill="1" applyBorder="1" applyAlignment="1">
      <alignment horizontal="right" vertical="top" wrapText="1"/>
    </xf>
    <xf numFmtId="0" fontId="12" fillId="8" borderId="2" xfId="0" applyFont="1" applyFill="1" applyBorder="1" applyAlignment="1">
      <alignment horizontal="right" vertical="top" wrapText="1"/>
    </xf>
    <xf numFmtId="0" fontId="12" fillId="10" borderId="4" xfId="0" applyFont="1" applyFill="1" applyBorder="1" applyAlignment="1">
      <alignment horizontal="right" vertical="top" wrapText="1"/>
    </xf>
    <xf numFmtId="0" fontId="12" fillId="10" borderId="3" xfId="0" applyFont="1" applyFill="1" applyBorder="1" applyAlignment="1">
      <alignment horizontal="right" vertical="top" wrapText="1"/>
    </xf>
    <xf numFmtId="0" fontId="12" fillId="10" borderId="2" xfId="0" applyFont="1" applyFill="1" applyBorder="1" applyAlignment="1">
      <alignment horizontal="right" vertical="top" wrapText="1"/>
    </xf>
    <xf numFmtId="49" fontId="12" fillId="3" borderId="4" xfId="0" applyNumberFormat="1" applyFont="1" applyFill="1" applyBorder="1" applyAlignment="1">
      <alignment horizontal="right" vertical="top"/>
    </xf>
    <xf numFmtId="49" fontId="12" fillId="3" borderId="3" xfId="0" applyNumberFormat="1" applyFont="1" applyFill="1" applyBorder="1" applyAlignment="1">
      <alignment horizontal="right" vertical="top"/>
    </xf>
    <xf numFmtId="49" fontId="12" fillId="3" borderId="2" xfId="0" applyNumberFormat="1" applyFont="1" applyFill="1" applyBorder="1" applyAlignment="1">
      <alignment horizontal="right" vertical="top"/>
    </xf>
    <xf numFmtId="0" fontId="12" fillId="7" borderId="17" xfId="0" applyFont="1" applyFill="1" applyBorder="1" applyAlignment="1">
      <alignment horizontal="right" vertical="top" wrapText="1"/>
    </xf>
    <xf numFmtId="0" fontId="12" fillId="7" borderId="19" xfId="0" applyFont="1" applyFill="1" applyBorder="1" applyAlignment="1">
      <alignment horizontal="right" vertical="top" wrapText="1"/>
    </xf>
    <xf numFmtId="165" fontId="8" fillId="0" borderId="0" xfId="2" applyNumberFormat="1" applyFont="1" applyFill="1" applyBorder="1" applyAlignment="1">
      <alignment horizontal="center" vertical="top" wrapText="1"/>
    </xf>
    <xf numFmtId="49" fontId="6" fillId="0" borderId="0" xfId="2" applyNumberFormat="1" applyFont="1" applyFill="1" applyBorder="1" applyAlignment="1">
      <alignment horizontal="center" vertical="top" wrapText="1"/>
    </xf>
    <xf numFmtId="0" fontId="4" fillId="0" borderId="0" xfId="2" applyFont="1" applyBorder="1" applyAlignment="1">
      <alignment horizontal="right" vertical="top"/>
    </xf>
    <xf numFmtId="0" fontId="6" fillId="0" borderId="3" xfId="2" applyFont="1" applyBorder="1" applyAlignment="1">
      <alignment horizontal="center" vertical="center" wrapText="1"/>
    </xf>
    <xf numFmtId="165" fontId="6" fillId="0" borderId="0" xfId="2" applyNumberFormat="1" applyFont="1" applyFill="1" applyBorder="1" applyAlignment="1">
      <alignment horizontal="center" vertical="center" wrapText="1"/>
    </xf>
    <xf numFmtId="0" fontId="6" fillId="3" borderId="2" xfId="2" applyFont="1" applyFill="1" applyBorder="1" applyAlignment="1">
      <alignment horizontal="right" vertical="top" wrapText="1"/>
    </xf>
    <xf numFmtId="0" fontId="32" fillId="12" borderId="24" xfId="4" applyFont="1" applyFill="1" applyBorder="1" applyAlignment="1">
      <alignment horizontal="center" vertical="center" textRotation="90" wrapText="1"/>
    </xf>
    <xf numFmtId="0" fontId="32" fillId="12" borderId="23" xfId="4" applyFont="1" applyFill="1" applyBorder="1" applyAlignment="1">
      <alignment horizontal="center" vertical="center" textRotation="90" wrapText="1"/>
    </xf>
    <xf numFmtId="0" fontId="32" fillId="12" borderId="5" xfId="4" applyFont="1" applyFill="1" applyBorder="1" applyAlignment="1">
      <alignment horizontal="center" vertical="center" textRotation="90" wrapText="1"/>
    </xf>
    <xf numFmtId="49" fontId="4" fillId="11" borderId="23" xfId="4" applyNumberFormat="1" applyFont="1" applyFill="1" applyBorder="1" applyAlignment="1">
      <alignment horizontal="center" vertical="center" textRotation="90"/>
    </xf>
    <xf numFmtId="49" fontId="4" fillId="11" borderId="5" xfId="4" applyNumberFormat="1" applyFont="1" applyFill="1" applyBorder="1" applyAlignment="1">
      <alignment horizontal="center" vertical="center" textRotation="90"/>
    </xf>
    <xf numFmtId="49" fontId="13" fillId="11" borderId="23" xfId="4" applyNumberFormat="1" applyFont="1" applyFill="1" applyBorder="1" applyAlignment="1">
      <alignment horizontal="center" vertical="top"/>
    </xf>
    <xf numFmtId="49" fontId="13" fillId="11" borderId="5" xfId="4" applyNumberFormat="1" applyFont="1" applyFill="1" applyBorder="1" applyAlignment="1">
      <alignment horizontal="center" vertical="top"/>
    </xf>
    <xf numFmtId="0" fontId="13" fillId="13" borderId="24" xfId="4" applyFont="1" applyFill="1" applyBorder="1" applyAlignment="1">
      <alignment horizontal="left" vertical="top" wrapText="1"/>
    </xf>
    <xf numFmtId="0" fontId="13" fillId="13" borderId="23" xfId="4" applyFont="1" applyFill="1" applyBorder="1" applyAlignment="1">
      <alignment horizontal="left" vertical="top" wrapText="1"/>
    </xf>
    <xf numFmtId="0" fontId="13" fillId="13" borderId="5" xfId="4" applyFont="1" applyFill="1" applyBorder="1" applyAlignment="1">
      <alignment horizontal="left" vertical="top" wrapText="1"/>
    </xf>
    <xf numFmtId="49" fontId="4" fillId="11" borderId="24" xfId="4" applyNumberFormat="1" applyFont="1" applyFill="1" applyBorder="1" applyAlignment="1">
      <alignment horizontal="center" vertical="center" textRotation="90"/>
    </xf>
    <xf numFmtId="49" fontId="13" fillId="11" borderId="24" xfId="4" applyNumberFormat="1" applyFont="1" applyFill="1" applyBorder="1" applyAlignment="1">
      <alignment horizontal="center" vertical="top"/>
    </xf>
    <xf numFmtId="49" fontId="25" fillId="0" borderId="24" xfId="4" applyNumberFormat="1" applyFont="1" applyFill="1" applyBorder="1" applyAlignment="1">
      <alignment horizontal="center" vertical="top" wrapText="1"/>
    </xf>
    <xf numFmtId="49" fontId="25" fillId="0" borderId="23" xfId="4" applyNumberFormat="1" applyFont="1" applyFill="1" applyBorder="1" applyAlignment="1">
      <alignment horizontal="center" vertical="top" wrapText="1"/>
    </xf>
    <xf numFmtId="49" fontId="25" fillId="0" borderId="5" xfId="4" applyNumberFormat="1" applyFont="1" applyFill="1" applyBorder="1" applyAlignment="1">
      <alignment horizontal="center" vertical="top" wrapText="1"/>
    </xf>
    <xf numFmtId="49" fontId="4" fillId="11" borderId="24" xfId="4" applyNumberFormat="1" applyFont="1" applyFill="1" applyBorder="1" applyAlignment="1">
      <alignment horizontal="center" vertical="center" textRotation="89"/>
    </xf>
    <xf numFmtId="49" fontId="4" fillId="11" borderId="23" xfId="4" applyNumberFormat="1" applyFont="1" applyFill="1" applyBorder="1" applyAlignment="1">
      <alignment horizontal="center" vertical="center" textRotation="89"/>
    </xf>
    <xf numFmtId="49" fontId="4" fillId="11" borderId="5" xfId="4" applyNumberFormat="1" applyFont="1" applyFill="1" applyBorder="1" applyAlignment="1">
      <alignment horizontal="center" vertical="center" textRotation="89"/>
    </xf>
    <xf numFmtId="0" fontId="13" fillId="0" borderId="24" xfId="0" applyFont="1" applyBorder="1" applyAlignment="1">
      <alignment horizontal="left" vertical="top" wrapText="1"/>
    </xf>
    <xf numFmtId="0" fontId="13" fillId="0" borderId="23" xfId="0" applyFont="1" applyBorder="1" applyAlignment="1">
      <alignment horizontal="left" vertical="top" wrapText="1"/>
    </xf>
    <xf numFmtId="49" fontId="25" fillId="14" borderId="24" xfId="4" applyNumberFormat="1" applyFont="1" applyFill="1" applyBorder="1" applyAlignment="1">
      <alignment horizontal="center" vertical="top"/>
    </xf>
    <xf numFmtId="49" fontId="25" fillId="14" borderId="23" xfId="4" applyNumberFormat="1" applyFont="1" applyFill="1" applyBorder="1" applyAlignment="1">
      <alignment horizontal="center" vertical="top"/>
    </xf>
    <xf numFmtId="49" fontId="25" fillId="14" borderId="5" xfId="4" applyNumberFormat="1" applyFont="1" applyFill="1" applyBorder="1" applyAlignment="1">
      <alignment horizontal="center" vertical="top"/>
    </xf>
    <xf numFmtId="0" fontId="25" fillId="13" borderId="24" xfId="4" applyFont="1" applyFill="1" applyBorder="1" applyAlignment="1">
      <alignment horizontal="center" vertical="top" wrapText="1"/>
    </xf>
    <xf numFmtId="0" fontId="25" fillId="13" borderId="23" xfId="4" applyFont="1" applyFill="1" applyBorder="1" applyAlignment="1">
      <alignment horizontal="center" vertical="top" wrapText="1"/>
    </xf>
    <xf numFmtId="0" fontId="25" fillId="13" borderId="5" xfId="4" applyFont="1" applyFill="1" applyBorder="1" applyAlignment="1">
      <alignment horizontal="center" vertical="top" wrapText="1"/>
    </xf>
    <xf numFmtId="49" fontId="12" fillId="14" borderId="24" xfId="4" applyNumberFormat="1" applyFont="1" applyFill="1" applyBorder="1" applyAlignment="1">
      <alignment horizontal="center" vertical="top"/>
    </xf>
    <xf numFmtId="49" fontId="12" fillId="14" borderId="23" xfId="4" applyNumberFormat="1" applyFont="1" applyFill="1" applyBorder="1" applyAlignment="1">
      <alignment horizontal="center" vertical="top"/>
    </xf>
    <xf numFmtId="49" fontId="12" fillId="14" borderId="5" xfId="4" applyNumberFormat="1" applyFont="1" applyFill="1" applyBorder="1" applyAlignment="1">
      <alignment horizontal="center" vertical="top"/>
    </xf>
    <xf numFmtId="49" fontId="17" fillId="11" borderId="24" xfId="4" applyNumberFormat="1" applyFont="1" applyFill="1" applyBorder="1" applyAlignment="1">
      <alignment horizontal="center" vertical="center" textRotation="90"/>
    </xf>
    <xf numFmtId="49" fontId="17" fillId="11" borderId="23" xfId="4" applyNumberFormat="1" applyFont="1" applyFill="1" applyBorder="1" applyAlignment="1">
      <alignment horizontal="center" vertical="center" textRotation="90"/>
    </xf>
    <xf numFmtId="49" fontId="17" fillId="11" borderId="5" xfId="4" applyNumberFormat="1" applyFont="1" applyFill="1" applyBorder="1" applyAlignment="1">
      <alignment horizontal="center" vertical="center" textRotation="90"/>
    </xf>
    <xf numFmtId="0" fontId="25" fillId="12" borderId="37" xfId="4" applyFont="1" applyFill="1" applyBorder="1" applyAlignment="1">
      <alignment horizontal="center" vertical="top" wrapText="1"/>
    </xf>
    <xf numFmtId="0" fontId="13" fillId="12" borderId="18" xfId="4" applyFont="1" applyFill="1" applyBorder="1" applyAlignment="1">
      <alignment horizontal="center" vertical="top" wrapText="1"/>
    </xf>
    <xf numFmtId="0" fontId="13" fillId="12" borderId="25" xfId="4" applyFont="1" applyFill="1" applyBorder="1" applyAlignment="1">
      <alignment horizontal="center" vertical="top" wrapText="1"/>
    </xf>
    <xf numFmtId="0" fontId="13" fillId="12" borderId="48" xfId="4" applyFont="1" applyFill="1" applyBorder="1" applyAlignment="1">
      <alignment horizontal="center" vertical="top" wrapText="1"/>
    </xf>
    <xf numFmtId="0" fontId="13" fillId="12" borderId="0" xfId="4" applyFont="1" applyFill="1" applyBorder="1" applyAlignment="1">
      <alignment horizontal="center" vertical="top" wrapText="1"/>
    </xf>
    <xf numFmtId="0" fontId="13" fillId="12" borderId="55" xfId="4" applyFont="1" applyFill="1" applyBorder="1" applyAlignment="1">
      <alignment horizontal="center" vertical="top" wrapText="1"/>
    </xf>
    <xf numFmtId="0" fontId="13" fillId="12" borderId="44" xfId="4" applyFont="1" applyFill="1" applyBorder="1" applyAlignment="1">
      <alignment horizontal="center" vertical="top" wrapText="1"/>
    </xf>
    <xf numFmtId="0" fontId="13" fillId="12" borderId="17" xfId="4" applyFont="1" applyFill="1" applyBorder="1" applyAlignment="1">
      <alignment horizontal="center" vertical="top" wrapText="1"/>
    </xf>
    <xf numFmtId="0" fontId="13" fillId="12" borderId="19" xfId="4" applyFont="1" applyFill="1" applyBorder="1" applyAlignment="1">
      <alignment horizontal="center" vertical="top" wrapText="1"/>
    </xf>
    <xf numFmtId="0" fontId="25" fillId="12" borderId="24" xfId="4" applyFont="1" applyFill="1" applyBorder="1" applyAlignment="1">
      <alignment horizontal="center" vertical="center" textRotation="90" wrapText="1"/>
    </xf>
    <xf numFmtId="0" fontId="25" fillId="12" borderId="23" xfId="4" applyFont="1" applyFill="1" applyBorder="1" applyAlignment="1">
      <alignment horizontal="center" vertical="center" textRotation="90" wrapText="1"/>
    </xf>
    <xf numFmtId="0" fontId="25" fillId="12" borderId="5" xfId="4" applyFont="1" applyFill="1" applyBorder="1" applyAlignment="1">
      <alignment horizontal="center" vertical="center" textRotation="90" wrapText="1"/>
    </xf>
    <xf numFmtId="49" fontId="25" fillId="14" borderId="37" xfId="4" applyNumberFormat="1" applyFont="1" applyFill="1" applyBorder="1" applyAlignment="1">
      <alignment horizontal="center" vertical="top"/>
    </xf>
    <xf numFmtId="49" fontId="25" fillId="14" borderId="48" xfId="4" applyNumberFormat="1" applyFont="1" applyFill="1" applyBorder="1" applyAlignment="1">
      <alignment horizontal="center" vertical="top"/>
    </xf>
    <xf numFmtId="49" fontId="25" fillId="14" borderId="44" xfId="4" applyNumberFormat="1" applyFont="1" applyFill="1" applyBorder="1" applyAlignment="1">
      <alignment horizontal="center" vertical="top"/>
    </xf>
    <xf numFmtId="0" fontId="32" fillId="12" borderId="25" xfId="4" applyFont="1" applyFill="1" applyBorder="1" applyAlignment="1">
      <alignment horizontal="left" vertical="top" wrapText="1"/>
    </xf>
    <xf numFmtId="0" fontId="31" fillId="12" borderId="55" xfId="4" applyFont="1" applyFill="1" applyBorder="1" applyAlignment="1">
      <alignment horizontal="left" vertical="top" wrapText="1"/>
    </xf>
    <xf numFmtId="0" fontId="31" fillId="12" borderId="19" xfId="4" applyFont="1" applyFill="1" applyBorder="1" applyAlignment="1">
      <alignment horizontal="left" vertical="top" wrapText="1"/>
    </xf>
    <xf numFmtId="49" fontId="4" fillId="11" borderId="16" xfId="4" applyNumberFormat="1" applyFont="1" applyFill="1" applyBorder="1" applyAlignment="1">
      <alignment horizontal="center" vertical="center" textRotation="90"/>
    </xf>
    <xf numFmtId="49" fontId="4" fillId="11" borderId="21" xfId="4" applyNumberFormat="1" applyFont="1" applyFill="1" applyBorder="1" applyAlignment="1">
      <alignment horizontal="center" vertical="center" textRotation="90"/>
    </xf>
    <xf numFmtId="49" fontId="11" fillId="11" borderId="24" xfId="4" applyNumberFormat="1" applyFont="1" applyFill="1" applyBorder="1" applyAlignment="1">
      <alignment horizontal="center" vertical="center" textRotation="90"/>
    </xf>
    <xf numFmtId="49" fontId="11" fillId="11" borderId="23" xfId="4" applyNumberFormat="1" applyFont="1" applyFill="1" applyBorder="1" applyAlignment="1">
      <alignment horizontal="center" vertical="center" textRotation="90"/>
    </xf>
    <xf numFmtId="49" fontId="11" fillId="11" borderId="5" xfId="4" applyNumberFormat="1" applyFont="1" applyFill="1" applyBorder="1" applyAlignment="1">
      <alignment horizontal="center" vertical="center" textRotation="90"/>
    </xf>
    <xf numFmtId="49" fontId="25" fillId="12" borderId="24" xfId="4" applyNumberFormat="1" applyFont="1" applyFill="1" applyBorder="1" applyAlignment="1">
      <alignment horizontal="center" vertical="top" wrapText="1"/>
    </xf>
    <xf numFmtId="49" fontId="25" fillId="12" borderId="23" xfId="4" applyNumberFormat="1" applyFont="1" applyFill="1" applyBorder="1" applyAlignment="1">
      <alignment horizontal="center" vertical="top" wrapText="1"/>
    </xf>
    <xf numFmtId="49" fontId="25" fillId="12" borderId="5" xfId="4" applyNumberFormat="1" applyFont="1" applyFill="1" applyBorder="1" applyAlignment="1">
      <alignment horizontal="center" vertical="top" wrapText="1"/>
    </xf>
    <xf numFmtId="0" fontId="13" fillId="13" borderId="25" xfId="4" applyFont="1" applyFill="1" applyBorder="1" applyAlignment="1">
      <alignment horizontal="left" vertical="top" wrapText="1"/>
    </xf>
    <xf numFmtId="0" fontId="13" fillId="13" borderId="55" xfId="4" applyFont="1" applyFill="1" applyBorder="1" applyAlignment="1">
      <alignment horizontal="left" vertical="top" wrapText="1"/>
    </xf>
    <xf numFmtId="0" fontId="13" fillId="13" borderId="19" xfId="4" applyFont="1" applyFill="1" applyBorder="1" applyAlignment="1">
      <alignment horizontal="left" vertical="top" wrapText="1"/>
    </xf>
    <xf numFmtId="49" fontId="4" fillId="11" borderId="16" xfId="4" applyNumberFormat="1" applyFont="1" applyFill="1" applyBorder="1" applyAlignment="1">
      <alignment horizontal="center" vertical="center" textRotation="89"/>
    </xf>
    <xf numFmtId="49" fontId="4" fillId="11" borderId="21" xfId="4" applyNumberFormat="1" applyFont="1" applyFill="1" applyBorder="1" applyAlignment="1">
      <alignment horizontal="center" vertical="center" textRotation="89"/>
    </xf>
    <xf numFmtId="0" fontId="30" fillId="2" borderId="3" xfId="4" applyFont="1" applyFill="1" applyBorder="1" applyAlignment="1">
      <alignment horizontal="right" vertical="top" wrapText="1"/>
    </xf>
    <xf numFmtId="0" fontId="30" fillId="2" borderId="2" xfId="4" applyFont="1" applyFill="1" applyBorder="1" applyAlignment="1">
      <alignment horizontal="right" vertical="top" wrapText="1"/>
    </xf>
    <xf numFmtId="49" fontId="4" fillId="11" borderId="24" xfId="4" applyNumberFormat="1" applyFont="1" applyFill="1" applyBorder="1" applyAlignment="1">
      <alignment horizontal="center" vertical="center" textRotation="88"/>
    </xf>
    <xf numFmtId="49" fontId="4" fillId="11" borderId="23" xfId="4" applyNumberFormat="1" applyFont="1" applyFill="1" applyBorder="1" applyAlignment="1">
      <alignment horizontal="center" vertical="center" textRotation="88"/>
    </xf>
    <xf numFmtId="49" fontId="4" fillId="11" borderId="5" xfId="4" applyNumberFormat="1" applyFont="1" applyFill="1" applyBorder="1" applyAlignment="1">
      <alignment horizontal="center" vertical="center" textRotation="88"/>
    </xf>
    <xf numFmtId="49" fontId="25" fillId="13" borderId="24" xfId="4" applyNumberFormat="1" applyFont="1" applyFill="1" applyBorder="1" applyAlignment="1">
      <alignment horizontal="center" vertical="top" wrapText="1"/>
    </xf>
    <xf numFmtId="49" fontId="25" fillId="13" borderId="23" xfId="4" applyNumberFormat="1" applyFont="1" applyFill="1" applyBorder="1" applyAlignment="1">
      <alignment horizontal="center" vertical="top" wrapText="1"/>
    </xf>
    <xf numFmtId="49" fontId="25" fillId="13" borderId="5" xfId="4" applyNumberFormat="1" applyFont="1" applyFill="1" applyBorder="1" applyAlignment="1">
      <alignment horizontal="center" vertical="top" wrapText="1"/>
    </xf>
    <xf numFmtId="0" fontId="32" fillId="12" borderId="55" xfId="4" applyFont="1" applyFill="1" applyBorder="1" applyAlignment="1">
      <alignment horizontal="left" vertical="top" wrapText="1"/>
    </xf>
    <xf numFmtId="49" fontId="13" fillId="0" borderId="24" xfId="4" applyNumberFormat="1" applyFont="1" applyFill="1" applyBorder="1" applyAlignment="1">
      <alignment horizontal="center" vertical="top"/>
    </xf>
    <xf numFmtId="49" fontId="13" fillId="0" borderId="23" xfId="4" applyNumberFormat="1" applyFont="1" applyFill="1" applyBorder="1" applyAlignment="1">
      <alignment horizontal="center" vertical="top"/>
    </xf>
    <xf numFmtId="49" fontId="13" fillId="0" borderId="5" xfId="4" applyNumberFormat="1" applyFont="1" applyFill="1" applyBorder="1" applyAlignment="1">
      <alignment horizontal="center" vertical="top"/>
    </xf>
    <xf numFmtId="0" fontId="6" fillId="12" borderId="37" xfId="4" applyFont="1" applyFill="1" applyBorder="1" applyAlignment="1">
      <alignment horizontal="center" vertical="top" wrapText="1"/>
    </xf>
    <xf numFmtId="0" fontId="4" fillId="12" borderId="18" xfId="4" applyFont="1" applyFill="1" applyBorder="1" applyAlignment="1">
      <alignment horizontal="center" vertical="top" wrapText="1"/>
    </xf>
    <xf numFmtId="0" fontId="4" fillId="12" borderId="25" xfId="4" applyFont="1" applyFill="1" applyBorder="1" applyAlignment="1">
      <alignment horizontal="center" vertical="top" wrapText="1"/>
    </xf>
    <xf numFmtId="0" fontId="4" fillId="12" borderId="48" xfId="4" applyFont="1" applyFill="1" applyBorder="1" applyAlignment="1">
      <alignment horizontal="center" vertical="top" wrapText="1"/>
    </xf>
    <xf numFmtId="0" fontId="4" fillId="12" borderId="0" xfId="4" applyFont="1" applyFill="1" applyBorder="1" applyAlignment="1">
      <alignment horizontal="center" vertical="top" wrapText="1"/>
    </xf>
    <xf numFmtId="0" fontId="4" fillId="12" borderId="55" xfId="4" applyFont="1" applyFill="1" applyBorder="1" applyAlignment="1">
      <alignment horizontal="center" vertical="top" wrapText="1"/>
    </xf>
    <xf numFmtId="0" fontId="4" fillId="12" borderId="44" xfId="4" applyFont="1" applyFill="1" applyBorder="1" applyAlignment="1">
      <alignment horizontal="center" vertical="top" wrapText="1"/>
    </xf>
    <xf numFmtId="0" fontId="4" fillId="12" borderId="17" xfId="4" applyFont="1" applyFill="1" applyBorder="1" applyAlignment="1">
      <alignment horizontal="center" vertical="top" wrapText="1"/>
    </xf>
    <xf numFmtId="0" fontId="4" fillId="12" borderId="19" xfId="4" applyFont="1" applyFill="1" applyBorder="1" applyAlignment="1">
      <alignment horizontal="center" vertical="top" wrapText="1"/>
    </xf>
    <xf numFmtId="49" fontId="11" fillId="11" borderId="24" xfId="4" applyNumberFormat="1" applyFont="1" applyFill="1" applyBorder="1" applyAlignment="1">
      <alignment horizontal="center" vertical="top"/>
    </xf>
    <xf numFmtId="49" fontId="11" fillId="11" borderId="23" xfId="4" applyNumberFormat="1" applyFont="1" applyFill="1" applyBorder="1" applyAlignment="1">
      <alignment horizontal="center" vertical="top"/>
    </xf>
    <xf numFmtId="49" fontId="11" fillId="11" borderId="5" xfId="4" applyNumberFormat="1" applyFont="1" applyFill="1" applyBorder="1" applyAlignment="1">
      <alignment horizontal="center" vertical="top"/>
    </xf>
    <xf numFmtId="0" fontId="12" fillId="10" borderId="4" xfId="4" applyFont="1" applyFill="1" applyBorder="1" applyAlignment="1">
      <alignment horizontal="right" vertical="top" wrapText="1"/>
    </xf>
    <xf numFmtId="0" fontId="12" fillId="10" borderId="3" xfId="4" applyFont="1" applyFill="1" applyBorder="1" applyAlignment="1">
      <alignment horizontal="right" vertical="top" wrapText="1"/>
    </xf>
    <xf numFmtId="0" fontId="12" fillId="10" borderId="2" xfId="4" applyFont="1" applyFill="1" applyBorder="1" applyAlignment="1">
      <alignment horizontal="right" vertical="top" wrapText="1"/>
    </xf>
    <xf numFmtId="49" fontId="13" fillId="11" borderId="24" xfId="4" applyNumberFormat="1" applyFont="1" applyFill="1" applyBorder="1" applyAlignment="1">
      <alignment horizontal="center" vertical="top" wrapText="1"/>
    </xf>
    <xf numFmtId="49" fontId="13" fillId="11" borderId="23" xfId="4" applyNumberFormat="1" applyFont="1" applyFill="1" applyBorder="1" applyAlignment="1">
      <alignment horizontal="center" vertical="top" wrapText="1"/>
    </xf>
    <xf numFmtId="49" fontId="13" fillId="11" borderId="5" xfId="4" applyNumberFormat="1" applyFont="1" applyFill="1" applyBorder="1" applyAlignment="1">
      <alignment horizontal="center" vertical="top" wrapText="1"/>
    </xf>
    <xf numFmtId="0" fontId="13" fillId="10" borderId="16" xfId="4" applyFont="1" applyFill="1" applyBorder="1" applyAlignment="1">
      <alignment horizontal="center" vertical="center" textRotation="90" wrapText="1"/>
    </xf>
    <xf numFmtId="0" fontId="13" fillId="10" borderId="9" xfId="4" applyFont="1" applyFill="1" applyBorder="1" applyAlignment="1">
      <alignment horizontal="center" vertical="center" textRotation="90" wrapText="1"/>
    </xf>
    <xf numFmtId="0" fontId="13" fillId="10" borderId="21" xfId="4" applyFont="1" applyFill="1" applyBorder="1" applyAlignment="1">
      <alignment horizontal="center" vertical="center" textRotation="90" wrapText="1"/>
    </xf>
    <xf numFmtId="0" fontId="13" fillId="8" borderId="16" xfId="4" applyFont="1" applyFill="1" applyBorder="1" applyAlignment="1">
      <alignment horizontal="center" vertical="center" textRotation="90" wrapText="1"/>
    </xf>
    <xf numFmtId="0" fontId="13" fillId="8" borderId="9" xfId="4" applyFont="1" applyFill="1" applyBorder="1" applyAlignment="1">
      <alignment horizontal="center" vertical="center" textRotation="90" wrapText="1"/>
    </xf>
    <xf numFmtId="0" fontId="13" fillId="8" borderId="21" xfId="4" applyFont="1" applyFill="1" applyBorder="1" applyAlignment="1">
      <alignment horizontal="center" vertical="center" textRotation="90" wrapText="1"/>
    </xf>
    <xf numFmtId="0" fontId="13" fillId="12" borderId="67" xfId="4" applyFont="1" applyFill="1" applyBorder="1" applyAlignment="1">
      <alignment horizontal="center" vertical="center" textRotation="90" wrapText="1"/>
    </xf>
    <xf numFmtId="0" fontId="13" fillId="12" borderId="14" xfId="4" applyFont="1" applyFill="1" applyBorder="1" applyAlignment="1">
      <alignment horizontal="center" vertical="center" textRotation="90" wrapText="1"/>
    </xf>
    <xf numFmtId="0" fontId="13" fillId="12" borderId="66" xfId="4" applyFont="1" applyFill="1" applyBorder="1" applyAlignment="1">
      <alignment horizontal="center" vertical="center" textRotation="90" wrapText="1"/>
    </xf>
    <xf numFmtId="0" fontId="13" fillId="0" borderId="25" xfId="4" applyFont="1" applyBorder="1" applyAlignment="1">
      <alignment horizontal="center" vertical="center" wrapText="1"/>
    </xf>
    <xf numFmtId="0" fontId="13" fillId="0" borderId="55" xfId="4" applyFont="1" applyBorder="1" applyAlignment="1">
      <alignment horizontal="center" vertical="center" wrapText="1"/>
    </xf>
    <xf numFmtId="0" fontId="13" fillId="0" borderId="19" xfId="4" applyFont="1" applyBorder="1" applyAlignment="1">
      <alignment horizontal="center" vertical="center" wrapText="1"/>
    </xf>
    <xf numFmtId="0" fontId="13" fillId="0" borderId="24" xfId="4" applyFont="1" applyBorder="1" applyAlignment="1">
      <alignment horizontal="center" vertical="center" textRotation="90" wrapText="1"/>
    </xf>
    <xf numFmtId="0" fontId="13" fillId="0" borderId="23" xfId="4" applyFont="1" applyBorder="1" applyAlignment="1">
      <alignment horizontal="center" vertical="center" textRotation="90" wrapText="1"/>
    </xf>
    <xf numFmtId="0" fontId="13" fillId="0" borderId="5" xfId="4" applyFont="1" applyBorder="1" applyAlignment="1">
      <alignment horizontal="center" vertical="center" textRotation="90" wrapText="1"/>
    </xf>
    <xf numFmtId="0" fontId="13" fillId="0" borderId="67" xfId="4" applyFont="1" applyBorder="1" applyAlignment="1">
      <alignment horizontal="center" vertical="center" textRotation="90" wrapText="1"/>
    </xf>
    <xf numFmtId="0" fontId="13" fillId="0" borderId="14" xfId="4" applyFont="1" applyBorder="1" applyAlignment="1">
      <alignment horizontal="center" vertical="center" textRotation="90" wrapText="1"/>
    </xf>
    <xf numFmtId="0" fontId="13" fillId="0" borderId="66" xfId="4" applyFont="1" applyBorder="1" applyAlignment="1">
      <alignment horizontal="center" vertical="center" textRotation="90" wrapText="1"/>
    </xf>
    <xf numFmtId="0" fontId="22" fillId="0" borderId="0" xfId="4" applyFont="1" applyAlignment="1">
      <alignment horizontal="center" vertical="top" wrapText="1"/>
    </xf>
    <xf numFmtId="0" fontId="25" fillId="0" borderId="24"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5" xfId="2" applyFont="1" applyBorder="1" applyAlignment="1">
      <alignment horizontal="center" vertical="center" wrapText="1"/>
    </xf>
    <xf numFmtId="0" fontId="13" fillId="0" borderId="24" xfId="2" applyNumberFormat="1" applyFont="1" applyBorder="1" applyAlignment="1">
      <alignment horizontal="center" vertical="center" wrapText="1"/>
    </xf>
    <xf numFmtId="0" fontId="13" fillId="0" borderId="23" xfId="2" applyNumberFormat="1" applyFont="1" applyBorder="1" applyAlignment="1">
      <alignment horizontal="center" vertical="center" wrapText="1"/>
    </xf>
    <xf numFmtId="0" fontId="13" fillId="0" borderId="47" xfId="4" applyFont="1" applyBorder="1" applyAlignment="1">
      <alignment horizontal="center" vertical="center" wrapText="1"/>
    </xf>
    <xf numFmtId="0" fontId="13" fillId="0" borderId="40" xfId="4" applyFont="1" applyBorder="1" applyAlignment="1">
      <alignment horizontal="center" vertical="center" wrapText="1"/>
    </xf>
    <xf numFmtId="0" fontId="13" fillId="0" borderId="60" xfId="4" applyFont="1" applyBorder="1" applyAlignment="1">
      <alignment horizontal="center" vertical="center" wrapText="1"/>
    </xf>
    <xf numFmtId="0" fontId="13" fillId="0" borderId="20" xfId="4" applyFont="1" applyBorder="1" applyAlignment="1">
      <alignment horizontal="center" vertical="center" wrapText="1"/>
    </xf>
    <xf numFmtId="0" fontId="13" fillId="0" borderId="4"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6" xfId="4" applyFont="1" applyBorder="1" applyAlignment="1">
      <alignment horizontal="center" vertical="center" textRotation="90" wrapText="1"/>
    </xf>
    <xf numFmtId="0" fontId="13" fillId="0" borderId="9" xfId="4" applyFont="1" applyBorder="1" applyAlignment="1">
      <alignment horizontal="center" vertical="center" textRotation="90" wrapText="1"/>
    </xf>
    <xf numFmtId="0" fontId="13" fillId="0" borderId="21" xfId="4" applyFont="1" applyBorder="1" applyAlignment="1">
      <alignment horizontal="center" vertical="center" textRotation="90" wrapText="1"/>
    </xf>
    <xf numFmtId="0" fontId="4" fillId="11" borderId="47" xfId="4" applyFont="1" applyFill="1" applyBorder="1" applyAlignment="1">
      <alignment horizontal="left" vertical="top" wrapText="1"/>
    </xf>
    <xf numFmtId="0" fontId="4" fillId="11" borderId="62" xfId="4" applyFont="1" applyFill="1" applyBorder="1" applyAlignment="1">
      <alignment horizontal="left" vertical="top" wrapText="1"/>
    </xf>
    <xf numFmtId="49" fontId="4" fillId="0" borderId="24" xfId="4" applyNumberFormat="1" applyFont="1" applyFill="1" applyBorder="1" applyAlignment="1">
      <alignment horizontal="center" vertical="center" textRotation="90" wrapText="1"/>
    </xf>
    <xf numFmtId="49" fontId="4" fillId="0" borderId="23" xfId="4" applyNumberFormat="1" applyFont="1" applyFill="1" applyBorder="1" applyAlignment="1">
      <alignment horizontal="center" vertical="center" textRotation="90" wrapText="1"/>
    </xf>
    <xf numFmtId="49" fontId="4" fillId="0" borderId="5" xfId="4" applyNumberFormat="1" applyFont="1" applyFill="1" applyBorder="1" applyAlignment="1">
      <alignment horizontal="center" vertical="center" textRotation="90" wrapText="1"/>
    </xf>
    <xf numFmtId="49" fontId="25" fillId="8" borderId="24" xfId="4" applyNumberFormat="1" applyFont="1" applyFill="1" applyBorder="1" applyAlignment="1">
      <alignment horizontal="center" vertical="top"/>
    </xf>
    <xf numFmtId="49" fontId="25" fillId="8" borderId="23" xfId="4" applyNumberFormat="1" applyFont="1" applyFill="1" applyBorder="1" applyAlignment="1">
      <alignment horizontal="center" vertical="top"/>
    </xf>
    <xf numFmtId="49" fontId="25" fillId="8" borderId="5" xfId="4" applyNumberFormat="1" applyFont="1" applyFill="1" applyBorder="1" applyAlignment="1">
      <alignment horizontal="center" vertical="top"/>
    </xf>
    <xf numFmtId="0" fontId="31" fillId="13" borderId="24" xfId="4" applyFont="1" applyFill="1" applyBorder="1" applyAlignment="1">
      <alignment horizontal="left" vertical="top" wrapText="1"/>
    </xf>
    <xf numFmtId="0" fontId="31" fillId="13" borderId="23" xfId="4" applyFont="1" applyFill="1" applyBorder="1" applyAlignment="1">
      <alignment horizontal="left" vertical="top" wrapText="1"/>
    </xf>
    <xf numFmtId="0" fontId="31" fillId="13" borderId="5" xfId="4" applyFont="1" applyFill="1" applyBorder="1" applyAlignment="1">
      <alignment horizontal="left" vertical="top" wrapText="1"/>
    </xf>
    <xf numFmtId="0" fontId="43" fillId="12" borderId="25" xfId="4" applyFont="1" applyFill="1" applyBorder="1" applyAlignment="1">
      <alignment horizontal="left" vertical="top" wrapText="1"/>
    </xf>
    <xf numFmtId="0" fontId="13" fillId="13" borderId="24" xfId="5" applyFont="1" applyFill="1" applyBorder="1" applyAlignment="1">
      <alignment horizontal="left" vertical="top" wrapText="1"/>
    </xf>
    <xf numFmtId="0" fontId="13" fillId="13" borderId="23" xfId="5" applyFont="1" applyFill="1" applyBorder="1" applyAlignment="1">
      <alignment horizontal="left" vertical="top" wrapText="1"/>
    </xf>
    <xf numFmtId="0" fontId="13" fillId="13" borderId="5" xfId="5" applyFont="1" applyFill="1" applyBorder="1" applyAlignment="1">
      <alignment horizontal="left" vertical="top" wrapText="1"/>
    </xf>
    <xf numFmtId="49" fontId="13" fillId="11" borderId="24" xfId="4" applyNumberFormat="1" applyFont="1" applyFill="1" applyBorder="1" applyAlignment="1">
      <alignment horizontal="center" vertical="center" textRotation="90"/>
    </xf>
    <xf numFmtId="49" fontId="13" fillId="11" borderId="23" xfId="4" applyNumberFormat="1" applyFont="1" applyFill="1" applyBorder="1" applyAlignment="1">
      <alignment horizontal="center" vertical="center" textRotation="90"/>
    </xf>
    <xf numFmtId="49" fontId="13" fillId="11" borderId="5" xfId="4" applyNumberFormat="1" applyFont="1" applyFill="1" applyBorder="1" applyAlignment="1">
      <alignment horizontal="center" vertical="center" textRotation="90"/>
    </xf>
    <xf numFmtId="0" fontId="12" fillId="10" borderId="17" xfId="4" applyFont="1" applyFill="1" applyBorder="1" applyAlignment="1">
      <alignment horizontal="right" vertical="top" wrapText="1"/>
    </xf>
    <xf numFmtId="0" fontId="12" fillId="10" borderId="19" xfId="4" applyFont="1" applyFill="1" applyBorder="1" applyAlignment="1">
      <alignment horizontal="right" vertical="top" wrapText="1"/>
    </xf>
    <xf numFmtId="0" fontId="35" fillId="12" borderId="55" xfId="4" applyFont="1" applyFill="1" applyBorder="1" applyAlignment="1">
      <alignment horizontal="left" vertical="top" wrapText="1"/>
    </xf>
    <xf numFmtId="0" fontId="20" fillId="12" borderId="55" xfId="4" applyFont="1" applyFill="1" applyBorder="1" applyAlignment="1">
      <alignment horizontal="left" vertical="top" wrapText="1"/>
    </xf>
    <xf numFmtId="0" fontId="20" fillId="12" borderId="19" xfId="4" applyFont="1" applyFill="1" applyBorder="1" applyAlignment="1">
      <alignment horizontal="left" vertical="top" wrapText="1"/>
    </xf>
    <xf numFmtId="0" fontId="12" fillId="8" borderId="3" xfId="4" applyFont="1" applyFill="1" applyBorder="1" applyAlignment="1">
      <alignment horizontal="right" vertical="top" wrapText="1"/>
    </xf>
    <xf numFmtId="0" fontId="12" fillId="8" borderId="2" xfId="4" applyFont="1" applyFill="1" applyBorder="1" applyAlignment="1">
      <alignment horizontal="right" vertical="top" wrapText="1"/>
    </xf>
    <xf numFmtId="49" fontId="22" fillId="14" borderId="24" xfId="4" applyNumberFormat="1" applyFont="1" applyFill="1" applyBorder="1" applyAlignment="1">
      <alignment horizontal="center" vertical="top"/>
    </xf>
    <xf numFmtId="49" fontId="22" fillId="14" borderId="23" xfId="4" applyNumberFormat="1" applyFont="1" applyFill="1" applyBorder="1" applyAlignment="1">
      <alignment horizontal="center" vertical="top"/>
    </xf>
    <xf numFmtId="49" fontId="22" fillId="14" borderId="5" xfId="4" applyNumberFormat="1" applyFont="1" applyFill="1" applyBorder="1" applyAlignment="1">
      <alignment horizontal="center" vertical="top"/>
    </xf>
    <xf numFmtId="49" fontId="23" fillId="11" borderId="24" xfId="4" applyNumberFormat="1" applyFont="1" applyFill="1" applyBorder="1" applyAlignment="1">
      <alignment horizontal="center" vertical="top"/>
    </xf>
    <xf numFmtId="49" fontId="23" fillId="11" borderId="23" xfId="4" applyNumberFormat="1" applyFont="1" applyFill="1" applyBorder="1" applyAlignment="1">
      <alignment horizontal="center" vertical="top"/>
    </xf>
    <xf numFmtId="49" fontId="23" fillId="11" borderId="5" xfId="4" applyNumberFormat="1" applyFont="1" applyFill="1" applyBorder="1" applyAlignment="1">
      <alignment horizontal="center" vertical="top"/>
    </xf>
    <xf numFmtId="0" fontId="32" fillId="12" borderId="37" xfId="4" applyFont="1" applyFill="1" applyBorder="1" applyAlignment="1">
      <alignment horizontal="center" vertical="top" wrapText="1"/>
    </xf>
    <xf numFmtId="0" fontId="31" fillId="12" borderId="18" xfId="4" applyFont="1" applyFill="1" applyBorder="1" applyAlignment="1">
      <alignment horizontal="center" vertical="top" wrapText="1"/>
    </xf>
    <xf numFmtId="0" fontId="31" fillId="12" borderId="25" xfId="4" applyFont="1" applyFill="1" applyBorder="1" applyAlignment="1">
      <alignment horizontal="center" vertical="top" wrapText="1"/>
    </xf>
    <xf numFmtId="0" fontId="31" fillId="12" borderId="48" xfId="4" applyFont="1" applyFill="1" applyBorder="1" applyAlignment="1">
      <alignment horizontal="center" vertical="top" wrapText="1"/>
    </xf>
    <xf numFmtId="0" fontId="31" fillId="12" borderId="0" xfId="4" applyFont="1" applyFill="1" applyBorder="1" applyAlignment="1">
      <alignment horizontal="center" vertical="top" wrapText="1"/>
    </xf>
    <xf numFmtId="0" fontId="31" fillId="12" borderId="55" xfId="4" applyFont="1" applyFill="1" applyBorder="1" applyAlignment="1">
      <alignment horizontal="center" vertical="top" wrapText="1"/>
    </xf>
    <xf numFmtId="0" fontId="31" fillId="12" borderId="44" xfId="4" applyFont="1" applyFill="1" applyBorder="1" applyAlignment="1">
      <alignment horizontal="center" vertical="top" wrapText="1"/>
    </xf>
    <xf numFmtId="0" fontId="31" fillId="12" borderId="17" xfId="4" applyFont="1" applyFill="1" applyBorder="1" applyAlignment="1">
      <alignment horizontal="center" vertical="top" wrapText="1"/>
    </xf>
    <xf numFmtId="0" fontId="31" fillId="12" borderId="19" xfId="4" applyFont="1" applyFill="1" applyBorder="1" applyAlignment="1">
      <alignment horizontal="center" vertical="top" wrapText="1"/>
    </xf>
    <xf numFmtId="0" fontId="25" fillId="8" borderId="17" xfId="4" applyFont="1" applyFill="1" applyBorder="1" applyAlignment="1">
      <alignment horizontal="right" vertical="top" wrapText="1"/>
    </xf>
    <xf numFmtId="0" fontId="25" fillId="8" borderId="19" xfId="4" applyFont="1" applyFill="1" applyBorder="1" applyAlignment="1">
      <alignment horizontal="right" vertical="top" wrapText="1"/>
    </xf>
    <xf numFmtId="0" fontId="3" fillId="13" borderId="23" xfId="4" applyFill="1" applyBorder="1" applyAlignment="1">
      <alignment vertical="top" wrapText="1"/>
    </xf>
    <xf numFmtId="0" fontId="3" fillId="13" borderId="5" xfId="4" applyFill="1" applyBorder="1" applyAlignment="1">
      <alignment vertical="top" wrapText="1"/>
    </xf>
    <xf numFmtId="0" fontId="12" fillId="8" borderId="17" xfId="4" applyFont="1" applyFill="1" applyBorder="1" applyAlignment="1">
      <alignment horizontal="right" vertical="top" wrapText="1"/>
    </xf>
    <xf numFmtId="0" fontId="12" fillId="8" borderId="19" xfId="4" applyFont="1" applyFill="1" applyBorder="1" applyAlignment="1">
      <alignment horizontal="right" vertical="top" wrapText="1"/>
    </xf>
    <xf numFmtId="0" fontId="35" fillId="12" borderId="37" xfId="4" applyFont="1" applyFill="1" applyBorder="1" applyAlignment="1">
      <alignment horizontal="center" vertical="top" wrapText="1"/>
    </xf>
    <xf numFmtId="0" fontId="35" fillId="12" borderId="18" xfId="4" applyFont="1" applyFill="1" applyBorder="1" applyAlignment="1">
      <alignment horizontal="center" vertical="top" wrapText="1"/>
    </xf>
    <xf numFmtId="0" fontId="35" fillId="12" borderId="25" xfId="4" applyFont="1" applyFill="1" applyBorder="1" applyAlignment="1">
      <alignment horizontal="center" vertical="top" wrapText="1"/>
    </xf>
    <xf numFmtId="0" fontId="35" fillId="12" borderId="48" xfId="4" applyFont="1" applyFill="1" applyBorder="1" applyAlignment="1">
      <alignment horizontal="center" vertical="top" wrapText="1"/>
    </xf>
    <xf numFmtId="0" fontId="35" fillId="12" borderId="0" xfId="4" applyFont="1" applyFill="1" applyBorder="1" applyAlignment="1">
      <alignment horizontal="center" vertical="top" wrapText="1"/>
    </xf>
    <xf numFmtId="0" fontId="35" fillId="12" borderId="55" xfId="4" applyFont="1" applyFill="1" applyBorder="1" applyAlignment="1">
      <alignment horizontal="center" vertical="top" wrapText="1"/>
    </xf>
    <xf numFmtId="0" fontId="35" fillId="12" borderId="44" xfId="4" applyFont="1" applyFill="1" applyBorder="1" applyAlignment="1">
      <alignment horizontal="center" vertical="top" wrapText="1"/>
    </xf>
    <xf numFmtId="0" fontId="35" fillId="12" borderId="17" xfId="4" applyFont="1" applyFill="1" applyBorder="1" applyAlignment="1">
      <alignment horizontal="center" vertical="top" wrapText="1"/>
    </xf>
    <xf numFmtId="0" fontId="35" fillId="12" borderId="19" xfId="4" applyFont="1" applyFill="1" applyBorder="1" applyAlignment="1">
      <alignment horizontal="center" vertical="top" wrapText="1"/>
    </xf>
    <xf numFmtId="49" fontId="25" fillId="9" borderId="33" xfId="4" applyNumberFormat="1" applyFont="1" applyFill="1" applyBorder="1" applyAlignment="1">
      <alignment horizontal="center" vertical="top"/>
    </xf>
    <xf numFmtId="49" fontId="25" fillId="9" borderId="48" xfId="4" applyNumberFormat="1" applyFont="1" applyFill="1" applyBorder="1" applyAlignment="1">
      <alignment horizontal="center" vertical="top"/>
    </xf>
    <xf numFmtId="49" fontId="25" fillId="9" borderId="29" xfId="4" applyNumberFormat="1" applyFont="1" applyFill="1" applyBorder="1" applyAlignment="1">
      <alignment horizontal="center" vertical="top"/>
    </xf>
    <xf numFmtId="49" fontId="25" fillId="14" borderId="16" xfId="4" applyNumberFormat="1" applyFont="1" applyFill="1" applyBorder="1" applyAlignment="1">
      <alignment horizontal="center" vertical="top"/>
    </xf>
    <xf numFmtId="49" fontId="25" fillId="14" borderId="21" xfId="4" applyNumberFormat="1" applyFont="1" applyFill="1" applyBorder="1" applyAlignment="1">
      <alignment horizontal="center" vertical="top"/>
    </xf>
    <xf numFmtId="0" fontId="30" fillId="12" borderId="5" xfId="4" applyFont="1" applyFill="1" applyBorder="1" applyAlignment="1">
      <alignment horizontal="center" vertical="top" wrapText="1"/>
    </xf>
    <xf numFmtId="0" fontId="32" fillId="12" borderId="37" xfId="4" applyFont="1" applyFill="1" applyBorder="1" applyAlignment="1">
      <alignment horizontal="left" vertical="top" wrapText="1"/>
    </xf>
    <xf numFmtId="0" fontId="31" fillId="12" borderId="18" xfId="4" applyFont="1" applyFill="1" applyBorder="1" applyAlignment="1">
      <alignment horizontal="left" vertical="top" wrapText="1"/>
    </xf>
    <xf numFmtId="0" fontId="31" fillId="12" borderId="25" xfId="4" applyFont="1" applyFill="1" applyBorder="1" applyAlignment="1">
      <alignment horizontal="left" vertical="top" wrapText="1"/>
    </xf>
    <xf numFmtId="0" fontId="31" fillId="12" borderId="48" xfId="4" applyFont="1" applyFill="1" applyBorder="1" applyAlignment="1">
      <alignment horizontal="left" vertical="top" wrapText="1"/>
    </xf>
    <xf numFmtId="0" fontId="31" fillId="12" borderId="0" xfId="4" applyFont="1" applyFill="1" applyBorder="1" applyAlignment="1">
      <alignment horizontal="left" vertical="top" wrapText="1"/>
    </xf>
    <xf numFmtId="0" fontId="31" fillId="12" borderId="44" xfId="4" applyFont="1" applyFill="1" applyBorder="1" applyAlignment="1">
      <alignment horizontal="left" vertical="top" wrapText="1"/>
    </xf>
    <xf numFmtId="0" fontId="31" fillId="12" borderId="17" xfId="4" applyFont="1" applyFill="1" applyBorder="1" applyAlignment="1">
      <alignment horizontal="left" vertical="top" wrapText="1"/>
    </xf>
    <xf numFmtId="49" fontId="22" fillId="12" borderId="24" xfId="4" applyNumberFormat="1" applyFont="1" applyFill="1" applyBorder="1" applyAlignment="1">
      <alignment horizontal="center" vertical="top" wrapText="1"/>
    </xf>
    <xf numFmtId="49" fontId="22" fillId="12" borderId="23" xfId="4" applyNumberFormat="1" applyFont="1" applyFill="1" applyBorder="1" applyAlignment="1">
      <alignment horizontal="center" vertical="top" wrapText="1"/>
    </xf>
    <xf numFmtId="0" fontId="38" fillId="12" borderId="5" xfId="4" applyFont="1" applyFill="1" applyBorder="1" applyAlignment="1">
      <alignment horizontal="center" vertical="top" wrapText="1"/>
    </xf>
    <xf numFmtId="49" fontId="11" fillId="11" borderId="16" xfId="4" applyNumberFormat="1" applyFont="1" applyFill="1" applyBorder="1" applyAlignment="1">
      <alignment horizontal="center" vertical="center" textRotation="90"/>
    </xf>
    <xf numFmtId="49" fontId="11" fillId="11" borderId="21" xfId="4" applyNumberFormat="1" applyFont="1" applyFill="1" applyBorder="1" applyAlignment="1">
      <alignment horizontal="center" vertical="center" textRotation="90"/>
    </xf>
    <xf numFmtId="49" fontId="4" fillId="11" borderId="16" xfId="4" applyNumberFormat="1" applyFont="1" applyFill="1" applyBorder="1" applyAlignment="1">
      <alignment horizontal="center" vertical="center" textRotation="87"/>
    </xf>
    <xf numFmtId="49" fontId="4" fillId="11" borderId="23" xfId="4" applyNumberFormat="1" applyFont="1" applyFill="1" applyBorder="1" applyAlignment="1">
      <alignment horizontal="center" vertical="center" textRotation="87"/>
    </xf>
    <xf numFmtId="49" fontId="4" fillId="11" borderId="21" xfId="4" applyNumberFormat="1" applyFont="1" applyFill="1" applyBorder="1" applyAlignment="1">
      <alignment horizontal="center" vertical="center" textRotation="87"/>
    </xf>
    <xf numFmtId="49" fontId="22" fillId="9" borderId="33" xfId="4" applyNumberFormat="1" applyFont="1" applyFill="1" applyBorder="1" applyAlignment="1">
      <alignment horizontal="center" vertical="top"/>
    </xf>
    <xf numFmtId="49" fontId="22" fillId="9" borderId="48" xfId="4" applyNumberFormat="1" applyFont="1" applyFill="1" applyBorder="1" applyAlignment="1">
      <alignment horizontal="center" vertical="top"/>
    </xf>
    <xf numFmtId="49" fontId="22" fillId="9" borderId="29" xfId="4" applyNumberFormat="1" applyFont="1" applyFill="1" applyBorder="1" applyAlignment="1">
      <alignment horizontal="center" vertical="top"/>
    </xf>
    <xf numFmtId="49" fontId="22" fillId="14" borderId="16" xfId="4" applyNumberFormat="1" applyFont="1" applyFill="1" applyBorder="1" applyAlignment="1">
      <alignment horizontal="center" vertical="top"/>
    </xf>
    <xf numFmtId="49" fontId="22" fillId="14" borderId="21" xfId="4" applyNumberFormat="1" applyFont="1" applyFill="1" applyBorder="1" applyAlignment="1">
      <alignment horizontal="center" vertical="top"/>
    </xf>
    <xf numFmtId="49" fontId="13" fillId="11" borderId="24" xfId="5" applyNumberFormat="1" applyFont="1" applyFill="1" applyBorder="1" applyAlignment="1">
      <alignment horizontal="center" vertical="top"/>
    </xf>
    <xf numFmtId="49" fontId="13" fillId="11" borderId="23" xfId="5" applyNumberFormat="1" applyFont="1" applyFill="1" applyBorder="1" applyAlignment="1">
      <alignment horizontal="center" vertical="top"/>
    </xf>
    <xf numFmtId="49" fontId="13" fillId="11" borderId="5" xfId="5" applyNumberFormat="1" applyFont="1" applyFill="1" applyBorder="1" applyAlignment="1">
      <alignment horizontal="center" vertical="top"/>
    </xf>
    <xf numFmtId="0" fontId="30" fillId="11" borderId="24" xfId="4" applyFont="1" applyFill="1" applyBorder="1" applyAlignment="1">
      <alignment horizontal="center" vertical="top" wrapText="1"/>
    </xf>
    <xf numFmtId="0" fontId="30" fillId="11" borderId="23" xfId="4" applyFont="1" applyFill="1" applyBorder="1" applyAlignment="1">
      <alignment horizontal="center" vertical="top" wrapText="1"/>
    </xf>
    <xf numFmtId="0" fontId="30" fillId="11" borderId="5" xfId="4" applyFont="1" applyFill="1" applyBorder="1" applyAlignment="1">
      <alignment horizontal="center" vertical="top" wrapText="1"/>
    </xf>
    <xf numFmtId="0" fontId="13" fillId="13" borderId="24" xfId="0" applyFont="1" applyFill="1" applyBorder="1" applyAlignment="1">
      <alignment horizontal="left" vertical="top" wrapText="1"/>
    </xf>
    <xf numFmtId="0" fontId="13" fillId="13" borderId="23" xfId="0" applyFont="1" applyFill="1" applyBorder="1" applyAlignment="1">
      <alignment horizontal="left" vertical="top" wrapText="1"/>
    </xf>
    <xf numFmtId="0" fontId="13" fillId="13" borderId="5" xfId="0" applyFont="1" applyFill="1" applyBorder="1" applyAlignment="1">
      <alignment horizontal="left" vertical="top" wrapText="1"/>
    </xf>
    <xf numFmtId="0" fontId="31" fillId="13" borderId="25" xfId="4" applyFont="1" applyFill="1" applyBorder="1" applyAlignment="1">
      <alignment horizontal="left" vertical="top" wrapText="1"/>
    </xf>
    <xf numFmtId="0" fontId="31" fillId="13" borderId="55" xfId="4" applyFont="1" applyFill="1" applyBorder="1" applyAlignment="1">
      <alignment horizontal="left" vertical="top" wrapText="1"/>
    </xf>
    <xf numFmtId="49" fontId="25" fillId="9" borderId="24" xfId="4" applyNumberFormat="1" applyFont="1" applyFill="1" applyBorder="1" applyAlignment="1">
      <alignment horizontal="center" vertical="top"/>
    </xf>
    <xf numFmtId="49" fontId="25" fillId="9" borderId="5" xfId="4" applyNumberFormat="1" applyFont="1" applyFill="1" applyBorder="1" applyAlignment="1">
      <alignment horizontal="center" vertical="top"/>
    </xf>
    <xf numFmtId="49" fontId="25" fillId="9" borderId="23" xfId="4" applyNumberFormat="1" applyFont="1" applyFill="1" applyBorder="1" applyAlignment="1">
      <alignment horizontal="center" vertical="top"/>
    </xf>
    <xf numFmtId="0" fontId="13" fillId="0" borderId="15" xfId="4" applyFont="1" applyBorder="1" applyAlignment="1">
      <alignment horizontal="left" vertical="top" wrapText="1"/>
    </xf>
    <xf numFmtId="0" fontId="13" fillId="0" borderId="14" xfId="4" applyFont="1" applyBorder="1" applyAlignment="1">
      <alignment horizontal="left" vertical="top" wrapText="1"/>
    </xf>
    <xf numFmtId="0" fontId="13" fillId="0" borderId="13" xfId="4" applyFont="1" applyBorder="1" applyAlignment="1">
      <alignment horizontal="left" vertical="top" wrapText="1"/>
    </xf>
    <xf numFmtId="0" fontId="13" fillId="0" borderId="15" xfId="3" applyFont="1" applyBorder="1" applyAlignment="1">
      <alignment horizontal="left" vertical="top" wrapText="1"/>
    </xf>
    <xf numFmtId="0" fontId="13" fillId="0" borderId="14" xfId="3" applyFont="1" applyBorder="1" applyAlignment="1">
      <alignment horizontal="left" vertical="top" wrapText="1"/>
    </xf>
    <xf numFmtId="0" fontId="13" fillId="0" borderId="13" xfId="3" applyFont="1" applyBorder="1" applyAlignment="1">
      <alignment horizontal="left" vertical="top" wrapText="1"/>
    </xf>
    <xf numFmtId="0" fontId="25" fillId="17" borderId="17" xfId="4" applyFont="1" applyFill="1" applyBorder="1" applyAlignment="1">
      <alignment horizontal="right" vertical="top" wrapText="1"/>
    </xf>
    <xf numFmtId="0" fontId="25" fillId="17" borderId="19" xfId="4" applyFont="1" applyFill="1" applyBorder="1" applyAlignment="1">
      <alignment horizontal="right" vertical="top" wrapText="1"/>
    </xf>
    <xf numFmtId="0" fontId="25" fillId="3" borderId="4" xfId="4" applyFont="1" applyFill="1" applyBorder="1" applyAlignment="1">
      <alignment horizontal="right" vertical="top" wrapText="1"/>
    </xf>
    <xf numFmtId="0" fontId="25" fillId="3" borderId="3" xfId="4" applyFont="1" applyFill="1" applyBorder="1" applyAlignment="1">
      <alignment horizontal="right" vertical="top" wrapText="1"/>
    </xf>
    <xf numFmtId="0" fontId="25" fillId="3" borderId="2" xfId="4" applyFont="1" applyFill="1" applyBorder="1" applyAlignment="1">
      <alignment horizontal="right" vertical="top" wrapText="1"/>
    </xf>
    <xf numFmtId="0" fontId="25" fillId="8" borderId="4" xfId="4" applyFont="1" applyFill="1" applyBorder="1" applyAlignment="1">
      <alignment horizontal="right" vertical="top" wrapText="1"/>
    </xf>
    <xf numFmtId="0" fontId="25" fillId="8" borderId="3" xfId="4" applyFont="1" applyFill="1" applyBorder="1" applyAlignment="1">
      <alignment horizontal="right" vertical="top" wrapText="1"/>
    </xf>
    <xf numFmtId="0" fontId="25" fillId="8" borderId="2" xfId="4" applyFont="1" applyFill="1" applyBorder="1" applyAlignment="1">
      <alignment horizontal="right" vertical="top" wrapText="1"/>
    </xf>
    <xf numFmtId="0" fontId="25" fillId="10" borderId="4" xfId="4" applyFont="1" applyFill="1" applyBorder="1" applyAlignment="1">
      <alignment horizontal="right" vertical="top" wrapText="1"/>
    </xf>
    <xf numFmtId="0" fontId="25" fillId="10" borderId="3" xfId="4" applyFont="1" applyFill="1" applyBorder="1" applyAlignment="1">
      <alignment horizontal="right" vertical="top" wrapText="1"/>
    </xf>
    <xf numFmtId="0" fontId="25" fillId="10" borderId="2" xfId="4" applyFont="1" applyFill="1" applyBorder="1" applyAlignment="1">
      <alignment horizontal="right" vertical="top" wrapText="1"/>
    </xf>
    <xf numFmtId="0" fontId="31" fillId="0" borderId="24" xfId="4" applyFont="1" applyFill="1" applyBorder="1" applyAlignment="1">
      <alignment horizontal="center" vertical="top" wrapText="1"/>
    </xf>
    <xf numFmtId="0" fontId="31" fillId="0" borderId="23" xfId="4" applyFont="1" applyFill="1" applyBorder="1" applyAlignment="1">
      <alignment horizontal="center" vertical="top" wrapText="1"/>
    </xf>
    <xf numFmtId="0" fontId="31" fillId="0" borderId="5" xfId="4" applyFont="1" applyFill="1" applyBorder="1" applyAlignment="1">
      <alignment horizontal="center" vertical="top" wrapText="1"/>
    </xf>
    <xf numFmtId="49" fontId="4" fillId="11" borderId="54" xfId="4" applyNumberFormat="1" applyFont="1" applyFill="1" applyBorder="1" applyAlignment="1">
      <alignment horizontal="center" vertical="center" textRotation="90"/>
    </xf>
    <xf numFmtId="0" fontId="13" fillId="0" borderId="29" xfId="4" applyFont="1" applyBorder="1" applyAlignment="1">
      <alignment horizontal="left" vertical="top" wrapText="1"/>
    </xf>
    <xf numFmtId="0" fontId="13" fillId="0" borderId="66" xfId="4" applyFont="1" applyBorder="1" applyAlignment="1">
      <alignment horizontal="left" vertical="top" wrapText="1"/>
    </xf>
    <xf numFmtId="0" fontId="13" fillId="0" borderId="56" xfId="4" applyFont="1" applyBorder="1" applyAlignment="1">
      <alignment horizontal="left" vertical="top" wrapText="1"/>
    </xf>
    <xf numFmtId="0" fontId="13" fillId="6" borderId="4" xfId="4" applyFont="1" applyFill="1" applyBorder="1" applyAlignment="1">
      <alignment horizontal="right" vertical="top" wrapText="1"/>
    </xf>
    <xf numFmtId="0" fontId="13" fillId="6" borderId="3" xfId="4" applyFont="1" applyFill="1" applyBorder="1" applyAlignment="1">
      <alignment horizontal="right" vertical="top" wrapText="1"/>
    </xf>
    <xf numFmtId="0" fontId="25" fillId="11" borderId="37" xfId="4" applyFont="1" applyFill="1" applyBorder="1" applyAlignment="1">
      <alignment horizontal="center" vertical="top"/>
    </xf>
    <xf numFmtId="0" fontId="25" fillId="11" borderId="18" xfId="4" applyFont="1" applyFill="1" applyBorder="1" applyAlignment="1">
      <alignment horizontal="center" vertical="top"/>
    </xf>
    <xf numFmtId="0" fontId="25" fillId="11" borderId="25" xfId="4" applyFont="1" applyFill="1" applyBorder="1" applyAlignment="1">
      <alignment horizontal="center" vertical="top"/>
    </xf>
    <xf numFmtId="0" fontId="25" fillId="11" borderId="44" xfId="4" applyFont="1" applyFill="1" applyBorder="1" applyAlignment="1">
      <alignment horizontal="center" vertical="top"/>
    </xf>
    <xf numFmtId="0" fontId="25" fillId="11" borderId="17" xfId="4" applyFont="1" applyFill="1" applyBorder="1" applyAlignment="1">
      <alignment horizontal="center" vertical="top"/>
    </xf>
    <xf numFmtId="0" fontId="25" fillId="11" borderId="19" xfId="4" applyFont="1" applyFill="1" applyBorder="1" applyAlignment="1">
      <alignment horizontal="center" vertical="top"/>
    </xf>
    <xf numFmtId="0" fontId="22" fillId="8" borderId="17" xfId="4" applyFont="1" applyFill="1" applyBorder="1" applyAlignment="1">
      <alignment horizontal="right" vertical="top" wrapText="1"/>
    </xf>
    <xf numFmtId="0" fontId="22" fillId="8" borderId="19" xfId="4" applyFont="1" applyFill="1" applyBorder="1" applyAlignment="1">
      <alignment horizontal="right" vertical="top" wrapText="1"/>
    </xf>
    <xf numFmtId="0" fontId="25" fillId="10" borderId="17" xfId="4" applyFont="1" applyFill="1" applyBorder="1" applyAlignment="1">
      <alignment horizontal="right" vertical="top" wrapText="1"/>
    </xf>
    <xf numFmtId="0" fontId="25" fillId="10" borderId="19" xfId="4" applyFont="1" applyFill="1" applyBorder="1" applyAlignment="1">
      <alignment horizontal="right" vertical="top" wrapText="1"/>
    </xf>
    <xf numFmtId="0" fontId="13" fillId="0" borderId="5" xfId="0" applyFont="1" applyBorder="1" applyAlignment="1">
      <alignment horizontal="left" vertical="top" wrapText="1"/>
    </xf>
    <xf numFmtId="0" fontId="13" fillId="0" borderId="37" xfId="0" applyFont="1" applyBorder="1" applyAlignment="1">
      <alignment horizontal="left" vertical="top" wrapText="1"/>
    </xf>
    <xf numFmtId="0" fontId="13" fillId="0" borderId="48" xfId="0" applyFont="1" applyBorder="1" applyAlignment="1">
      <alignment horizontal="left" vertical="top" wrapText="1"/>
    </xf>
    <xf numFmtId="0" fontId="13" fillId="0" borderId="44" xfId="0" applyFont="1" applyBorder="1" applyAlignment="1">
      <alignment horizontal="left" vertical="top" wrapText="1"/>
    </xf>
    <xf numFmtId="0" fontId="23" fillId="0" borderId="33" xfId="4" applyFont="1" applyBorder="1" applyAlignment="1">
      <alignment horizontal="left" vertical="top" wrapText="1"/>
    </xf>
    <xf numFmtId="0" fontId="23" fillId="0" borderId="67" xfId="4" applyFont="1" applyBorder="1" applyAlignment="1">
      <alignment horizontal="left" vertical="top" wrapText="1"/>
    </xf>
    <xf numFmtId="0" fontId="23" fillId="0" borderId="59" xfId="4" applyFont="1" applyBorder="1" applyAlignment="1">
      <alignment horizontal="left" vertical="top" wrapText="1"/>
    </xf>
    <xf numFmtId="0" fontId="32" fillId="0" borderId="0" xfId="4" applyFont="1" applyAlignment="1">
      <alignment horizontal="center"/>
    </xf>
    <xf numFmtId="0" fontId="22" fillId="6" borderId="33" xfId="4" applyFont="1" applyFill="1" applyBorder="1" applyAlignment="1">
      <alignment horizontal="right" vertical="top" wrapText="1"/>
    </xf>
    <xf numFmtId="0" fontId="22" fillId="6" borderId="67" xfId="4" applyFont="1" applyFill="1" applyBorder="1" applyAlignment="1">
      <alignment horizontal="right" vertical="top" wrapText="1"/>
    </xf>
    <xf numFmtId="0" fontId="22" fillId="6" borderId="59" xfId="4" applyFont="1" applyFill="1" applyBorder="1" applyAlignment="1">
      <alignment horizontal="right" vertical="top" wrapText="1"/>
    </xf>
    <xf numFmtId="0" fontId="11" fillId="11" borderId="53" xfId="4" applyFont="1" applyFill="1" applyBorder="1" applyAlignment="1">
      <alignment horizontal="left" vertical="top" wrapText="1"/>
    </xf>
    <xf numFmtId="0" fontId="11" fillId="11" borderId="62" xfId="4" applyFont="1" applyFill="1" applyBorder="1" applyAlignment="1">
      <alignment horizontal="left" vertical="top" wrapText="1"/>
    </xf>
    <xf numFmtId="0" fontId="4" fillId="11" borderId="53" xfId="4" applyFont="1" applyFill="1" applyBorder="1" applyAlignment="1">
      <alignment horizontal="left" vertical="top" wrapText="1"/>
    </xf>
    <xf numFmtId="0" fontId="39" fillId="13" borderId="24" xfId="4" applyFont="1" applyFill="1" applyBorder="1" applyAlignment="1">
      <alignment horizontal="center" vertical="top" wrapText="1"/>
    </xf>
    <xf numFmtId="0" fontId="39" fillId="13" borderId="23" xfId="4" applyFont="1" applyFill="1" applyBorder="1" applyAlignment="1">
      <alignment horizontal="center" vertical="top" wrapText="1"/>
    </xf>
    <xf numFmtId="0" fontId="39" fillId="13" borderId="5" xfId="4" applyFont="1" applyFill="1" applyBorder="1" applyAlignment="1">
      <alignment horizontal="center" vertical="top" wrapText="1"/>
    </xf>
    <xf numFmtId="49" fontId="13" fillId="0" borderId="24" xfId="4" applyNumberFormat="1" applyFont="1" applyFill="1" applyBorder="1" applyAlignment="1">
      <alignment horizontal="left" vertical="top"/>
    </xf>
    <xf numFmtId="49" fontId="13" fillId="0" borderId="23" xfId="4" applyNumberFormat="1" applyFont="1" applyFill="1" applyBorder="1" applyAlignment="1">
      <alignment horizontal="left" vertical="top"/>
    </xf>
    <xf numFmtId="49" fontId="13" fillId="0" borderId="5" xfId="4" applyNumberFormat="1" applyFont="1" applyFill="1" applyBorder="1" applyAlignment="1">
      <alignment horizontal="left" vertical="top"/>
    </xf>
    <xf numFmtId="0" fontId="4" fillId="11" borderId="65" xfId="4" applyFont="1" applyFill="1" applyBorder="1" applyAlignment="1">
      <alignment horizontal="center" vertical="center" wrapText="1"/>
    </xf>
    <xf numFmtId="0" fontId="4" fillId="11" borderId="58" xfId="4" applyFont="1" applyFill="1" applyBorder="1" applyAlignment="1">
      <alignment horizontal="center" vertical="center" wrapText="1"/>
    </xf>
    <xf numFmtId="0" fontId="4" fillId="11" borderId="51" xfId="4" applyFont="1" applyFill="1" applyBorder="1" applyAlignment="1">
      <alignment horizontal="center" vertical="center"/>
    </xf>
    <xf numFmtId="0" fontId="4" fillId="11" borderId="38" xfId="4" applyFont="1" applyFill="1" applyBorder="1" applyAlignment="1">
      <alignment horizontal="center" vertical="center"/>
    </xf>
    <xf numFmtId="49" fontId="25" fillId="9" borderId="24" xfId="6" applyNumberFormat="1" applyFont="1" applyFill="1" applyBorder="1" applyAlignment="1">
      <alignment horizontal="center" vertical="top"/>
    </xf>
    <xf numFmtId="49" fontId="25" fillId="9" borderId="5" xfId="6" applyNumberFormat="1" applyFont="1" applyFill="1" applyBorder="1" applyAlignment="1">
      <alignment horizontal="center" vertical="top"/>
    </xf>
    <xf numFmtId="49" fontId="25" fillId="9" borderId="33" xfId="6" applyNumberFormat="1" applyFont="1" applyFill="1" applyBorder="1" applyAlignment="1">
      <alignment horizontal="center" vertical="top"/>
    </xf>
    <xf numFmtId="49" fontId="25" fillId="9" borderId="48" xfId="6" applyNumberFormat="1" applyFont="1" applyFill="1" applyBorder="1" applyAlignment="1">
      <alignment horizontal="center" vertical="top"/>
    </xf>
    <xf numFmtId="49" fontId="25" fillId="9" borderId="29" xfId="6" applyNumberFormat="1" applyFont="1" applyFill="1" applyBorder="1" applyAlignment="1">
      <alignment horizontal="center" vertical="top"/>
    </xf>
    <xf numFmtId="49" fontId="25" fillId="14" borderId="16" xfId="6" applyNumberFormat="1" applyFont="1" applyFill="1" applyBorder="1" applyAlignment="1">
      <alignment horizontal="center" vertical="top"/>
    </xf>
    <xf numFmtId="49" fontId="25" fillId="14" borderId="23" xfId="6" applyNumberFormat="1" applyFont="1" applyFill="1" applyBorder="1" applyAlignment="1">
      <alignment horizontal="center" vertical="top"/>
    </xf>
    <xf numFmtId="49" fontId="25" fillId="14" borderId="21" xfId="6" applyNumberFormat="1" applyFont="1" applyFill="1" applyBorder="1" applyAlignment="1">
      <alignment horizontal="center" vertical="top"/>
    </xf>
    <xf numFmtId="49" fontId="25" fillId="12" borderId="18" xfId="6" applyNumberFormat="1" applyFont="1" applyFill="1" applyBorder="1" applyAlignment="1">
      <alignment horizontal="center" vertical="top" wrapText="1"/>
    </xf>
    <xf numFmtId="49" fontId="25" fillId="12" borderId="0" xfId="6" applyNumberFormat="1" applyFont="1" applyFill="1" applyBorder="1" applyAlignment="1">
      <alignment horizontal="center" vertical="top" wrapText="1"/>
    </xf>
    <xf numFmtId="0" fontId="13" fillId="12" borderId="17" xfId="6" applyFont="1" applyFill="1" applyBorder="1" applyAlignment="1">
      <alignment horizontal="center" vertical="top" wrapText="1"/>
    </xf>
    <xf numFmtId="0" fontId="13" fillId="12" borderId="24" xfId="6" applyFont="1" applyFill="1" applyBorder="1" applyAlignment="1">
      <alignment horizontal="left" vertical="top" wrapText="1"/>
    </xf>
    <xf numFmtId="0" fontId="13" fillId="12" borderId="23" xfId="6" applyFont="1" applyFill="1" applyBorder="1" applyAlignment="1">
      <alignment horizontal="left" vertical="top" wrapText="1"/>
    </xf>
    <xf numFmtId="0" fontId="13" fillId="12" borderId="5" xfId="6" applyFont="1" applyFill="1" applyBorder="1" applyAlignment="1">
      <alignment horizontal="left" vertical="top" wrapText="1"/>
    </xf>
    <xf numFmtId="49" fontId="25" fillId="9" borderId="23" xfId="6" applyNumberFormat="1" applyFont="1" applyFill="1" applyBorder="1" applyAlignment="1">
      <alignment horizontal="center" vertical="top"/>
    </xf>
    <xf numFmtId="0" fontId="25" fillId="10" borderId="4" xfId="6" applyFont="1" applyFill="1" applyBorder="1" applyAlignment="1">
      <alignment horizontal="right" vertical="top" wrapText="1"/>
    </xf>
    <xf numFmtId="0" fontId="25" fillId="10" borderId="3" xfId="6" applyFont="1" applyFill="1" applyBorder="1" applyAlignment="1">
      <alignment horizontal="right" vertical="top" wrapText="1"/>
    </xf>
    <xf numFmtId="0" fontId="25" fillId="8" borderId="4" xfId="6" applyFont="1" applyFill="1" applyBorder="1" applyAlignment="1">
      <alignment horizontal="right" vertical="top" wrapText="1"/>
    </xf>
    <xf numFmtId="0" fontId="25" fillId="8" borderId="3" xfId="6" applyFont="1" applyFill="1" applyBorder="1" applyAlignment="1">
      <alignment horizontal="right" vertical="top" wrapText="1"/>
    </xf>
    <xf numFmtId="49" fontId="25" fillId="12" borderId="23" xfId="6" applyNumberFormat="1" applyFont="1" applyFill="1" applyBorder="1" applyAlignment="1">
      <alignment horizontal="center" vertical="top" wrapText="1"/>
    </xf>
    <xf numFmtId="49" fontId="25" fillId="12" borderId="5" xfId="6" applyNumberFormat="1" applyFont="1" applyFill="1" applyBorder="1" applyAlignment="1">
      <alignment horizontal="center" vertical="top" wrapText="1"/>
    </xf>
    <xf numFmtId="49" fontId="25" fillId="14" borderId="5" xfId="6" applyNumberFormat="1" applyFont="1" applyFill="1" applyBorder="1" applyAlignment="1">
      <alignment horizontal="center" vertical="top"/>
    </xf>
    <xf numFmtId="0" fontId="13" fillId="11" borderId="23" xfId="6" applyFont="1" applyFill="1" applyBorder="1" applyAlignment="1">
      <alignment horizontal="center" vertical="top" wrapText="1"/>
    </xf>
    <xf numFmtId="0" fontId="13" fillId="11" borderId="5" xfId="6" applyFont="1" applyFill="1" applyBorder="1" applyAlignment="1">
      <alignment horizontal="center" vertical="top" wrapText="1"/>
    </xf>
    <xf numFmtId="0" fontId="6" fillId="12" borderId="37" xfId="6" applyFont="1" applyFill="1" applyBorder="1" applyAlignment="1">
      <alignment horizontal="center" vertical="center" textRotation="90" wrapText="1"/>
    </xf>
    <xf numFmtId="0" fontId="6" fillId="12" borderId="48" xfId="6" applyFont="1" applyFill="1" applyBorder="1" applyAlignment="1">
      <alignment horizontal="center" vertical="center" textRotation="90" wrapText="1"/>
    </xf>
    <xf numFmtId="0" fontId="6" fillId="12" borderId="44" xfId="6" applyFont="1" applyFill="1" applyBorder="1" applyAlignment="1">
      <alignment horizontal="center" vertical="center" textRotation="90" wrapText="1"/>
    </xf>
    <xf numFmtId="0" fontId="4" fillId="13" borderId="23" xfId="6" applyFont="1" applyFill="1" applyBorder="1" applyAlignment="1">
      <alignment horizontal="left" vertical="top" wrapText="1"/>
    </xf>
    <xf numFmtId="0" fontId="4" fillId="13" borderId="5" xfId="6" applyFont="1" applyFill="1" applyBorder="1" applyAlignment="1">
      <alignment horizontal="left" vertical="top" wrapText="1"/>
    </xf>
    <xf numFmtId="49" fontId="25" fillId="14" borderId="24" xfId="6" applyNumberFormat="1" applyFont="1" applyFill="1" applyBorder="1" applyAlignment="1">
      <alignment horizontal="center" vertical="top"/>
    </xf>
    <xf numFmtId="49" fontId="21" fillId="11" borderId="24" xfId="6" applyNumberFormat="1" applyFont="1" applyFill="1" applyBorder="1" applyAlignment="1">
      <alignment horizontal="center" vertical="center" textRotation="90"/>
    </xf>
    <xf numFmtId="49" fontId="21" fillId="11" borderId="23" xfId="6" applyNumberFormat="1" applyFont="1" applyFill="1" applyBorder="1" applyAlignment="1">
      <alignment horizontal="center" vertical="center" textRotation="90"/>
    </xf>
    <xf numFmtId="49" fontId="25" fillId="12" borderId="37" xfId="6" applyNumberFormat="1" applyFont="1" applyFill="1" applyBorder="1" applyAlignment="1">
      <alignment horizontal="center" vertical="top" wrapText="1"/>
    </xf>
    <xf numFmtId="49" fontId="25" fillId="12" borderId="44" xfId="6" applyNumberFormat="1" applyFont="1" applyFill="1" applyBorder="1" applyAlignment="1">
      <alignment horizontal="center" vertical="top" wrapText="1"/>
    </xf>
    <xf numFmtId="49" fontId="25" fillId="10" borderId="24" xfId="6" applyNumberFormat="1" applyFont="1" applyFill="1" applyBorder="1" applyAlignment="1">
      <alignment horizontal="center" vertical="top" wrapText="1"/>
    </xf>
    <xf numFmtId="49" fontId="25" fillId="10" borderId="5" xfId="6" applyNumberFormat="1" applyFont="1" applyFill="1" applyBorder="1" applyAlignment="1">
      <alignment horizontal="center" vertical="top" wrapText="1"/>
    </xf>
    <xf numFmtId="0" fontId="25" fillId="11" borderId="37" xfId="6" applyFont="1" applyFill="1" applyBorder="1" applyAlignment="1">
      <alignment horizontal="center" vertical="top"/>
    </xf>
    <xf numFmtId="0" fontId="25" fillId="11" borderId="18" xfId="6" applyFont="1" applyFill="1" applyBorder="1" applyAlignment="1">
      <alignment horizontal="center" vertical="top"/>
    </xf>
    <xf numFmtId="0" fontId="25" fillId="11" borderId="25" xfId="6" applyFont="1" applyFill="1" applyBorder="1" applyAlignment="1">
      <alignment horizontal="center" vertical="top"/>
    </xf>
    <xf numFmtId="0" fontId="25" fillId="11" borderId="44" xfId="6" applyFont="1" applyFill="1" applyBorder="1" applyAlignment="1">
      <alignment horizontal="center" vertical="top"/>
    </xf>
    <xf numFmtId="0" fontId="25" fillId="11" borderId="17" xfId="6" applyFont="1" applyFill="1" applyBorder="1" applyAlignment="1">
      <alignment horizontal="center" vertical="top"/>
    </xf>
    <xf numFmtId="0" fontId="25" fillId="11" borderId="19" xfId="6" applyFont="1" applyFill="1" applyBorder="1" applyAlignment="1">
      <alignment horizontal="center" vertical="top"/>
    </xf>
    <xf numFmtId="49" fontId="25" fillId="8" borderId="24" xfId="6" applyNumberFormat="1" applyFont="1" applyFill="1" applyBorder="1" applyAlignment="1">
      <alignment horizontal="center" vertical="top"/>
    </xf>
    <xf numFmtId="49" fontId="25" fillId="8" borderId="5" xfId="6" applyNumberFormat="1" applyFont="1" applyFill="1" applyBorder="1" applyAlignment="1">
      <alignment horizontal="center" vertical="top"/>
    </xf>
    <xf numFmtId="0" fontId="13" fillId="6" borderId="4" xfId="6" applyFont="1" applyFill="1" applyBorder="1" applyAlignment="1">
      <alignment horizontal="right" vertical="top" wrapText="1"/>
    </xf>
    <xf numFmtId="0" fontId="13" fillId="6" borderId="3" xfId="6" applyFont="1" applyFill="1" applyBorder="1" applyAlignment="1">
      <alignment horizontal="right" vertical="top" wrapText="1"/>
    </xf>
    <xf numFmtId="0" fontId="13" fillId="11" borderId="24" xfId="6" applyFont="1" applyFill="1" applyBorder="1" applyAlignment="1">
      <alignment horizontal="center" vertical="top" wrapText="1"/>
    </xf>
    <xf numFmtId="49" fontId="21" fillId="11" borderId="5" xfId="6" applyNumberFormat="1" applyFont="1" applyFill="1" applyBorder="1" applyAlignment="1">
      <alignment horizontal="center" vertical="center" textRotation="90"/>
    </xf>
    <xf numFmtId="0" fontId="37" fillId="12" borderId="37" xfId="6" applyFont="1" applyFill="1" applyBorder="1" applyAlignment="1">
      <alignment horizontal="left" vertical="top" wrapText="1"/>
    </xf>
    <xf numFmtId="0" fontId="37" fillId="12" borderId="48" xfId="6" applyFont="1" applyFill="1" applyBorder="1" applyAlignment="1">
      <alignment horizontal="left" vertical="top" wrapText="1"/>
    </xf>
    <xf numFmtId="0" fontId="37" fillId="12" borderId="44" xfId="6" applyFont="1" applyFill="1" applyBorder="1" applyAlignment="1">
      <alignment horizontal="left" vertical="top" wrapText="1"/>
    </xf>
    <xf numFmtId="49" fontId="25" fillId="12" borderId="48" xfId="6" applyNumberFormat="1" applyFont="1" applyFill="1" applyBorder="1" applyAlignment="1">
      <alignment horizontal="center" vertical="top" wrapText="1"/>
    </xf>
    <xf numFmtId="49" fontId="13" fillId="11" borderId="24" xfId="6" applyNumberFormat="1" applyFont="1" applyFill="1" applyBorder="1" applyAlignment="1">
      <alignment horizontal="center" vertical="top"/>
    </xf>
    <xf numFmtId="49" fontId="13" fillId="11" borderId="23" xfId="6" applyNumberFormat="1" applyFont="1" applyFill="1" applyBorder="1" applyAlignment="1">
      <alignment horizontal="center" vertical="top"/>
    </xf>
    <xf numFmtId="49" fontId="13" fillId="11" borderId="5" xfId="6" applyNumberFormat="1" applyFont="1" applyFill="1" applyBorder="1" applyAlignment="1">
      <alignment horizontal="center" vertical="top"/>
    </xf>
    <xf numFmtId="0" fontId="6" fillId="12" borderId="24" xfId="6" applyFont="1" applyFill="1" applyBorder="1" applyAlignment="1">
      <alignment horizontal="center" vertical="center" textRotation="90" wrapText="1"/>
    </xf>
    <xf numFmtId="0" fontId="6" fillId="12" borderId="23" xfId="6" applyFont="1" applyFill="1" applyBorder="1" applyAlignment="1">
      <alignment horizontal="center" vertical="center" textRotation="90" wrapText="1"/>
    </xf>
    <xf numFmtId="0" fontId="6" fillId="12" borderId="5" xfId="6" applyFont="1" applyFill="1" applyBorder="1" applyAlignment="1">
      <alignment horizontal="center" vertical="center" textRotation="90" wrapText="1"/>
    </xf>
    <xf numFmtId="0" fontId="4" fillId="13" borderId="24" xfId="6" applyFont="1" applyFill="1" applyBorder="1" applyAlignment="1">
      <alignment horizontal="left" vertical="top" wrapText="1"/>
    </xf>
    <xf numFmtId="0" fontId="4" fillId="0" borderId="17" xfId="6" applyFont="1" applyBorder="1" applyAlignment="1">
      <alignment horizontal="center"/>
    </xf>
    <xf numFmtId="0" fontId="25" fillId="13" borderId="24" xfId="6" applyFont="1" applyFill="1" applyBorder="1" applyAlignment="1">
      <alignment horizontal="center" vertical="center" textRotation="90" wrapText="1"/>
    </xf>
    <xf numFmtId="0" fontId="25" fillId="13" borderId="23" xfId="6" applyFont="1" applyFill="1" applyBorder="1" applyAlignment="1">
      <alignment horizontal="center" vertical="center" textRotation="90" wrapText="1"/>
    </xf>
    <xf numFmtId="0" fontId="25" fillId="13" borderId="5" xfId="6" applyFont="1" applyFill="1" applyBorder="1" applyAlignment="1">
      <alignment horizontal="center" vertical="center" textRotation="90" wrapText="1"/>
    </xf>
    <xf numFmtId="0" fontId="25" fillId="12" borderId="24" xfId="6" applyFont="1" applyFill="1" applyBorder="1" applyAlignment="1">
      <alignment horizontal="center" vertical="center" textRotation="90" wrapText="1"/>
    </xf>
    <xf numFmtId="0" fontId="25" fillId="12" borderId="23" xfId="6" applyFont="1" applyFill="1" applyBorder="1" applyAlignment="1">
      <alignment horizontal="center" vertical="center" textRotation="90" wrapText="1"/>
    </xf>
    <xf numFmtId="0" fontId="25" fillId="12" borderId="5" xfId="6" applyFont="1" applyFill="1" applyBorder="1" applyAlignment="1">
      <alignment horizontal="center" vertical="center" textRotation="90" wrapText="1"/>
    </xf>
    <xf numFmtId="0" fontId="25" fillId="0" borderId="4" xfId="2" applyFont="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6" fillId="0" borderId="55" xfId="6" applyFont="1" applyBorder="1" applyAlignment="1">
      <alignment horizontal="center" vertical="center" textRotation="90"/>
    </xf>
    <xf numFmtId="0" fontId="6" fillId="0" borderId="19" xfId="6" applyFont="1" applyBorder="1" applyAlignment="1">
      <alignment horizontal="center" vertical="center" textRotation="90"/>
    </xf>
    <xf numFmtId="49" fontId="25" fillId="11" borderId="24" xfId="6" applyNumberFormat="1" applyFont="1" applyFill="1" applyBorder="1" applyAlignment="1">
      <alignment horizontal="center" vertical="top" wrapText="1"/>
    </xf>
    <xf numFmtId="49" fontId="25" fillId="11" borderId="5" xfId="6" applyNumberFormat="1" applyFont="1" applyFill="1" applyBorder="1" applyAlignment="1">
      <alignment horizontal="center" vertical="top" wrapText="1"/>
    </xf>
    <xf numFmtId="0" fontId="13" fillId="11" borderId="25" xfId="6" applyFont="1" applyFill="1" applyBorder="1" applyAlignment="1">
      <alignment horizontal="center" vertical="top" wrapText="1"/>
    </xf>
    <xf numFmtId="0" fontId="13" fillId="11" borderId="19" xfId="6" applyFont="1" applyFill="1" applyBorder="1" applyAlignment="1">
      <alignment horizontal="center" vertical="top" wrapText="1"/>
    </xf>
    <xf numFmtId="0" fontId="25" fillId="0" borderId="48" xfId="6" applyFont="1" applyBorder="1" applyAlignment="1">
      <alignment horizontal="center" vertical="center" wrapText="1"/>
    </xf>
    <xf numFmtId="0" fontId="25" fillId="0" borderId="44" xfId="6" applyFont="1" applyBorder="1" applyAlignment="1">
      <alignment horizontal="center" vertical="center" wrapText="1"/>
    </xf>
    <xf numFmtId="49" fontId="21" fillId="11" borderId="25" xfId="6" applyNumberFormat="1" applyFont="1" applyFill="1" applyBorder="1" applyAlignment="1">
      <alignment horizontal="center" vertical="center" textRotation="90"/>
    </xf>
    <xf numFmtId="49" fontId="21" fillId="11" borderId="55" xfId="6" applyNumberFormat="1" applyFont="1" applyFill="1" applyBorder="1" applyAlignment="1">
      <alignment horizontal="center" vertical="center" textRotation="90"/>
    </xf>
    <xf numFmtId="49" fontId="21" fillId="11" borderId="19" xfId="6" applyNumberFormat="1" applyFont="1" applyFill="1" applyBorder="1" applyAlignment="1">
      <alignment horizontal="center" vertical="center" textRotation="90"/>
    </xf>
    <xf numFmtId="0" fontId="4" fillId="0" borderId="24" xfId="7" applyFont="1" applyBorder="1" applyAlignment="1">
      <alignment horizontal="left" vertical="top" wrapText="1"/>
    </xf>
    <xf numFmtId="0" fontId="4" fillId="0" borderId="23" xfId="7" applyFont="1" applyBorder="1" applyAlignment="1">
      <alignment horizontal="left" vertical="top" wrapText="1"/>
    </xf>
    <xf numFmtId="0" fontId="4" fillId="0" borderId="5" xfId="7" applyFont="1" applyBorder="1" applyAlignment="1">
      <alignment horizontal="left" vertical="top" wrapText="1"/>
    </xf>
    <xf numFmtId="49" fontId="25" fillId="11" borderId="25" xfId="6" applyNumberFormat="1" applyFont="1" applyFill="1" applyBorder="1" applyAlignment="1">
      <alignment horizontal="center" vertical="top" wrapText="1"/>
    </xf>
    <xf numFmtId="49" fontId="25" fillId="11" borderId="55" xfId="6" applyNumberFormat="1" applyFont="1" applyFill="1" applyBorder="1" applyAlignment="1">
      <alignment horizontal="center" vertical="top" wrapText="1"/>
    </xf>
    <xf numFmtId="49" fontId="25" fillId="11" borderId="19" xfId="6" applyNumberFormat="1" applyFont="1" applyFill="1" applyBorder="1" applyAlignment="1">
      <alignment horizontal="center" vertical="top" wrapText="1"/>
    </xf>
    <xf numFmtId="0" fontId="13" fillId="0" borderId="33" xfId="6" applyFont="1" applyBorder="1" applyAlignment="1">
      <alignment horizontal="left" vertical="top" wrapText="1"/>
    </xf>
    <xf numFmtId="0" fontId="13" fillId="0" borderId="67" xfId="6" applyFont="1" applyBorder="1" applyAlignment="1">
      <alignment horizontal="left" vertical="top" wrapText="1"/>
    </xf>
    <xf numFmtId="0" fontId="13" fillId="0" borderId="59" xfId="6" applyFont="1" applyBorder="1" applyAlignment="1">
      <alignment horizontal="left" vertical="top" wrapText="1"/>
    </xf>
    <xf numFmtId="49" fontId="21" fillId="11" borderId="18" xfId="6" applyNumberFormat="1" applyFont="1" applyFill="1" applyBorder="1" applyAlignment="1">
      <alignment horizontal="center" vertical="center" textRotation="90"/>
    </xf>
    <xf numFmtId="49" fontId="21" fillId="11" borderId="0" xfId="6" applyNumberFormat="1" applyFont="1" applyFill="1" applyBorder="1" applyAlignment="1">
      <alignment horizontal="center" vertical="center" textRotation="90"/>
    </xf>
    <xf numFmtId="49" fontId="21" fillId="11" borderId="17" xfId="6" applyNumberFormat="1" applyFont="1" applyFill="1" applyBorder="1" applyAlignment="1">
      <alignment horizontal="center" vertical="center" textRotation="90"/>
    </xf>
    <xf numFmtId="0" fontId="25" fillId="8" borderId="2" xfId="6" applyFont="1" applyFill="1" applyBorder="1" applyAlignment="1">
      <alignment horizontal="right" vertical="top" wrapText="1"/>
    </xf>
    <xf numFmtId="0" fontId="25" fillId="10" borderId="2" xfId="6" applyFont="1" applyFill="1" applyBorder="1" applyAlignment="1">
      <alignment horizontal="right" vertical="top" wrapText="1"/>
    </xf>
    <xf numFmtId="49" fontId="25" fillId="13" borderId="24" xfId="6" applyNumberFormat="1" applyFont="1" applyFill="1" applyBorder="1" applyAlignment="1">
      <alignment horizontal="center" vertical="top" wrapText="1"/>
    </xf>
    <xf numFmtId="49" fontId="25" fillId="13" borderId="5" xfId="6" applyNumberFormat="1" applyFont="1" applyFill="1" applyBorder="1" applyAlignment="1">
      <alignment horizontal="center" vertical="top" wrapText="1"/>
    </xf>
    <xf numFmtId="0" fontId="13" fillId="2" borderId="4" xfId="6" applyFont="1" applyFill="1" applyBorder="1" applyAlignment="1">
      <alignment horizontal="right" vertical="top" wrapText="1"/>
    </xf>
    <xf numFmtId="0" fontId="13" fillId="2" borderId="3" xfId="6" applyFont="1" applyFill="1" applyBorder="1" applyAlignment="1">
      <alignment horizontal="right" vertical="top" wrapText="1"/>
    </xf>
    <xf numFmtId="0" fontId="13" fillId="2" borderId="2" xfId="6" applyFont="1" applyFill="1" applyBorder="1" applyAlignment="1">
      <alignment horizontal="right" vertical="top" wrapText="1"/>
    </xf>
    <xf numFmtId="49" fontId="25" fillId="3" borderId="4" xfId="6" applyNumberFormat="1" applyFont="1" applyFill="1" applyBorder="1" applyAlignment="1">
      <alignment horizontal="right" vertical="top"/>
    </xf>
    <xf numFmtId="49" fontId="25" fillId="3" borderId="3" xfId="6" applyNumberFormat="1" applyFont="1" applyFill="1" applyBorder="1" applyAlignment="1">
      <alignment horizontal="right" vertical="top"/>
    </xf>
    <xf numFmtId="49" fontId="25" fillId="3" borderId="2" xfId="6" applyNumberFormat="1" applyFont="1" applyFill="1" applyBorder="1" applyAlignment="1">
      <alignment horizontal="right" vertical="top"/>
    </xf>
    <xf numFmtId="0" fontId="13" fillId="0" borderId="15" xfId="6" applyFont="1" applyBorder="1" applyAlignment="1">
      <alignment horizontal="left" vertical="top" wrapText="1"/>
    </xf>
    <xf numFmtId="0" fontId="13" fillId="0" borderId="14" xfId="6" applyFont="1" applyBorder="1" applyAlignment="1">
      <alignment horizontal="left" vertical="top" wrapText="1"/>
    </xf>
    <xf numFmtId="0" fontId="13" fillId="0" borderId="13" xfId="6" applyFont="1" applyBorder="1" applyAlignment="1">
      <alignment horizontal="left" vertical="top" wrapText="1"/>
    </xf>
    <xf numFmtId="0" fontId="25" fillId="6" borderId="33" xfId="6" applyFont="1" applyFill="1" applyBorder="1" applyAlignment="1">
      <alignment horizontal="right" vertical="top" wrapText="1"/>
    </xf>
    <xf numFmtId="0" fontId="25" fillId="6" borderId="67" xfId="6" applyFont="1" applyFill="1" applyBorder="1" applyAlignment="1">
      <alignment horizontal="right" vertical="top" wrapText="1"/>
    </xf>
    <xf numFmtId="0" fontId="25" fillId="6" borderId="59" xfId="6" applyFont="1" applyFill="1" applyBorder="1" applyAlignment="1">
      <alignment horizontal="right" vertical="top" wrapText="1"/>
    </xf>
    <xf numFmtId="0" fontId="13" fillId="3" borderId="4" xfId="6" applyFont="1" applyFill="1" applyBorder="1" applyAlignment="1">
      <alignment horizontal="center" vertical="top"/>
    </xf>
    <xf numFmtId="0" fontId="13" fillId="3" borderId="3" xfId="6" applyFont="1" applyFill="1" applyBorder="1" applyAlignment="1">
      <alignment horizontal="center" vertical="top"/>
    </xf>
    <xf numFmtId="0" fontId="13" fillId="3" borderId="2" xfId="6" applyFont="1" applyFill="1" applyBorder="1" applyAlignment="1">
      <alignment horizontal="center" vertical="top"/>
    </xf>
    <xf numFmtId="49" fontId="25" fillId="0" borderId="17" xfId="6" applyNumberFormat="1" applyFont="1" applyBorder="1" applyAlignment="1">
      <alignment horizontal="center" vertical="top" wrapText="1"/>
    </xf>
    <xf numFmtId="0" fontId="13" fillId="0" borderId="29" xfId="6" applyFont="1" applyBorder="1" applyAlignment="1">
      <alignment horizontal="left" vertical="top" wrapText="1"/>
    </xf>
    <xf numFmtId="0" fontId="13" fillId="0" borderId="66" xfId="6" applyFont="1" applyBorder="1" applyAlignment="1">
      <alignment horizontal="left" vertical="top" wrapText="1"/>
    </xf>
    <xf numFmtId="0" fontId="13" fillId="0" borderId="56" xfId="6" applyFont="1" applyBorder="1" applyAlignment="1">
      <alignment horizontal="left" vertical="top" wrapText="1"/>
    </xf>
    <xf numFmtId="0" fontId="25" fillId="0" borderId="24" xfId="6" applyFont="1" applyBorder="1" applyAlignment="1">
      <alignment horizontal="center" vertical="center" textRotation="90" wrapText="1"/>
    </xf>
    <xf numFmtId="0" fontId="25" fillId="0" borderId="23" xfId="6" applyFont="1" applyBorder="1" applyAlignment="1">
      <alignment horizontal="center" vertical="center" textRotation="90" wrapText="1"/>
    </xf>
    <xf numFmtId="0" fontId="25" fillId="0" borderId="5" xfId="6" applyFont="1" applyBorder="1" applyAlignment="1">
      <alignment horizontal="center" vertical="center" textRotation="90" wrapText="1"/>
    </xf>
    <xf numFmtId="0" fontId="25" fillId="0" borderId="67" xfId="6" applyFont="1" applyBorder="1" applyAlignment="1">
      <alignment horizontal="center" vertical="center" textRotation="90" wrapText="1"/>
    </xf>
    <xf numFmtId="0" fontId="25" fillId="0" borderId="14" xfId="6" applyFont="1" applyBorder="1" applyAlignment="1">
      <alignment horizontal="center" vertical="center" textRotation="90" wrapText="1"/>
    </xf>
    <xf numFmtId="0" fontId="25" fillId="0" borderId="66" xfId="6" applyFont="1" applyBorder="1" applyAlignment="1">
      <alignment horizontal="center" vertical="center" textRotation="90" wrapText="1"/>
    </xf>
    <xf numFmtId="0" fontId="25" fillId="0" borderId="24" xfId="6" applyFont="1" applyBorder="1" applyAlignment="1">
      <alignment horizontal="center" vertical="center" wrapText="1"/>
    </xf>
    <xf numFmtId="0" fontId="25" fillId="0" borderId="5" xfId="6" applyFont="1" applyBorder="1" applyAlignment="1">
      <alignment horizontal="center" vertical="center" wrapText="1"/>
    </xf>
    <xf numFmtId="49" fontId="25" fillId="12" borderId="24" xfId="6" applyNumberFormat="1" applyFont="1" applyFill="1" applyBorder="1" applyAlignment="1">
      <alignment horizontal="center" vertical="top" wrapText="1"/>
    </xf>
    <xf numFmtId="0" fontId="25" fillId="0" borderId="37" xfId="6" applyFont="1" applyBorder="1" applyAlignment="1">
      <alignment horizontal="center" vertical="top"/>
    </xf>
    <xf numFmtId="0" fontId="25" fillId="0" borderId="18" xfId="6" applyFont="1" applyBorder="1" applyAlignment="1">
      <alignment horizontal="center" vertical="top"/>
    </xf>
    <xf numFmtId="0" fontId="25" fillId="0" borderId="25" xfId="6" applyFont="1" applyBorder="1" applyAlignment="1">
      <alignment horizontal="center" vertical="top"/>
    </xf>
    <xf numFmtId="0" fontId="25" fillId="0" borderId="44" xfId="6" applyFont="1" applyBorder="1" applyAlignment="1">
      <alignment horizontal="center" vertical="top"/>
    </xf>
    <xf numFmtId="0" fontId="25" fillId="0" borderId="17" xfId="6" applyFont="1" applyBorder="1" applyAlignment="1">
      <alignment horizontal="center" vertical="top"/>
    </xf>
    <xf numFmtId="0" fontId="25" fillId="0" borderId="19" xfId="6" applyFont="1" applyBorder="1" applyAlignment="1">
      <alignment horizontal="center" vertical="top"/>
    </xf>
    <xf numFmtId="0" fontId="10" fillId="13" borderId="18" xfId="6" applyFont="1" applyFill="1" applyBorder="1" applyAlignment="1">
      <alignment horizontal="left" vertical="top" wrapText="1"/>
    </xf>
    <xf numFmtId="0" fontId="10" fillId="13" borderId="0" xfId="6" applyFont="1" applyFill="1" applyBorder="1" applyAlignment="1">
      <alignment horizontal="left" vertical="top" wrapText="1"/>
    </xf>
    <xf numFmtId="0" fontId="10" fillId="13" borderId="17" xfId="6" applyFont="1" applyFill="1" applyBorder="1" applyAlignment="1">
      <alignment horizontal="left" vertical="top" wrapText="1"/>
    </xf>
    <xf numFmtId="0" fontId="25" fillId="10" borderId="16" xfId="6" applyFont="1" applyFill="1" applyBorder="1" applyAlignment="1">
      <alignment horizontal="center" vertical="center" textRotation="90" wrapText="1"/>
    </xf>
    <xf numFmtId="0" fontId="25" fillId="10" borderId="9" xfId="6" applyFont="1" applyFill="1" applyBorder="1" applyAlignment="1">
      <alignment horizontal="center" vertical="center" textRotation="90" wrapText="1"/>
    </xf>
    <xf numFmtId="0" fontId="25" fillId="10" borderId="21" xfId="6" applyFont="1" applyFill="1" applyBorder="1" applyAlignment="1">
      <alignment horizontal="center" vertical="center" textRotation="90" wrapText="1"/>
    </xf>
    <xf numFmtId="0" fontId="25" fillId="8" borderId="16" xfId="6" applyFont="1" applyFill="1" applyBorder="1" applyAlignment="1">
      <alignment horizontal="center" vertical="center" textRotation="90" wrapText="1"/>
    </xf>
    <xf numFmtId="0" fontId="25" fillId="8" borderId="9" xfId="6" applyFont="1" applyFill="1" applyBorder="1" applyAlignment="1">
      <alignment horizontal="center" vertical="center" textRotation="90" wrapText="1"/>
    </xf>
    <xf numFmtId="0" fontId="25" fillId="8" borderId="21" xfId="6" applyFont="1" applyFill="1" applyBorder="1" applyAlignment="1">
      <alignment horizontal="center" vertical="center" textRotation="90" wrapText="1"/>
    </xf>
    <xf numFmtId="0" fontId="25" fillId="12" borderId="67" xfId="6" applyFont="1" applyFill="1" applyBorder="1" applyAlignment="1">
      <alignment horizontal="center" vertical="center" textRotation="90" wrapText="1"/>
    </xf>
    <xf numFmtId="0" fontId="25" fillId="12" borderId="14" xfId="6" applyFont="1" applyFill="1" applyBorder="1" applyAlignment="1">
      <alignment horizontal="center" vertical="center" textRotation="90" wrapText="1"/>
    </xf>
    <xf numFmtId="0" fontId="25" fillId="12" borderId="66" xfId="6" applyFont="1" applyFill="1" applyBorder="1" applyAlignment="1">
      <alignment horizontal="center" vertical="center" textRotation="90" wrapText="1"/>
    </xf>
    <xf numFmtId="0" fontId="25" fillId="0" borderId="16" xfId="6" applyFont="1" applyBorder="1" applyAlignment="1">
      <alignment horizontal="center" vertical="center" textRotation="90" wrapText="1"/>
    </xf>
    <xf numFmtId="0" fontId="25" fillId="0" borderId="9" xfId="6" applyFont="1" applyBorder="1" applyAlignment="1">
      <alignment horizontal="center" vertical="center" textRotation="90" wrapText="1"/>
    </xf>
    <xf numFmtId="0" fontId="25" fillId="0" borderId="21" xfId="6" applyFont="1" applyBorder="1" applyAlignment="1">
      <alignment horizontal="center" vertical="center" textRotation="90" wrapText="1"/>
    </xf>
    <xf numFmtId="0" fontId="13" fillId="0" borderId="25" xfId="6" applyFont="1" applyBorder="1" applyAlignment="1">
      <alignment horizontal="center" vertical="center" wrapText="1"/>
    </xf>
    <xf numFmtId="0" fontId="13" fillId="0" borderId="55" xfId="6" applyFont="1" applyBorder="1" applyAlignment="1">
      <alignment horizontal="center" vertical="center" wrapText="1"/>
    </xf>
    <xf numFmtId="0" fontId="13" fillId="0" borderId="19" xfId="6" applyFont="1" applyBorder="1" applyAlignment="1">
      <alignment horizontal="center" vertical="center" wrapText="1"/>
    </xf>
    <xf numFmtId="0" fontId="13" fillId="11" borderId="18" xfId="6" applyFont="1" applyFill="1" applyBorder="1" applyAlignment="1">
      <alignment horizontal="center" vertical="top" wrapText="1"/>
    </xf>
    <xf numFmtId="0" fontId="13" fillId="11" borderId="0" xfId="6" applyFont="1" applyFill="1" applyBorder="1" applyAlignment="1">
      <alignment horizontal="center" vertical="top" wrapText="1"/>
    </xf>
    <xf numFmtId="0" fontId="13" fillId="11" borderId="17" xfId="6" applyFont="1" applyFill="1" applyBorder="1" applyAlignment="1">
      <alignment horizontal="center" vertical="top" wrapText="1"/>
    </xf>
    <xf numFmtId="0" fontId="22" fillId="0" borderId="0" xfId="6" applyFont="1" applyAlignment="1">
      <alignment horizontal="center" vertical="center" wrapText="1"/>
    </xf>
    <xf numFmtId="0" fontId="25" fillId="0" borderId="24" xfId="2" applyNumberFormat="1" applyFont="1" applyBorder="1" applyAlignment="1">
      <alignment horizontal="center" vertical="center" wrapText="1"/>
    </xf>
    <xf numFmtId="0" fontId="25" fillId="0" borderId="23" xfId="2" applyNumberFormat="1" applyFont="1" applyBorder="1" applyAlignment="1">
      <alignment horizontal="center" vertical="center" wrapText="1"/>
    </xf>
    <xf numFmtId="49" fontId="13" fillId="11" borderId="25" xfId="6" applyNumberFormat="1" applyFont="1" applyFill="1" applyBorder="1" applyAlignment="1">
      <alignment horizontal="center" vertical="top"/>
    </xf>
    <xf numFmtId="49" fontId="13" fillId="11" borderId="55" xfId="6" applyNumberFormat="1" applyFont="1" applyFill="1" applyBorder="1" applyAlignment="1">
      <alignment horizontal="center" vertical="top"/>
    </xf>
    <xf numFmtId="49" fontId="13" fillId="11" borderId="19" xfId="6" applyNumberFormat="1" applyFont="1" applyFill="1" applyBorder="1" applyAlignment="1">
      <alignment horizontal="center" vertical="top"/>
    </xf>
    <xf numFmtId="49" fontId="21" fillId="11" borderId="37" xfId="6" applyNumberFormat="1" applyFont="1" applyFill="1" applyBorder="1" applyAlignment="1">
      <alignment horizontal="center" vertical="center" textRotation="90"/>
    </xf>
    <xf numFmtId="49" fontId="21" fillId="11" borderId="48" xfId="6" applyNumberFormat="1" applyFont="1" applyFill="1" applyBorder="1" applyAlignment="1">
      <alignment horizontal="center" vertical="center" textRotation="90"/>
    </xf>
    <xf numFmtId="49" fontId="21" fillId="11" borderId="44" xfId="6" applyNumberFormat="1" applyFont="1" applyFill="1" applyBorder="1" applyAlignment="1">
      <alignment horizontal="center" vertical="center" textRotation="90"/>
    </xf>
    <xf numFmtId="0" fontId="25" fillId="0" borderId="0" xfId="6" applyFont="1" applyAlignment="1">
      <alignment horizontal="center" vertical="top" wrapText="1"/>
    </xf>
    <xf numFmtId="0" fontId="25" fillId="0" borderId="0" xfId="6" applyFont="1" applyBorder="1" applyAlignment="1">
      <alignment horizontal="center" vertical="center"/>
    </xf>
    <xf numFmtId="0" fontId="4" fillId="0" borderId="49" xfId="0" applyFont="1" applyFill="1" applyBorder="1" applyAlignment="1">
      <alignment horizontal="center" vertical="center" wrapText="1"/>
    </xf>
    <xf numFmtId="0" fontId="4" fillId="0" borderId="38" xfId="0" applyFont="1" applyFill="1" applyBorder="1" applyAlignment="1">
      <alignment horizontal="center" vertical="center" wrapText="1"/>
    </xf>
    <xf numFmtId="49" fontId="6" fillId="0" borderId="24" xfId="2" applyNumberFormat="1" applyFont="1" applyBorder="1" applyAlignment="1">
      <alignment horizontal="center" vertical="top"/>
    </xf>
    <xf numFmtId="49" fontId="6" fillId="0" borderId="23" xfId="2" applyNumberFormat="1" applyFont="1" applyBorder="1" applyAlignment="1">
      <alignment horizontal="center" vertical="top"/>
    </xf>
    <xf numFmtId="49" fontId="6" fillId="0" borderId="5" xfId="2" applyNumberFormat="1" applyFont="1" applyBorder="1" applyAlignment="1">
      <alignment horizontal="center" vertical="top"/>
    </xf>
    <xf numFmtId="49" fontId="4" fillId="0" borderId="25" xfId="2" applyNumberFormat="1" applyFont="1" applyBorder="1" applyAlignment="1">
      <alignment horizontal="center" vertical="center" textRotation="90"/>
    </xf>
    <xf numFmtId="49" fontId="4" fillId="0" borderId="55" xfId="2" applyNumberFormat="1" applyFont="1" applyBorder="1" applyAlignment="1">
      <alignment horizontal="center" vertical="center" textRotation="90"/>
    </xf>
    <xf numFmtId="49" fontId="4" fillId="0" borderId="19" xfId="2" applyNumberFormat="1" applyFont="1" applyBorder="1" applyAlignment="1">
      <alignment horizontal="center" vertical="center" textRotation="90"/>
    </xf>
    <xf numFmtId="0" fontId="8" fillId="12" borderId="24" xfId="2" applyFont="1" applyFill="1" applyBorder="1" applyAlignment="1">
      <alignment horizontal="center" vertical="center" textRotation="90" wrapText="1"/>
    </xf>
    <xf numFmtId="0" fontId="8" fillId="12" borderId="23" xfId="2" applyFont="1" applyFill="1" applyBorder="1" applyAlignment="1">
      <alignment horizontal="center" vertical="center" textRotation="90" wrapText="1"/>
    </xf>
    <xf numFmtId="0" fontId="4" fillId="0" borderId="25" xfId="0" applyFont="1" applyBorder="1" applyAlignment="1">
      <alignment horizontal="center" vertical="center" wrapText="1"/>
    </xf>
    <xf numFmtId="0" fontId="4" fillId="0" borderId="6" xfId="0" applyFont="1" applyBorder="1" applyAlignment="1">
      <alignment horizontal="center" vertical="center" wrapText="1"/>
    </xf>
    <xf numFmtId="49" fontId="4" fillId="0" borderId="24" xfId="2" applyNumberFormat="1" applyFont="1" applyBorder="1" applyAlignment="1">
      <alignment horizontal="center" vertical="top"/>
    </xf>
    <xf numFmtId="49" fontId="4" fillId="0" borderId="23" xfId="2" applyNumberFormat="1" applyFont="1" applyBorder="1" applyAlignment="1">
      <alignment horizontal="center" vertical="top"/>
    </xf>
    <xf numFmtId="49" fontId="4" fillId="0" borderId="5" xfId="2" applyNumberFormat="1" applyFont="1" applyBorder="1" applyAlignment="1">
      <alignment horizontal="center" vertical="top"/>
    </xf>
    <xf numFmtId="0" fontId="4" fillId="23" borderId="37" xfId="0" applyFont="1" applyFill="1" applyBorder="1" applyAlignment="1">
      <alignment horizontal="left" vertical="center" wrapText="1"/>
    </xf>
    <xf numFmtId="0" fontId="4" fillId="23" borderId="8" xfId="0" applyFont="1" applyFill="1" applyBorder="1" applyAlignment="1">
      <alignment horizontal="left" vertical="center" wrapText="1"/>
    </xf>
    <xf numFmtId="0" fontId="4" fillId="23" borderId="41" xfId="0" applyFont="1" applyFill="1" applyBorder="1" applyAlignment="1">
      <alignment horizontal="center" vertical="center" wrapText="1"/>
    </xf>
    <xf numFmtId="0" fontId="4" fillId="23" borderId="22" xfId="0" applyFont="1" applyFill="1" applyBorder="1" applyAlignment="1">
      <alignment horizontal="center" vertical="center" wrapText="1"/>
    </xf>
    <xf numFmtId="49" fontId="4" fillId="0" borderId="24" xfId="2" applyNumberFormat="1" applyFont="1" applyBorder="1" applyAlignment="1">
      <alignment horizontal="center" vertical="center" textRotation="90"/>
    </xf>
    <xf numFmtId="49" fontId="4" fillId="0" borderId="23" xfId="2" applyNumberFormat="1" applyFont="1" applyBorder="1" applyAlignment="1">
      <alignment horizontal="center" vertical="center" textRotation="90"/>
    </xf>
    <xf numFmtId="49" fontId="4" fillId="0" borderId="5" xfId="2" applyNumberFormat="1" applyFont="1" applyBorder="1" applyAlignment="1">
      <alignment horizontal="center" vertical="center" textRotation="90"/>
    </xf>
    <xf numFmtId="0" fontId="4" fillId="13" borderId="23" xfId="0" applyFont="1" applyFill="1" applyBorder="1" applyAlignment="1">
      <alignment horizontal="left" vertical="top" wrapText="1"/>
    </xf>
    <xf numFmtId="49" fontId="4" fillId="0" borderId="24" xfId="0" applyNumberFormat="1" applyFont="1" applyBorder="1" applyAlignment="1">
      <alignment horizontal="center" vertical="top" wrapText="1"/>
    </xf>
    <xf numFmtId="49" fontId="4" fillId="0" borderId="23" xfId="0" applyNumberFormat="1" applyFont="1" applyBorder="1" applyAlignment="1">
      <alignment horizontal="center" vertical="top" wrapText="1"/>
    </xf>
    <xf numFmtId="0" fontId="4" fillId="13" borderId="24" xfId="2" applyFont="1" applyFill="1" applyBorder="1" applyAlignment="1">
      <alignment horizontal="left" vertical="top" wrapText="1"/>
    </xf>
    <xf numFmtId="0" fontId="4" fillId="13" borderId="23" xfId="2" applyFont="1" applyFill="1" applyBorder="1" applyAlignment="1">
      <alignment horizontal="left" vertical="top" wrapText="1"/>
    </xf>
    <xf numFmtId="164" fontId="4" fillId="15" borderId="42" xfId="0" applyNumberFormat="1" applyFont="1" applyFill="1" applyBorder="1" applyAlignment="1">
      <alignment horizontal="left" vertical="center" wrapText="1"/>
    </xf>
    <xf numFmtId="164" fontId="4" fillId="15" borderId="62" xfId="0" applyNumberFormat="1" applyFont="1" applyFill="1" applyBorder="1" applyAlignment="1">
      <alignment horizontal="left" vertical="center" wrapText="1"/>
    </xf>
    <xf numFmtId="164" fontId="4" fillId="15" borderId="60" xfId="0" applyNumberFormat="1" applyFont="1" applyFill="1" applyBorder="1" applyAlignment="1">
      <alignment horizontal="center" vertical="center" wrapText="1"/>
    </xf>
    <xf numFmtId="164" fontId="4" fillId="15" borderId="58" xfId="0" applyNumberFormat="1" applyFont="1" applyFill="1" applyBorder="1" applyAlignment="1">
      <alignment horizontal="center" vertical="center" wrapText="1"/>
    </xf>
    <xf numFmtId="0" fontId="26" fillId="0" borderId="54" xfId="0" applyFont="1" applyFill="1" applyBorder="1" applyAlignment="1">
      <alignment horizontal="left" vertical="top" wrapText="1"/>
    </xf>
    <xf numFmtId="0" fontId="26" fillId="0" borderId="23" xfId="0" applyFont="1" applyFill="1" applyBorder="1" applyAlignment="1">
      <alignment horizontal="left" vertical="top" wrapText="1"/>
    </xf>
    <xf numFmtId="49" fontId="6" fillId="12" borderId="37" xfId="2" applyNumberFormat="1" applyFont="1" applyFill="1" applyBorder="1" applyAlignment="1">
      <alignment horizontal="center" vertical="top" wrapText="1"/>
    </xf>
    <xf numFmtId="49" fontId="6" fillId="12" borderId="18" xfId="2" applyNumberFormat="1" applyFont="1" applyFill="1" applyBorder="1" applyAlignment="1">
      <alignment horizontal="center" vertical="top" wrapText="1"/>
    </xf>
    <xf numFmtId="49" fontId="6" fillId="12" borderId="25" xfId="2" applyNumberFormat="1" applyFont="1" applyFill="1" applyBorder="1" applyAlignment="1">
      <alignment horizontal="center" vertical="top" wrapText="1"/>
    </xf>
    <xf numFmtId="49" fontId="6" fillId="12" borderId="48" xfId="2" applyNumberFormat="1" applyFont="1" applyFill="1" applyBorder="1" applyAlignment="1">
      <alignment horizontal="center" vertical="top" wrapText="1"/>
    </xf>
    <xf numFmtId="49" fontId="6" fillId="12" borderId="0" xfId="2" applyNumberFormat="1" applyFont="1" applyFill="1" applyBorder="1" applyAlignment="1">
      <alignment horizontal="center" vertical="top" wrapText="1"/>
    </xf>
    <xf numFmtId="49" fontId="6" fillId="12" borderId="55" xfId="2" applyNumberFormat="1" applyFont="1" applyFill="1" applyBorder="1" applyAlignment="1">
      <alignment horizontal="center" vertical="top" wrapText="1"/>
    </xf>
    <xf numFmtId="49" fontId="6" fillId="12" borderId="44" xfId="2" applyNumberFormat="1" applyFont="1" applyFill="1" applyBorder="1" applyAlignment="1">
      <alignment horizontal="center" vertical="top" wrapText="1"/>
    </xf>
    <xf numFmtId="49" fontId="6" fillId="12" borderId="17" xfId="2" applyNumberFormat="1" applyFont="1" applyFill="1" applyBorder="1" applyAlignment="1">
      <alignment horizontal="center" vertical="top" wrapText="1"/>
    </xf>
    <xf numFmtId="49" fontId="6" fillId="12" borderId="19" xfId="2" applyNumberFormat="1" applyFont="1" applyFill="1" applyBorder="1" applyAlignment="1">
      <alignment horizontal="center" vertical="top" wrapText="1"/>
    </xf>
    <xf numFmtId="49" fontId="4" fillId="0" borderId="24" xfId="2" applyNumberFormat="1" applyFont="1" applyFill="1" applyBorder="1" applyAlignment="1">
      <alignment horizontal="center" vertical="center" textRotation="90"/>
    </xf>
    <xf numFmtId="49" fontId="4" fillId="0" borderId="23" xfId="2" applyNumberFormat="1" applyFont="1" applyFill="1" applyBorder="1" applyAlignment="1">
      <alignment horizontal="center" vertical="center" textRotation="90"/>
    </xf>
    <xf numFmtId="49" fontId="4" fillId="0" borderId="5" xfId="2" applyNumberFormat="1" applyFont="1" applyFill="1" applyBorder="1" applyAlignment="1">
      <alignment horizontal="center" vertical="center" textRotation="90"/>
    </xf>
    <xf numFmtId="49" fontId="6" fillId="0" borderId="24" xfId="2" applyNumberFormat="1" applyFont="1" applyFill="1" applyBorder="1" applyAlignment="1">
      <alignment horizontal="center" vertical="top"/>
    </xf>
    <xf numFmtId="49" fontId="6" fillId="0" borderId="23" xfId="2" applyNumberFormat="1" applyFont="1" applyFill="1" applyBorder="1" applyAlignment="1">
      <alignment horizontal="center" vertical="top"/>
    </xf>
    <xf numFmtId="49" fontId="6" fillId="0" borderId="5" xfId="2" applyNumberFormat="1" applyFont="1" applyFill="1" applyBorder="1" applyAlignment="1">
      <alignment horizontal="center" vertical="top"/>
    </xf>
    <xf numFmtId="49" fontId="6" fillId="12" borderId="55" xfId="2" applyNumberFormat="1" applyFont="1" applyFill="1" applyBorder="1" applyAlignment="1">
      <alignment horizontal="center" vertical="center" textRotation="90"/>
    </xf>
    <xf numFmtId="49" fontId="6" fillId="12" borderId="19" xfId="2" applyNumberFormat="1" applyFont="1" applyFill="1" applyBorder="1" applyAlignment="1">
      <alignment horizontal="center" vertical="center" textRotation="90"/>
    </xf>
    <xf numFmtId="0" fontId="4" fillId="13" borderId="25" xfId="0" applyFont="1" applyFill="1" applyBorder="1" applyAlignment="1">
      <alignment horizontal="left" vertical="top" wrapText="1"/>
    </xf>
    <xf numFmtId="0" fontId="4" fillId="13" borderId="55" xfId="0" applyFont="1" applyFill="1" applyBorder="1" applyAlignment="1">
      <alignment horizontal="left" vertical="top" wrapText="1"/>
    </xf>
    <xf numFmtId="0" fontId="4" fillId="13" borderId="19" xfId="0" applyFont="1" applyFill="1" applyBorder="1" applyAlignment="1">
      <alignment horizontal="left" vertical="top" wrapText="1"/>
    </xf>
    <xf numFmtId="49" fontId="6" fillId="13" borderId="24" xfId="2" applyNumberFormat="1" applyFont="1" applyFill="1" applyBorder="1" applyAlignment="1">
      <alignment horizontal="center" vertical="top"/>
    </xf>
    <xf numFmtId="49" fontId="6" fillId="13" borderId="23" xfId="2" applyNumberFormat="1" applyFont="1" applyFill="1" applyBorder="1" applyAlignment="1">
      <alignment horizontal="center" vertical="top"/>
    </xf>
    <xf numFmtId="49" fontId="6" fillId="13" borderId="5" xfId="2" applyNumberFormat="1" applyFont="1" applyFill="1" applyBorder="1" applyAlignment="1">
      <alignment horizontal="center" vertical="top"/>
    </xf>
    <xf numFmtId="164" fontId="6" fillId="14" borderId="4" xfId="2" applyNumberFormat="1" applyFont="1" applyFill="1" applyBorder="1" applyAlignment="1">
      <alignment horizontal="center" vertical="top"/>
    </xf>
    <xf numFmtId="164" fontId="6" fillId="14" borderId="3" xfId="2" applyNumberFormat="1" applyFont="1" applyFill="1" applyBorder="1" applyAlignment="1">
      <alignment horizontal="center" vertical="top"/>
    </xf>
    <xf numFmtId="164" fontId="6" fillId="14" borderId="2" xfId="2" applyNumberFormat="1" applyFont="1" applyFill="1" applyBorder="1" applyAlignment="1">
      <alignment horizontal="center" vertical="top"/>
    </xf>
    <xf numFmtId="49" fontId="4" fillId="0" borderId="55" xfId="0" applyNumberFormat="1" applyFont="1" applyBorder="1" applyAlignment="1">
      <alignment horizontal="center" vertical="top" wrapText="1"/>
    </xf>
    <xf numFmtId="0" fontId="8" fillId="12" borderId="5" xfId="2" applyFont="1" applyFill="1" applyBorder="1" applyAlignment="1">
      <alignment horizontal="center" vertical="center" textRotation="90" wrapText="1"/>
    </xf>
    <xf numFmtId="49" fontId="4" fillId="0" borderId="25"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8" fillId="12" borderId="25" xfId="2" applyFont="1" applyFill="1" applyBorder="1" applyAlignment="1">
      <alignment horizontal="center" vertical="center" textRotation="90" wrapText="1"/>
    </xf>
    <xf numFmtId="0" fontId="8" fillId="12" borderId="55" xfId="2" applyFont="1" applyFill="1" applyBorder="1" applyAlignment="1">
      <alignment horizontal="center" vertical="center" textRotation="90" wrapText="1"/>
    </xf>
    <xf numFmtId="0" fontId="8" fillId="12" borderId="19" xfId="2" applyFont="1" applyFill="1" applyBorder="1" applyAlignment="1">
      <alignment horizontal="center" vertical="center" textRotation="90" wrapText="1"/>
    </xf>
    <xf numFmtId="49" fontId="6" fillId="0" borderId="48" xfId="2" applyNumberFormat="1" applyFont="1" applyFill="1" applyBorder="1" applyAlignment="1">
      <alignment horizontal="center" vertical="top"/>
    </xf>
    <xf numFmtId="49" fontId="6" fillId="0" borderId="0" xfId="2" applyNumberFormat="1" applyFont="1" applyFill="1" applyBorder="1" applyAlignment="1">
      <alignment horizontal="center" vertical="top"/>
    </xf>
    <xf numFmtId="49" fontId="6" fillId="0" borderId="44" xfId="2" applyNumberFormat="1" applyFont="1" applyFill="1" applyBorder="1" applyAlignment="1">
      <alignment horizontal="center" vertical="top"/>
    </xf>
    <xf numFmtId="49" fontId="6" fillId="0" borderId="17" xfId="2" applyNumberFormat="1" applyFont="1" applyFill="1" applyBorder="1" applyAlignment="1">
      <alignment horizontal="center" vertical="top"/>
    </xf>
    <xf numFmtId="49" fontId="6" fillId="14" borderId="75" xfId="2" applyNumberFormat="1" applyFont="1" applyFill="1" applyBorder="1" applyAlignment="1">
      <alignment horizontal="right" vertical="top"/>
    </xf>
    <xf numFmtId="49" fontId="6" fillId="14" borderId="3" xfId="2" applyNumberFormat="1" applyFont="1" applyFill="1" applyBorder="1" applyAlignment="1">
      <alignment horizontal="right" vertical="top"/>
    </xf>
    <xf numFmtId="49" fontId="6" fillId="14" borderId="2" xfId="2" applyNumberFormat="1" applyFont="1" applyFill="1" applyBorder="1" applyAlignment="1">
      <alignment horizontal="right" vertical="top"/>
    </xf>
    <xf numFmtId="0" fontId="25" fillId="12" borderId="25" xfId="0" applyFont="1" applyFill="1" applyBorder="1" applyAlignment="1">
      <alignment horizontal="left" vertical="top" wrapText="1"/>
    </xf>
    <xf numFmtId="0" fontId="25" fillId="12" borderId="55" xfId="0" applyFont="1" applyFill="1" applyBorder="1" applyAlignment="1">
      <alignment horizontal="left" vertical="top" wrapText="1"/>
    </xf>
    <xf numFmtId="0" fontId="25" fillId="12" borderId="19" xfId="0" applyFont="1" applyFill="1" applyBorder="1" applyAlignment="1">
      <alignment horizontal="left" vertical="top" wrapText="1"/>
    </xf>
    <xf numFmtId="49" fontId="4" fillId="0" borderId="37" xfId="0" applyNumberFormat="1" applyFont="1" applyBorder="1" applyAlignment="1">
      <alignment horizontal="left" vertical="top" wrapText="1"/>
    </xf>
    <xf numFmtId="49" fontId="4" fillId="0" borderId="48" xfId="0" applyNumberFormat="1" applyFont="1" applyBorder="1" applyAlignment="1">
      <alignment horizontal="left" vertical="top" wrapText="1"/>
    </xf>
    <xf numFmtId="49" fontId="4" fillId="0" borderId="44" xfId="0" applyNumberFormat="1" applyFont="1" applyBorder="1" applyAlignment="1">
      <alignment horizontal="left" vertical="top" wrapText="1"/>
    </xf>
    <xf numFmtId="49" fontId="25" fillId="12" borderId="25" xfId="2" applyNumberFormat="1" applyFont="1" applyFill="1" applyBorder="1" applyAlignment="1">
      <alignment horizontal="left" vertical="top" wrapText="1"/>
    </xf>
    <xf numFmtId="49" fontId="25" fillId="12" borderId="55" xfId="2" applyNumberFormat="1" applyFont="1" applyFill="1" applyBorder="1" applyAlignment="1">
      <alignment horizontal="left" vertical="top" wrapText="1"/>
    </xf>
    <xf numFmtId="49" fontId="6" fillId="13" borderId="25" xfId="2" applyNumberFormat="1" applyFont="1" applyFill="1" applyBorder="1" applyAlignment="1">
      <alignment horizontal="center" vertical="top"/>
    </xf>
    <xf numFmtId="49" fontId="6" fillId="13" borderId="55" xfId="2" applyNumberFormat="1" applyFont="1" applyFill="1" applyBorder="1" applyAlignment="1">
      <alignment horizontal="center" vertical="top"/>
    </xf>
    <xf numFmtId="49" fontId="6" fillId="13" borderId="19" xfId="2" applyNumberFormat="1" applyFont="1" applyFill="1" applyBorder="1" applyAlignment="1">
      <alignment horizontal="center" vertical="top"/>
    </xf>
    <xf numFmtId="49" fontId="6" fillId="12" borderId="25" xfId="2" applyNumberFormat="1" applyFont="1" applyFill="1" applyBorder="1" applyAlignment="1">
      <alignment horizontal="center" vertical="center" textRotation="90"/>
    </xf>
    <xf numFmtId="49" fontId="4" fillId="12" borderId="0" xfId="2" applyNumberFormat="1" applyFont="1" applyFill="1" applyBorder="1" applyAlignment="1">
      <alignment horizontal="center" vertical="top"/>
    </xf>
    <xf numFmtId="49" fontId="4" fillId="12" borderId="17" xfId="2" applyNumberFormat="1" applyFont="1" applyFill="1" applyBorder="1" applyAlignment="1">
      <alignment horizontal="center" vertical="top"/>
    </xf>
    <xf numFmtId="0" fontId="6" fillId="12" borderId="55" xfId="0" applyFont="1" applyFill="1" applyBorder="1" applyAlignment="1">
      <alignment horizontal="left" vertical="top" wrapText="1"/>
    </xf>
    <xf numFmtId="49" fontId="6" fillId="21" borderId="24" xfId="2" applyNumberFormat="1" applyFont="1" applyFill="1" applyBorder="1" applyAlignment="1">
      <alignment horizontal="center" vertical="top"/>
    </xf>
    <xf numFmtId="49" fontId="6" fillId="21" borderId="23" xfId="2" applyNumberFormat="1" applyFont="1" applyFill="1" applyBorder="1" applyAlignment="1">
      <alignment horizontal="center" vertical="top"/>
    </xf>
    <xf numFmtId="49" fontId="6" fillId="21" borderId="5" xfId="2" applyNumberFormat="1" applyFont="1" applyFill="1" applyBorder="1" applyAlignment="1">
      <alignment horizontal="center" vertical="top"/>
    </xf>
    <xf numFmtId="49" fontId="6" fillId="12" borderId="24" xfId="2" applyNumberFormat="1" applyFont="1" applyFill="1" applyBorder="1" applyAlignment="1">
      <alignment horizontal="center" vertical="top"/>
    </xf>
    <xf numFmtId="49" fontId="6" fillId="12" borderId="23" xfId="2" applyNumberFormat="1" applyFont="1" applyFill="1" applyBorder="1" applyAlignment="1">
      <alignment horizontal="center" vertical="top"/>
    </xf>
    <xf numFmtId="49" fontId="6" fillId="12" borderId="5" xfId="2" applyNumberFormat="1" applyFont="1" applyFill="1" applyBorder="1" applyAlignment="1">
      <alignment horizontal="center" vertical="top"/>
    </xf>
    <xf numFmtId="49" fontId="6" fillId="14" borderId="25" xfId="2" applyNumberFormat="1" applyFont="1" applyFill="1" applyBorder="1" applyAlignment="1">
      <alignment horizontal="center" vertical="top"/>
    </xf>
    <xf numFmtId="49" fontId="6" fillId="14" borderId="55" xfId="2" applyNumberFormat="1" applyFont="1" applyFill="1" applyBorder="1" applyAlignment="1">
      <alignment horizontal="center" vertical="top"/>
    </xf>
    <xf numFmtId="49" fontId="6" fillId="14" borderId="19" xfId="2" applyNumberFormat="1" applyFont="1" applyFill="1" applyBorder="1" applyAlignment="1">
      <alignment horizontal="center" vertical="top"/>
    </xf>
    <xf numFmtId="0" fontId="6" fillId="12" borderId="18" xfId="0" applyFont="1" applyFill="1" applyBorder="1" applyAlignment="1">
      <alignment horizontal="center" vertical="top" wrapText="1"/>
    </xf>
    <xf numFmtId="0" fontId="6" fillId="12" borderId="0" xfId="0" applyFont="1" applyFill="1" applyBorder="1" applyAlignment="1">
      <alignment horizontal="center" vertical="top" wrapText="1"/>
    </xf>
    <xf numFmtId="49" fontId="6" fillId="13" borderId="0" xfId="2" applyNumberFormat="1" applyFont="1" applyFill="1" applyBorder="1" applyAlignment="1">
      <alignment horizontal="center" vertical="top"/>
    </xf>
    <xf numFmtId="49" fontId="6" fillId="13" borderId="17" xfId="2" applyNumberFormat="1" applyFont="1" applyFill="1" applyBorder="1" applyAlignment="1">
      <alignment horizontal="center" vertical="top"/>
    </xf>
    <xf numFmtId="0" fontId="25" fillId="0" borderId="4" xfId="2" applyFont="1" applyFill="1" applyBorder="1" applyAlignment="1">
      <alignment horizontal="center" vertical="top" wrapText="1"/>
    </xf>
    <xf numFmtId="0" fontId="25" fillId="0" borderId="3" xfId="2" applyFont="1" applyFill="1" applyBorder="1" applyAlignment="1">
      <alignment horizontal="center" vertical="top" wrapText="1"/>
    </xf>
    <xf numFmtId="0" fontId="25" fillId="0" borderId="2" xfId="2" applyFont="1" applyFill="1" applyBorder="1" applyAlignment="1">
      <alignment horizontal="center" vertical="top" wrapText="1"/>
    </xf>
    <xf numFmtId="0" fontId="25" fillId="21" borderId="4" xfId="2" applyFont="1" applyFill="1" applyBorder="1" applyAlignment="1">
      <alignment horizontal="left" vertical="top" wrapText="1"/>
    </xf>
    <xf numFmtId="0" fontId="25" fillId="21" borderId="3" xfId="2" applyFont="1" applyFill="1" applyBorder="1" applyAlignment="1">
      <alignment horizontal="left" vertical="top" wrapText="1"/>
    </xf>
    <xf numFmtId="0" fontId="25" fillId="21" borderId="2" xfId="2" applyFont="1" applyFill="1" applyBorder="1" applyAlignment="1">
      <alignment horizontal="left" vertical="top" wrapText="1"/>
    </xf>
    <xf numFmtId="49" fontId="4" fillId="13" borderId="18" xfId="2" applyNumberFormat="1" applyFont="1" applyFill="1" applyBorder="1" applyAlignment="1">
      <alignment horizontal="left" vertical="top" wrapText="1"/>
    </xf>
    <xf numFmtId="49" fontId="4" fillId="13" borderId="0" xfId="2" applyNumberFormat="1" applyFont="1" applyFill="1" applyBorder="1" applyAlignment="1">
      <alignment horizontal="left" vertical="top" wrapText="1"/>
    </xf>
    <xf numFmtId="49" fontId="4" fillId="13" borderId="17" xfId="2" applyNumberFormat="1"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62" xfId="0" applyFont="1" applyFill="1" applyBorder="1" applyAlignment="1">
      <alignment horizontal="left" vertical="top" wrapText="1"/>
    </xf>
    <xf numFmtId="0" fontId="6" fillId="12" borderId="17" xfId="0" applyFont="1" applyFill="1" applyBorder="1" applyAlignment="1">
      <alignment horizontal="center" vertical="top" wrapText="1"/>
    </xf>
    <xf numFmtId="0" fontId="6" fillId="12" borderId="19" xfId="0" applyFont="1" applyFill="1" applyBorder="1" applyAlignment="1">
      <alignment horizontal="center" vertical="top" wrapText="1"/>
    </xf>
    <xf numFmtId="0" fontId="6" fillId="12" borderId="24" xfId="2" applyFont="1" applyFill="1" applyBorder="1" applyAlignment="1">
      <alignment horizontal="center" vertical="center" textRotation="90" wrapText="1"/>
    </xf>
    <xf numFmtId="0" fontId="6" fillId="12" borderId="23" xfId="2" applyFont="1" applyFill="1" applyBorder="1" applyAlignment="1">
      <alignment horizontal="center" vertical="center" textRotation="90" wrapText="1"/>
    </xf>
    <xf numFmtId="0" fontId="6" fillId="12" borderId="5" xfId="2" applyFont="1" applyFill="1" applyBorder="1" applyAlignment="1">
      <alignment horizontal="center" vertical="center" textRotation="90" wrapText="1"/>
    </xf>
    <xf numFmtId="49" fontId="6" fillId="8" borderId="24" xfId="2" applyNumberFormat="1" applyFont="1" applyFill="1" applyBorder="1" applyAlignment="1">
      <alignment horizontal="center" vertical="top"/>
    </xf>
    <xf numFmtId="49" fontId="6" fillId="8" borderId="23" xfId="2" applyNumberFormat="1" applyFont="1" applyFill="1" applyBorder="1" applyAlignment="1">
      <alignment horizontal="center" vertical="top"/>
    </xf>
    <xf numFmtId="49" fontId="6" fillId="8" borderId="5" xfId="2" applyNumberFormat="1" applyFont="1" applyFill="1" applyBorder="1" applyAlignment="1">
      <alignment horizontal="center" vertical="top"/>
    </xf>
    <xf numFmtId="49" fontId="6" fillId="21" borderId="75" xfId="2" applyNumberFormat="1" applyFont="1" applyFill="1" applyBorder="1" applyAlignment="1">
      <alignment horizontal="right" vertical="top"/>
    </xf>
    <xf numFmtId="49" fontId="6" fillId="21" borderId="3" xfId="2" applyNumberFormat="1" applyFont="1" applyFill="1" applyBorder="1" applyAlignment="1">
      <alignment horizontal="right" vertical="top"/>
    </xf>
    <xf numFmtId="49" fontId="6" fillId="21" borderId="2" xfId="2" applyNumberFormat="1" applyFont="1" applyFill="1" applyBorder="1" applyAlignment="1">
      <alignment horizontal="right" vertical="top"/>
    </xf>
    <xf numFmtId="49" fontId="6" fillId="14" borderId="24" xfId="2" applyNumberFormat="1" applyFont="1" applyFill="1" applyBorder="1" applyAlignment="1">
      <alignment horizontal="center" vertical="top"/>
    </xf>
    <xf numFmtId="49" fontId="6" fillId="14" borderId="5" xfId="2" applyNumberFormat="1" applyFont="1" applyFill="1" applyBorder="1" applyAlignment="1">
      <alignment horizontal="center" vertical="top"/>
    </xf>
    <xf numFmtId="49" fontId="6" fillId="14" borderId="23" xfId="2" applyNumberFormat="1" applyFont="1" applyFill="1" applyBorder="1" applyAlignment="1">
      <alignment horizontal="center" vertical="top"/>
    </xf>
    <xf numFmtId="49" fontId="6" fillId="12" borderId="37" xfId="2" applyNumberFormat="1" applyFont="1" applyFill="1" applyBorder="1" applyAlignment="1">
      <alignment horizontal="center" vertical="top"/>
    </xf>
    <xf numFmtId="49" fontId="6" fillId="12" borderId="48" xfId="2" applyNumberFormat="1" applyFont="1" applyFill="1" applyBorder="1" applyAlignment="1">
      <alignment horizontal="center" vertical="top"/>
    </xf>
    <xf numFmtId="49" fontId="6" fillId="12" borderId="44" xfId="2" applyNumberFormat="1" applyFont="1" applyFill="1" applyBorder="1" applyAlignment="1">
      <alignment horizontal="center" vertical="top"/>
    </xf>
    <xf numFmtId="49" fontId="4" fillId="0" borderId="24" xfId="0" applyNumberFormat="1" applyFont="1" applyBorder="1" applyAlignment="1">
      <alignment horizontal="left" vertical="top" wrapText="1"/>
    </xf>
    <xf numFmtId="49" fontId="4" fillId="0" borderId="23" xfId="0" applyNumberFormat="1" applyFont="1" applyBorder="1" applyAlignment="1">
      <alignment horizontal="left" vertical="top" wrapText="1"/>
    </xf>
    <xf numFmtId="49" fontId="4" fillId="0" borderId="5" xfId="0" applyNumberFormat="1" applyFont="1" applyBorder="1" applyAlignment="1">
      <alignment horizontal="left" vertical="top" wrapText="1"/>
    </xf>
    <xf numFmtId="49" fontId="6" fillId="0" borderId="18" xfId="2" applyNumberFormat="1" applyFont="1" applyFill="1" applyBorder="1" applyAlignment="1">
      <alignment horizontal="center" vertical="top"/>
    </xf>
    <xf numFmtId="49" fontId="6" fillId="0" borderId="25" xfId="2" applyNumberFormat="1" applyFont="1" applyFill="1" applyBorder="1" applyAlignment="1">
      <alignment horizontal="center" vertical="top"/>
    </xf>
    <xf numFmtId="49" fontId="6" fillId="0" borderId="19" xfId="2" applyNumberFormat="1" applyFont="1" applyFill="1" applyBorder="1" applyAlignment="1">
      <alignment horizontal="center" vertical="top"/>
    </xf>
    <xf numFmtId="49" fontId="6" fillId="14" borderId="50" xfId="2" applyNumberFormat="1" applyFont="1" applyFill="1" applyBorder="1" applyAlignment="1">
      <alignment horizontal="center" vertical="top"/>
    </xf>
    <xf numFmtId="49" fontId="6" fillId="14" borderId="39" xfId="2" applyNumberFormat="1" applyFont="1" applyFill="1" applyBorder="1" applyAlignment="1">
      <alignment horizontal="center" vertical="top"/>
    </xf>
    <xf numFmtId="0" fontId="4" fillId="13" borderId="48" xfId="0" applyFont="1" applyFill="1" applyBorder="1" applyAlignment="1">
      <alignment horizontal="left" vertical="top" wrapText="1"/>
    </xf>
    <xf numFmtId="49" fontId="6" fillId="14" borderId="46" xfId="2" applyNumberFormat="1" applyFont="1" applyFill="1" applyBorder="1" applyAlignment="1">
      <alignment horizontal="center" vertical="top"/>
    </xf>
    <xf numFmtId="49" fontId="6" fillId="12" borderId="49" xfId="2" applyNumberFormat="1" applyFont="1" applyFill="1" applyBorder="1" applyAlignment="1">
      <alignment horizontal="center" vertical="top"/>
    </xf>
    <xf numFmtId="49" fontId="6" fillId="12" borderId="43" xfId="2" applyNumberFormat="1" applyFont="1" applyFill="1" applyBorder="1" applyAlignment="1">
      <alignment horizontal="center" vertical="top"/>
    </xf>
    <xf numFmtId="0" fontId="6" fillId="12" borderId="18" xfId="0" applyFont="1" applyFill="1" applyBorder="1" applyAlignment="1">
      <alignment horizontal="left" vertical="top" wrapText="1"/>
    </xf>
    <xf numFmtId="0" fontId="6" fillId="12" borderId="0" xfId="0" applyFont="1" applyFill="1" applyBorder="1" applyAlignment="1">
      <alignment horizontal="left" vertical="top" wrapText="1"/>
    </xf>
    <xf numFmtId="0" fontId="6" fillId="12" borderId="17" xfId="0" applyFont="1" applyFill="1" applyBorder="1" applyAlignment="1">
      <alignment horizontal="left" vertical="top" wrapText="1"/>
    </xf>
    <xf numFmtId="49" fontId="6" fillId="12" borderId="18" xfId="2" applyNumberFormat="1" applyFont="1" applyFill="1" applyBorder="1" applyAlignment="1">
      <alignment horizontal="center" vertical="top"/>
    </xf>
    <xf numFmtId="49" fontId="6" fillId="12" borderId="0" xfId="2" applyNumberFormat="1" applyFont="1" applyFill="1" applyBorder="1" applyAlignment="1">
      <alignment horizontal="center" vertical="top"/>
    </xf>
    <xf numFmtId="49" fontId="6" fillId="12" borderId="17" xfId="2" applyNumberFormat="1" applyFont="1" applyFill="1" applyBorder="1" applyAlignment="1">
      <alignment horizontal="center" vertical="top"/>
    </xf>
    <xf numFmtId="0" fontId="6" fillId="13" borderId="23" xfId="0" applyFont="1" applyFill="1" applyBorder="1" applyAlignment="1">
      <alignment horizontal="left" vertical="top" wrapText="1"/>
    </xf>
    <xf numFmtId="0" fontId="6" fillId="13" borderId="5" xfId="0" applyFont="1" applyFill="1" applyBorder="1" applyAlignment="1">
      <alignment horizontal="left" vertical="top" wrapText="1"/>
    </xf>
    <xf numFmtId="0" fontId="6" fillId="13" borderId="24" xfId="0" applyFont="1" applyFill="1" applyBorder="1" applyAlignment="1">
      <alignment horizontal="left" vertical="top" wrapText="1"/>
    </xf>
    <xf numFmtId="49" fontId="6" fillId="12" borderId="25" xfId="2" applyNumberFormat="1" applyFont="1" applyFill="1" applyBorder="1" applyAlignment="1">
      <alignment horizontal="center" vertical="top"/>
    </xf>
    <xf numFmtId="49" fontId="6" fillId="12" borderId="55" xfId="2" applyNumberFormat="1" applyFont="1" applyFill="1" applyBorder="1" applyAlignment="1">
      <alignment horizontal="center" vertical="top"/>
    </xf>
    <xf numFmtId="49" fontId="6" fillId="12" borderId="19" xfId="2" applyNumberFormat="1" applyFont="1" applyFill="1" applyBorder="1" applyAlignment="1">
      <alignment horizontal="center" vertical="top"/>
    </xf>
    <xf numFmtId="49" fontId="6" fillId="12" borderId="45" xfId="2" applyNumberFormat="1" applyFont="1" applyFill="1" applyBorder="1" applyAlignment="1">
      <alignment horizontal="center" vertical="top"/>
    </xf>
    <xf numFmtId="49" fontId="4" fillId="0" borderId="55" xfId="0" applyNumberFormat="1" applyFont="1" applyBorder="1" applyAlignment="1">
      <alignment horizontal="left" vertical="top" wrapText="1"/>
    </xf>
    <xf numFmtId="0" fontId="4" fillId="0" borderId="0" xfId="2" applyFont="1" applyAlignment="1">
      <alignment horizontal="center" vertical="top" wrapText="1"/>
    </xf>
    <xf numFmtId="0" fontId="6" fillId="0" borderId="0" xfId="2" applyFont="1" applyAlignment="1">
      <alignment horizontal="center" vertical="center" wrapText="1"/>
    </xf>
    <xf numFmtId="0" fontId="4" fillId="0" borderId="24" xfId="2" applyNumberFormat="1" applyFont="1" applyBorder="1" applyAlignment="1">
      <alignment horizontal="center" vertical="center" textRotation="90" wrapText="1"/>
    </xf>
    <xf numFmtId="0" fontId="4" fillId="0" borderId="23" xfId="2" applyNumberFormat="1" applyFont="1" applyBorder="1" applyAlignment="1">
      <alignment horizontal="center" vertical="center" textRotation="90" wrapText="1"/>
    </xf>
    <xf numFmtId="0" fontId="4" fillId="0" borderId="24" xfId="2" applyFont="1" applyBorder="1" applyAlignment="1">
      <alignment horizontal="center" vertical="center" textRotation="90" wrapText="1"/>
    </xf>
    <xf numFmtId="0" fontId="4" fillId="0" borderId="5" xfId="2" applyFont="1" applyBorder="1" applyAlignment="1">
      <alignment horizontal="center" vertical="center" textRotation="90" wrapText="1"/>
    </xf>
    <xf numFmtId="0" fontId="9" fillId="12" borderId="24" xfId="2" applyFont="1" applyFill="1" applyBorder="1" applyAlignment="1">
      <alignment horizontal="center" vertical="center" textRotation="90" wrapText="1"/>
    </xf>
    <xf numFmtId="0" fontId="9" fillId="12" borderId="5" xfId="2" applyFont="1" applyFill="1" applyBorder="1" applyAlignment="1">
      <alignment horizontal="center" vertical="center" textRotation="90" wrapText="1"/>
    </xf>
    <xf numFmtId="0" fontId="4" fillId="21" borderId="24" xfId="2" applyFont="1" applyFill="1" applyBorder="1" applyAlignment="1">
      <alignment horizontal="center" vertical="center" textRotation="90" wrapText="1"/>
    </xf>
    <xf numFmtId="0" fontId="4" fillId="21" borderId="5" xfId="2" applyFont="1" applyFill="1" applyBorder="1" applyAlignment="1">
      <alignment horizontal="center" vertical="center" textRotation="90" wrapText="1"/>
    </xf>
    <xf numFmtId="0" fontId="4" fillId="8" borderId="25" xfId="2" applyFont="1" applyFill="1" applyBorder="1" applyAlignment="1">
      <alignment horizontal="center" vertical="center" textRotation="90" wrapText="1"/>
    </xf>
    <xf numFmtId="0" fontId="4" fillId="8" borderId="19" xfId="2" applyFont="1" applyFill="1" applyBorder="1" applyAlignment="1">
      <alignment horizontal="center" vertical="center" textRotation="90" wrapText="1"/>
    </xf>
    <xf numFmtId="49" fontId="6" fillId="12" borderId="4" xfId="2" applyNumberFormat="1" applyFont="1" applyFill="1" applyBorder="1" applyAlignment="1">
      <alignment horizontal="left" vertical="top" wrapText="1"/>
    </xf>
    <xf numFmtId="49" fontId="6" fillId="12" borderId="3" xfId="2" applyNumberFormat="1" applyFont="1" applyFill="1" applyBorder="1" applyAlignment="1">
      <alignment horizontal="left" vertical="top" wrapText="1"/>
    </xf>
    <xf numFmtId="49" fontId="6" fillId="12" borderId="2" xfId="2" applyNumberFormat="1" applyFont="1" applyFill="1" applyBorder="1" applyAlignment="1">
      <alignment horizontal="left" vertical="top" wrapText="1"/>
    </xf>
    <xf numFmtId="0" fontId="4" fillId="13" borderId="5" xfId="2" applyFont="1" applyFill="1" applyBorder="1" applyAlignment="1">
      <alignment horizontal="left" vertical="top" wrapText="1"/>
    </xf>
    <xf numFmtId="49" fontId="6" fillId="8" borderId="50" xfId="2" applyNumberFormat="1" applyFont="1" applyFill="1" applyBorder="1" applyAlignment="1">
      <alignment horizontal="center" vertical="top"/>
    </xf>
    <xf numFmtId="49" fontId="6" fillId="8" borderId="46" xfId="2" applyNumberFormat="1" applyFont="1" applyFill="1" applyBorder="1" applyAlignment="1">
      <alignment horizontal="center" vertical="top"/>
    </xf>
    <xf numFmtId="49" fontId="6" fillId="8" borderId="0" xfId="2" applyNumberFormat="1" applyFont="1" applyFill="1" applyBorder="1" applyAlignment="1">
      <alignment horizontal="center" vertical="top"/>
    </xf>
    <xf numFmtId="0" fontId="4" fillId="12" borderId="18" xfId="2" applyFont="1" applyFill="1" applyBorder="1" applyAlignment="1">
      <alignment horizontal="center" vertical="center" textRotation="90" wrapText="1"/>
    </xf>
    <xf numFmtId="0" fontId="4" fillId="12" borderId="0" xfId="2" applyFont="1" applyFill="1" applyBorder="1" applyAlignment="1">
      <alignment horizontal="center" vertical="center" textRotation="90" wrapText="1"/>
    </xf>
    <xf numFmtId="0" fontId="4" fillId="0" borderId="24" xfId="2" applyFont="1" applyFill="1" applyBorder="1" applyAlignment="1">
      <alignment horizontal="center" vertical="center" textRotation="90" wrapText="1"/>
    </xf>
    <xf numFmtId="0" fontId="4" fillId="0" borderId="5" xfId="2" applyFont="1" applyFill="1" applyBorder="1" applyAlignment="1">
      <alignment horizontal="center" vertical="center" textRotation="90" wrapText="1"/>
    </xf>
    <xf numFmtId="0" fontId="4" fillId="0" borderId="25" xfId="2" applyFont="1" applyBorder="1" applyAlignment="1">
      <alignment horizontal="center" vertical="center" textRotation="90" wrapText="1"/>
    </xf>
    <xf numFmtId="0" fontId="4" fillId="0" borderId="55" xfId="2" applyFont="1" applyBorder="1" applyAlignment="1">
      <alignment horizontal="center" vertical="center" textRotation="90" wrapText="1"/>
    </xf>
    <xf numFmtId="0" fontId="4" fillId="13" borderId="24" xfId="2" applyFont="1" applyFill="1" applyBorder="1" applyAlignment="1">
      <alignment horizontal="center" vertical="center" textRotation="90" wrapText="1"/>
    </xf>
    <xf numFmtId="0" fontId="4" fillId="13" borderId="5" xfId="2" applyFont="1" applyFill="1" applyBorder="1" applyAlignment="1">
      <alignment horizontal="center" vertical="center" textRotation="90" wrapText="1"/>
    </xf>
    <xf numFmtId="0" fontId="4" fillId="0" borderId="18" xfId="2" applyFont="1" applyBorder="1" applyAlignment="1">
      <alignment horizontal="center" vertical="center" wrapText="1"/>
    </xf>
    <xf numFmtId="0" fontId="4" fillId="0" borderId="0" xfId="2" applyFont="1" applyBorder="1" applyAlignment="1">
      <alignment horizontal="center" vertical="center" wrapText="1"/>
    </xf>
    <xf numFmtId="0" fontId="9" fillId="0" borderId="0" xfId="2" applyFont="1" applyBorder="1" applyAlignment="1">
      <alignment horizontal="left" vertical="top" wrapText="1"/>
    </xf>
    <xf numFmtId="0" fontId="3" fillId="0" borderId="11" xfId="2" applyFont="1" applyBorder="1" applyAlignment="1">
      <alignment horizontal="left" vertical="top" wrapText="1"/>
    </xf>
    <xf numFmtId="0" fontId="3" fillId="0" borderId="10" xfId="2" applyFont="1" applyBorder="1" applyAlignment="1">
      <alignment horizontal="left" vertical="top" wrapText="1"/>
    </xf>
    <xf numFmtId="0" fontId="9" fillId="0" borderId="8" xfId="2" applyFont="1" applyBorder="1" applyAlignment="1">
      <alignment horizontal="left" vertical="top" wrapText="1"/>
    </xf>
    <xf numFmtId="0" fontId="9" fillId="0" borderId="7" xfId="2" applyFont="1" applyBorder="1" applyAlignment="1">
      <alignment horizontal="left" vertical="top" wrapText="1"/>
    </xf>
    <xf numFmtId="0" fontId="9" fillId="0" borderId="6" xfId="2" applyFont="1" applyBorder="1" applyAlignment="1">
      <alignment horizontal="left" vertical="top" wrapText="1"/>
    </xf>
    <xf numFmtId="0" fontId="24" fillId="21" borderId="4" xfId="2" applyFont="1" applyFill="1" applyBorder="1" applyAlignment="1">
      <alignment horizontal="left" vertical="top" wrapText="1"/>
    </xf>
    <xf numFmtId="0" fontId="24" fillId="21" borderId="3" xfId="2" applyFont="1" applyFill="1" applyBorder="1" applyAlignment="1">
      <alignment horizontal="left" vertical="top" wrapText="1"/>
    </xf>
    <xf numFmtId="0" fontId="24" fillId="21" borderId="2" xfId="2" applyFont="1" applyFill="1" applyBorder="1" applyAlignment="1">
      <alignment horizontal="left" vertical="top" wrapText="1"/>
    </xf>
    <xf numFmtId="0" fontId="25" fillId="8" borderId="4" xfId="2" applyFont="1" applyFill="1" applyBorder="1" applyAlignment="1">
      <alignment horizontal="left" vertical="top" wrapText="1"/>
    </xf>
    <xf numFmtId="0" fontId="25" fillId="8" borderId="3" xfId="2" applyFont="1" applyFill="1" applyBorder="1" applyAlignment="1">
      <alignment horizontal="left" vertical="top" wrapText="1"/>
    </xf>
    <xf numFmtId="0" fontId="25" fillId="8" borderId="2" xfId="2" applyFont="1" applyFill="1" applyBorder="1" applyAlignment="1">
      <alignment horizontal="left" vertical="top" wrapText="1"/>
    </xf>
    <xf numFmtId="165" fontId="47" fillId="0" borderId="0" xfId="2" applyNumberFormat="1" applyFont="1" applyFill="1" applyBorder="1" applyAlignment="1">
      <alignment horizontal="center" vertical="top" wrapText="1"/>
    </xf>
    <xf numFmtId="4" fontId="47" fillId="0" borderId="0" xfId="2" applyNumberFormat="1" applyFont="1" applyFill="1" applyBorder="1" applyAlignment="1">
      <alignment horizontal="center" vertical="top" wrapText="1"/>
    </xf>
    <xf numFmtId="0" fontId="6" fillId="0" borderId="4" xfId="2" applyFont="1" applyFill="1" applyBorder="1" applyAlignment="1">
      <alignment horizontal="center" vertical="top" wrapText="1"/>
    </xf>
    <xf numFmtId="0" fontId="6" fillId="0" borderId="3" xfId="2" applyFont="1" applyFill="1" applyBorder="1" applyAlignment="1">
      <alignment horizontal="center" vertical="top" wrapText="1"/>
    </xf>
    <xf numFmtId="0" fontId="6" fillId="0" borderId="2" xfId="2" applyFont="1" applyFill="1" applyBorder="1" applyAlignment="1">
      <alignment horizontal="center" vertical="top" wrapText="1"/>
    </xf>
    <xf numFmtId="0" fontId="6" fillId="0" borderId="44" xfId="2" applyFont="1" applyFill="1" applyBorder="1" applyAlignment="1">
      <alignment horizontal="center" vertical="top" wrapText="1"/>
    </xf>
    <xf numFmtId="0" fontId="6" fillId="0" borderId="17" xfId="2" applyFont="1" applyFill="1" applyBorder="1" applyAlignment="1">
      <alignment horizontal="center" vertical="top" wrapText="1"/>
    </xf>
    <xf numFmtId="0" fontId="6" fillId="0" borderId="19" xfId="2" applyFont="1" applyFill="1" applyBorder="1" applyAlignment="1">
      <alignment horizontal="center" vertical="top" wrapText="1"/>
    </xf>
    <xf numFmtId="49" fontId="4" fillId="0" borderId="18" xfId="2" applyNumberFormat="1" applyFont="1" applyFill="1" applyBorder="1" applyAlignment="1">
      <alignment horizontal="left" vertical="top" wrapText="1"/>
    </xf>
    <xf numFmtId="164" fontId="6" fillId="14" borderId="44" xfId="2" applyNumberFormat="1" applyFont="1" applyFill="1" applyBorder="1" applyAlignment="1">
      <alignment horizontal="center" vertical="top"/>
    </xf>
    <xf numFmtId="164" fontId="6" fillId="14" borderId="17" xfId="2" applyNumberFormat="1" applyFont="1" applyFill="1" applyBorder="1" applyAlignment="1">
      <alignment horizontal="center" vertical="top"/>
    </xf>
    <xf numFmtId="164" fontId="6" fillId="14" borderId="19" xfId="2" applyNumberFormat="1" applyFont="1" applyFill="1" applyBorder="1" applyAlignment="1">
      <alignment horizontal="center" vertical="top"/>
    </xf>
    <xf numFmtId="164" fontId="6" fillId="2" borderId="4" xfId="2" applyNumberFormat="1" applyFont="1" applyFill="1" applyBorder="1" applyAlignment="1">
      <alignment horizontal="center" vertical="top"/>
    </xf>
    <xf numFmtId="164" fontId="6" fillId="2" borderId="3" xfId="2" applyNumberFormat="1" applyFont="1" applyFill="1" applyBorder="1" applyAlignment="1">
      <alignment horizontal="center" vertical="top"/>
    </xf>
    <xf numFmtId="164" fontId="6" fillId="2" borderId="2" xfId="2" applyNumberFormat="1" applyFont="1" applyFill="1" applyBorder="1" applyAlignment="1">
      <alignment horizontal="center" vertical="top"/>
    </xf>
    <xf numFmtId="49" fontId="6" fillId="12" borderId="4" xfId="2" applyNumberFormat="1" applyFont="1" applyFill="1" applyBorder="1" applyAlignment="1">
      <alignment horizontal="center" vertical="top"/>
    </xf>
    <xf numFmtId="49" fontId="6" fillId="12" borderId="3" xfId="2" applyNumberFormat="1" applyFont="1" applyFill="1" applyBorder="1" applyAlignment="1">
      <alignment horizontal="center" vertical="top"/>
    </xf>
    <xf numFmtId="49" fontId="6" fillId="12" borderId="2" xfId="2" applyNumberFormat="1" applyFont="1" applyFill="1" applyBorder="1" applyAlignment="1">
      <alignment horizontal="center" vertical="top"/>
    </xf>
    <xf numFmtId="0" fontId="4" fillId="13" borderId="68" xfId="0" applyFont="1" applyFill="1" applyBorder="1" applyAlignment="1">
      <alignment horizontal="left" vertical="top" wrapText="1"/>
    </xf>
    <xf numFmtId="0" fontId="4" fillId="13" borderId="54" xfId="0" applyFont="1" applyFill="1" applyBorder="1" applyAlignment="1">
      <alignment horizontal="left" vertical="top" wrapText="1"/>
    </xf>
    <xf numFmtId="164" fontId="6" fillId="21" borderId="4" xfId="2" applyNumberFormat="1" applyFont="1" applyFill="1" applyBorder="1" applyAlignment="1">
      <alignment horizontal="center" vertical="top"/>
    </xf>
    <xf numFmtId="164" fontId="6" fillId="21" borderId="3" xfId="2" applyNumberFormat="1" applyFont="1" applyFill="1" applyBorder="1" applyAlignment="1">
      <alignment horizontal="center" vertical="top"/>
    </xf>
    <xf numFmtId="164" fontId="6" fillId="21" borderId="2" xfId="2" applyNumberFormat="1" applyFont="1" applyFill="1" applyBorder="1" applyAlignment="1">
      <alignment horizontal="center" vertical="top"/>
    </xf>
    <xf numFmtId="49" fontId="6" fillId="2" borderId="75" xfId="2" applyNumberFormat="1" applyFont="1" applyFill="1" applyBorder="1" applyAlignment="1">
      <alignment horizontal="right" vertical="top"/>
    </xf>
    <xf numFmtId="49" fontId="6" fillId="2" borderId="3" xfId="2" applyNumberFormat="1" applyFont="1" applyFill="1" applyBorder="1" applyAlignment="1">
      <alignment horizontal="right" vertical="top"/>
    </xf>
    <xf numFmtId="49" fontId="6" fillId="2" borderId="2" xfId="2" applyNumberFormat="1" applyFont="1" applyFill="1" applyBorder="1" applyAlignment="1">
      <alignment horizontal="right" vertical="top"/>
    </xf>
    <xf numFmtId="0" fontId="4" fillId="0" borderId="24" xfId="4" applyFont="1" applyFill="1" applyBorder="1" applyAlignment="1">
      <alignment horizontal="left" vertical="top" wrapText="1"/>
    </xf>
    <xf numFmtId="0" fontId="4" fillId="0" borderId="23" xfId="4" applyFont="1" applyFill="1" applyBorder="1" applyAlignment="1">
      <alignment horizontal="left" vertical="top" wrapText="1"/>
    </xf>
    <xf numFmtId="49" fontId="6" fillId="12" borderId="37" xfId="2" applyNumberFormat="1" applyFont="1" applyFill="1" applyBorder="1" applyAlignment="1">
      <alignment horizontal="center" vertical="center" textRotation="90"/>
    </xf>
    <xf numFmtId="49" fontId="6" fillId="12" borderId="48" xfId="2" applyNumberFormat="1" applyFont="1" applyFill="1" applyBorder="1" applyAlignment="1">
      <alignment horizontal="center" vertical="center" textRotation="90"/>
    </xf>
    <xf numFmtId="49" fontId="6" fillId="12" borderId="44" xfId="2" applyNumberFormat="1" applyFont="1" applyFill="1" applyBorder="1" applyAlignment="1">
      <alignment horizontal="center" vertical="center" textRotation="90"/>
    </xf>
    <xf numFmtId="0" fontId="6" fillId="12" borderId="25" xfId="0" applyFont="1" applyFill="1" applyBorder="1" applyAlignment="1">
      <alignment horizontal="left" vertical="top" wrapText="1"/>
    </xf>
    <xf numFmtId="49" fontId="6" fillId="8" borderId="37" xfId="2" applyNumberFormat="1" applyFont="1" applyFill="1" applyBorder="1" applyAlignment="1">
      <alignment horizontal="center" vertical="top"/>
    </xf>
    <xf numFmtId="49" fontId="6" fillId="8" borderId="48" xfId="2" applyNumberFormat="1" applyFont="1" applyFill="1" applyBorder="1" applyAlignment="1">
      <alignment horizontal="center" vertical="top"/>
    </xf>
    <xf numFmtId="49" fontId="6" fillId="8" borderId="44" xfId="2" applyNumberFormat="1" applyFont="1" applyFill="1" applyBorder="1" applyAlignment="1">
      <alignment horizontal="center" vertical="top"/>
    </xf>
    <xf numFmtId="49" fontId="6" fillId="13" borderId="37" xfId="2" applyNumberFormat="1" applyFont="1" applyFill="1" applyBorder="1" applyAlignment="1">
      <alignment horizontal="center" vertical="top"/>
    </xf>
    <xf numFmtId="49" fontId="6" fillId="13" borderId="48" xfId="2" applyNumberFormat="1" applyFont="1" applyFill="1" applyBorder="1" applyAlignment="1">
      <alignment horizontal="center" vertical="top"/>
    </xf>
    <xf numFmtId="49" fontId="6" fillId="0" borderId="4" xfId="2" applyNumberFormat="1" applyFont="1" applyFill="1" applyBorder="1" applyAlignment="1">
      <alignment horizontal="center" vertical="top"/>
    </xf>
    <xf numFmtId="49" fontId="6" fillId="0" borderId="3" xfId="2" applyNumberFormat="1" applyFont="1" applyFill="1" applyBorder="1" applyAlignment="1">
      <alignment horizontal="center" vertical="top"/>
    </xf>
    <xf numFmtId="49" fontId="6" fillId="0" borderId="2" xfId="2" applyNumberFormat="1" applyFont="1" applyFill="1" applyBorder="1" applyAlignment="1">
      <alignment horizontal="center" vertical="top"/>
    </xf>
    <xf numFmtId="49" fontId="6" fillId="13" borderId="44" xfId="2" applyNumberFormat="1" applyFont="1" applyFill="1" applyBorder="1" applyAlignment="1">
      <alignment horizontal="center" vertical="top"/>
    </xf>
    <xf numFmtId="49" fontId="6" fillId="0" borderId="37" xfId="2" applyNumberFormat="1" applyFont="1" applyFill="1" applyBorder="1" applyAlignment="1">
      <alignment horizontal="center" vertical="top"/>
    </xf>
    <xf numFmtId="49" fontId="6" fillId="0" borderId="55" xfId="2" applyNumberFormat="1" applyFont="1" applyFill="1" applyBorder="1" applyAlignment="1">
      <alignment horizontal="center" vertical="top"/>
    </xf>
    <xf numFmtId="0" fontId="4" fillId="0" borderId="28" xfId="0" applyFont="1" applyBorder="1" applyAlignment="1">
      <alignment horizontal="left" vertical="top" wrapText="1"/>
    </xf>
    <xf numFmtId="49" fontId="6" fillId="12" borderId="24" xfId="2" applyNumberFormat="1" applyFont="1" applyFill="1" applyBorder="1" applyAlignment="1">
      <alignment horizontal="center" vertical="center" textRotation="90"/>
    </xf>
    <xf numFmtId="49" fontId="6" fillId="12" borderId="23" xfId="2" applyNumberFormat="1" applyFont="1" applyFill="1" applyBorder="1" applyAlignment="1">
      <alignment horizontal="center" vertical="center" textRotation="90"/>
    </xf>
    <xf numFmtId="49" fontId="6" fillId="12" borderId="5" xfId="2" applyNumberFormat="1" applyFont="1" applyFill="1" applyBorder="1" applyAlignment="1">
      <alignment horizontal="center" vertical="center" textRotation="90"/>
    </xf>
    <xf numFmtId="0" fontId="4" fillId="0" borderId="2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47" xfId="0" applyFont="1" applyBorder="1" applyAlignment="1">
      <alignment horizontal="left" vertical="top" wrapText="1"/>
    </xf>
    <xf numFmtId="0" fontId="4" fillId="0" borderId="62" xfId="0" applyFont="1" applyBorder="1" applyAlignment="1">
      <alignment horizontal="left" vertical="top" wrapText="1"/>
    </xf>
    <xf numFmtId="49" fontId="6" fillId="12" borderId="52" xfId="2" applyNumberFormat="1" applyFont="1" applyFill="1" applyBorder="1" applyAlignment="1">
      <alignment horizontal="center" vertical="center" textRotation="90"/>
    </xf>
    <xf numFmtId="49" fontId="6" fillId="12" borderId="46" xfId="2" applyNumberFormat="1" applyFont="1" applyFill="1" applyBorder="1" applyAlignment="1">
      <alignment horizontal="center" vertical="center" textRotation="90"/>
    </xf>
    <xf numFmtId="49" fontId="6" fillId="12" borderId="71" xfId="2" applyNumberFormat="1" applyFont="1" applyFill="1" applyBorder="1" applyAlignment="1">
      <alignment horizontal="center" vertical="center" textRotation="90"/>
    </xf>
    <xf numFmtId="0" fontId="4" fillId="0" borderId="5" xfId="4" applyFont="1" applyFill="1" applyBorder="1" applyAlignment="1">
      <alignment horizontal="left" vertical="top" wrapText="1"/>
    </xf>
    <xf numFmtId="0" fontId="10" fillId="0" borderId="47" xfId="0" applyFont="1" applyFill="1" applyBorder="1" applyAlignment="1">
      <alignment horizontal="left" vertical="center" wrapText="1"/>
    </xf>
    <xf numFmtId="0" fontId="10" fillId="0" borderId="62" xfId="0" applyFont="1" applyFill="1" applyBorder="1" applyAlignment="1">
      <alignment horizontal="left" vertical="center" wrapText="1"/>
    </xf>
    <xf numFmtId="164" fontId="4" fillId="15" borderId="61" xfId="0" applyNumberFormat="1" applyFont="1" applyFill="1" applyBorder="1" applyAlignment="1">
      <alignment horizontal="center" vertical="center" wrapText="1"/>
    </xf>
    <xf numFmtId="0" fontId="4" fillId="0" borderId="32" xfId="0" applyFont="1" applyFill="1" applyBorder="1" applyAlignment="1">
      <alignment horizontal="left" vertical="top" wrapText="1"/>
    </xf>
    <xf numFmtId="0" fontId="4" fillId="0" borderId="36" xfId="0" applyFont="1" applyFill="1" applyBorder="1" applyAlignment="1">
      <alignment horizontal="left" vertical="top" wrapText="1"/>
    </xf>
    <xf numFmtId="164" fontId="4" fillId="15" borderId="41" xfId="0" applyNumberFormat="1" applyFont="1" applyFill="1" applyBorder="1" applyAlignment="1">
      <alignment horizontal="center" vertical="center" wrapText="1"/>
    </xf>
    <xf numFmtId="164" fontId="4" fillId="15" borderId="57"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2" xfId="0" applyFont="1" applyBorder="1" applyAlignment="1">
      <alignment horizontal="left" vertical="top" wrapText="1"/>
    </xf>
    <xf numFmtId="0" fontId="4" fillId="0" borderId="36" xfId="0" applyFont="1" applyBorder="1" applyAlignment="1">
      <alignment horizontal="left" vertical="top" wrapText="1"/>
    </xf>
    <xf numFmtId="0" fontId="4" fillId="11" borderId="28" xfId="0" applyFont="1" applyFill="1" applyBorder="1" applyAlignment="1">
      <alignment horizontal="left" vertical="top" wrapText="1"/>
    </xf>
    <xf numFmtId="164" fontId="4" fillId="11" borderId="22" xfId="0" applyNumberFormat="1" applyFont="1" applyFill="1" applyBorder="1" applyAlignment="1">
      <alignment horizontal="center" vertical="center" wrapText="1"/>
    </xf>
    <xf numFmtId="0" fontId="4" fillId="11" borderId="26" xfId="0" applyFont="1" applyFill="1" applyBorder="1" applyAlignment="1">
      <alignment horizontal="center" vertical="center" wrapText="1"/>
    </xf>
    <xf numFmtId="0" fontId="8" fillId="12" borderId="37" xfId="2" applyFont="1" applyFill="1" applyBorder="1" applyAlignment="1">
      <alignment horizontal="center" vertical="center" textRotation="90" wrapText="1"/>
    </xf>
    <xf numFmtId="0" fontId="8" fillId="12" borderId="48" xfId="2" applyFont="1" applyFill="1" applyBorder="1" applyAlignment="1">
      <alignment horizontal="center" vertical="center" textRotation="90" wrapText="1"/>
    </xf>
    <xf numFmtId="0" fontId="8" fillId="12" borderId="44" xfId="2" applyFont="1" applyFill="1" applyBorder="1" applyAlignment="1">
      <alignment horizontal="center" vertical="center" textRotation="90" wrapText="1"/>
    </xf>
    <xf numFmtId="164" fontId="4" fillId="15" borderId="22" xfId="0" applyNumberFormat="1" applyFont="1" applyFill="1" applyBorder="1" applyAlignment="1">
      <alignment horizontal="center" vertical="center" wrapText="1"/>
    </xf>
    <xf numFmtId="0" fontId="4" fillId="0" borderId="26" xfId="0" applyFont="1" applyBorder="1" applyAlignment="1">
      <alignment horizontal="center" vertical="center" wrapText="1"/>
    </xf>
    <xf numFmtId="0" fontId="25" fillId="8" borderId="4" xfId="0" applyFont="1" applyFill="1" applyBorder="1" applyAlignment="1">
      <alignment horizontal="left" vertical="top" wrapText="1"/>
    </xf>
    <xf numFmtId="0" fontId="25" fillId="8" borderId="3" xfId="0" applyFont="1" applyFill="1" applyBorder="1" applyAlignment="1">
      <alignment horizontal="left" vertical="top" wrapText="1"/>
    </xf>
    <xf numFmtId="0" fontId="25" fillId="8" borderId="2" xfId="0" applyFont="1" applyFill="1" applyBorder="1" applyAlignment="1">
      <alignment horizontal="left" vertical="top" wrapText="1"/>
    </xf>
    <xf numFmtId="0" fontId="6" fillId="12" borderId="37" xfId="0" applyFont="1" applyFill="1" applyBorder="1" applyAlignment="1">
      <alignment horizontal="left" vertical="top" wrapText="1"/>
    </xf>
    <xf numFmtId="0" fontId="6" fillId="12" borderId="48" xfId="0" applyFont="1" applyFill="1" applyBorder="1" applyAlignment="1">
      <alignment horizontal="left" vertical="top" wrapText="1"/>
    </xf>
    <xf numFmtId="0" fontId="6" fillId="12" borderId="44" xfId="0" applyFont="1" applyFill="1" applyBorder="1" applyAlignment="1">
      <alignment horizontal="left" vertical="top" wrapText="1"/>
    </xf>
    <xf numFmtId="0" fontId="6" fillId="12" borderId="19" xfId="0" applyFont="1" applyFill="1" applyBorder="1" applyAlignment="1">
      <alignment horizontal="left" vertical="top" wrapText="1"/>
    </xf>
    <xf numFmtId="49" fontId="4" fillId="0" borderId="18" xfId="0" applyNumberFormat="1" applyFont="1" applyBorder="1" applyAlignment="1">
      <alignment horizontal="center" vertical="top" wrapText="1"/>
    </xf>
    <xf numFmtId="49" fontId="4" fillId="0" borderId="0" xfId="0" applyNumberFormat="1" applyFont="1" applyBorder="1" applyAlignment="1">
      <alignment horizontal="center" vertical="top" wrapText="1"/>
    </xf>
    <xf numFmtId="164" fontId="4" fillId="0" borderId="41" xfId="0" applyNumberFormat="1" applyFont="1" applyFill="1" applyBorder="1" applyAlignment="1">
      <alignment horizontal="center" vertical="top" wrapText="1"/>
    </xf>
    <xf numFmtId="164" fontId="4" fillId="0" borderId="22" xfId="0" applyNumberFormat="1" applyFont="1" applyFill="1" applyBorder="1" applyAlignment="1">
      <alignment horizontal="center" vertical="top" wrapText="1"/>
    </xf>
    <xf numFmtId="49" fontId="6" fillId="13" borderId="24" xfId="2" applyNumberFormat="1" applyFont="1" applyFill="1" applyBorder="1" applyAlignment="1">
      <alignment horizontal="left" vertical="top"/>
    </xf>
    <xf numFmtId="49" fontId="6" fillId="13" borderId="23" xfId="2" applyNumberFormat="1" applyFont="1" applyFill="1" applyBorder="1" applyAlignment="1">
      <alignment horizontal="left" vertical="top"/>
    </xf>
    <xf numFmtId="49" fontId="6" fillId="13" borderId="5" xfId="2" applyNumberFormat="1" applyFont="1" applyFill="1" applyBorder="1" applyAlignment="1">
      <alignment horizontal="left" vertical="top"/>
    </xf>
    <xf numFmtId="0" fontId="4" fillId="0" borderId="30"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2" xfId="0" applyFont="1" applyFill="1" applyBorder="1" applyAlignment="1">
      <alignment horizontal="left" vertical="top"/>
    </xf>
    <xf numFmtId="0" fontId="4" fillId="0" borderId="28" xfId="0" applyFont="1" applyFill="1" applyBorder="1" applyAlignment="1">
      <alignment horizontal="left" vertical="top"/>
    </xf>
    <xf numFmtId="0" fontId="4" fillId="0" borderId="44" xfId="2" applyFont="1" applyBorder="1" applyAlignment="1">
      <alignment horizontal="center" vertical="top"/>
    </xf>
    <xf numFmtId="0" fontId="4" fillId="0" borderId="17" xfId="2" applyFont="1" applyBorder="1" applyAlignment="1">
      <alignment horizontal="center" vertical="top"/>
    </xf>
    <xf numFmtId="0" fontId="4" fillId="0" borderId="19" xfId="2" applyFont="1" applyBorder="1" applyAlignment="1">
      <alignment horizontal="center" vertical="top"/>
    </xf>
    <xf numFmtId="49" fontId="4" fillId="0" borderId="25" xfId="2" applyNumberFormat="1" applyFont="1" applyFill="1" applyBorder="1" applyAlignment="1">
      <alignment horizontal="center" vertical="center" textRotation="90"/>
    </xf>
    <xf numFmtId="49" fontId="4" fillId="0" borderId="55" xfId="2" applyNumberFormat="1" applyFont="1" applyFill="1" applyBorder="1" applyAlignment="1">
      <alignment horizontal="center" vertical="center" textRotation="90"/>
    </xf>
    <xf numFmtId="49" fontId="4" fillId="0" borderId="19" xfId="2" applyNumberFormat="1" applyFont="1" applyFill="1" applyBorder="1" applyAlignment="1">
      <alignment horizontal="center" vertical="center" textRotation="90"/>
    </xf>
    <xf numFmtId="49" fontId="6" fillId="0" borderId="24" xfId="2" applyNumberFormat="1" applyFont="1" applyFill="1" applyBorder="1" applyAlignment="1">
      <alignment horizontal="center" vertical="center" textRotation="90"/>
    </xf>
    <xf numFmtId="49" fontId="6" fillId="0" borderId="23" xfId="2" applyNumberFormat="1" applyFont="1" applyFill="1" applyBorder="1" applyAlignment="1">
      <alignment horizontal="center" vertical="center" textRotation="90"/>
    </xf>
    <xf numFmtId="49" fontId="6" fillId="0" borderId="5" xfId="2" applyNumberFormat="1" applyFont="1" applyFill="1" applyBorder="1" applyAlignment="1">
      <alignment horizontal="center" vertical="center" textRotation="90"/>
    </xf>
    <xf numFmtId="0" fontId="4" fillId="11" borderId="51" xfId="0" applyFont="1" applyFill="1" applyBorder="1" applyAlignment="1">
      <alignment horizontal="center" vertical="top" wrapText="1"/>
    </xf>
    <xf numFmtId="0" fontId="4" fillId="11" borderId="38" xfId="0" applyFont="1" applyFill="1" applyBorder="1" applyAlignment="1">
      <alignment horizontal="center" vertical="top" wrapText="1"/>
    </xf>
    <xf numFmtId="49" fontId="4" fillId="0" borderId="37" xfId="0" applyNumberFormat="1" applyFont="1" applyBorder="1" applyAlignment="1">
      <alignment horizontal="center" vertical="top" wrapText="1"/>
    </xf>
    <xf numFmtId="49" fontId="4" fillId="0" borderId="48" xfId="0" applyNumberFormat="1" applyFont="1" applyBorder="1" applyAlignment="1">
      <alignment horizontal="center" vertical="top" wrapText="1"/>
    </xf>
    <xf numFmtId="164" fontId="4" fillId="15" borderId="28" xfId="0" applyNumberFormat="1" applyFont="1" applyFill="1" applyBorder="1" applyAlignment="1">
      <alignment horizontal="left" vertical="top" wrapText="1"/>
    </xf>
    <xf numFmtId="0" fontId="6" fillId="3" borderId="4" xfId="2" applyFont="1" applyFill="1" applyBorder="1" applyAlignment="1">
      <alignment horizontal="center" vertical="top" wrapText="1"/>
    </xf>
    <xf numFmtId="0" fontId="6" fillId="3" borderId="3" xfId="2" applyFont="1" applyFill="1" applyBorder="1" applyAlignment="1">
      <alignment horizontal="center" vertical="top" wrapText="1"/>
    </xf>
    <xf numFmtId="0" fontId="6" fillId="3" borderId="2" xfId="2" applyFont="1" applyFill="1" applyBorder="1" applyAlignment="1">
      <alignment horizontal="center" vertical="top" wrapText="1"/>
    </xf>
    <xf numFmtId="0" fontId="6" fillId="5" borderId="4" xfId="2" applyFont="1" applyFill="1" applyBorder="1" applyAlignment="1">
      <alignment horizontal="center" vertical="top" wrapText="1"/>
    </xf>
    <xf numFmtId="0" fontId="6" fillId="5" borderId="3" xfId="2" applyFont="1" applyFill="1" applyBorder="1" applyAlignment="1">
      <alignment horizontal="center" vertical="top" wrapText="1"/>
    </xf>
    <xf numFmtId="0" fontId="6" fillId="5" borderId="2" xfId="2" applyFont="1" applyFill="1" applyBorder="1" applyAlignment="1">
      <alignment horizontal="center" vertical="top" wrapText="1"/>
    </xf>
    <xf numFmtId="0" fontId="3" fillId="0" borderId="7" xfId="2" applyFont="1" applyBorder="1" applyAlignment="1">
      <alignment horizontal="left" vertical="top" wrapText="1"/>
    </xf>
    <xf numFmtId="0" fontId="3" fillId="0" borderId="6" xfId="2" applyFont="1" applyBorder="1" applyAlignment="1">
      <alignment horizontal="left" vertical="top" wrapText="1"/>
    </xf>
    <xf numFmtId="0" fontId="10" fillId="13" borderId="24" xfId="0" applyFont="1" applyFill="1" applyBorder="1" applyAlignment="1">
      <alignment horizontal="left" vertical="top" wrapText="1"/>
    </xf>
    <xf numFmtId="0" fontId="10" fillId="13" borderId="5" xfId="0" applyFont="1" applyFill="1" applyBorder="1" applyAlignment="1">
      <alignment horizontal="left" vertical="top" wrapText="1"/>
    </xf>
    <xf numFmtId="49" fontId="4" fillId="0" borderId="37" xfId="2" applyNumberFormat="1" applyFont="1" applyFill="1" applyBorder="1" applyAlignment="1">
      <alignment horizontal="center" vertical="center" textRotation="90"/>
    </xf>
    <xf numFmtId="49" fontId="4" fillId="0" borderId="48" xfId="2" applyNumberFormat="1" applyFont="1" applyFill="1" applyBorder="1" applyAlignment="1">
      <alignment horizontal="center" vertical="center" textRotation="90"/>
    </xf>
    <xf numFmtId="49" fontId="4" fillId="0" borderId="44" xfId="2" applyNumberFormat="1" applyFont="1" applyFill="1" applyBorder="1" applyAlignment="1">
      <alignment horizontal="center" vertical="center" textRotation="90"/>
    </xf>
    <xf numFmtId="0" fontId="4" fillId="13" borderId="18" xfId="0" applyFont="1" applyFill="1" applyBorder="1" applyAlignment="1">
      <alignment horizontal="left" vertical="top" wrapText="1"/>
    </xf>
    <xf numFmtId="0" fontId="4" fillId="13" borderId="0" xfId="0" applyFont="1" applyFill="1" applyBorder="1" applyAlignment="1">
      <alignment horizontal="left" vertical="top" wrapText="1"/>
    </xf>
    <xf numFmtId="0" fontId="4" fillId="13" borderId="17" xfId="0" applyFont="1" applyFill="1" applyBorder="1" applyAlignment="1">
      <alignment horizontal="left" vertical="top" wrapText="1"/>
    </xf>
    <xf numFmtId="9" fontId="4" fillId="13" borderId="24" xfId="8" applyFont="1" applyFill="1" applyBorder="1" applyAlignment="1">
      <alignment horizontal="left" vertical="top" wrapText="1"/>
    </xf>
    <xf numFmtId="9" fontId="4" fillId="13" borderId="23" xfId="8" applyFont="1" applyFill="1" applyBorder="1" applyAlignment="1">
      <alignment horizontal="left" vertical="top" wrapText="1"/>
    </xf>
    <xf numFmtId="9" fontId="4" fillId="13" borderId="5" xfId="8" applyFont="1" applyFill="1" applyBorder="1" applyAlignment="1">
      <alignment horizontal="left" vertical="top" wrapText="1"/>
    </xf>
    <xf numFmtId="0" fontId="4" fillId="11" borderId="53" xfId="0" applyFont="1" applyFill="1" applyBorder="1" applyAlignment="1">
      <alignment horizontal="left" vertical="top" wrapText="1"/>
    </xf>
    <xf numFmtId="0" fontId="4" fillId="11" borderId="62" xfId="0" applyFont="1" applyFill="1" applyBorder="1" applyAlignment="1">
      <alignment horizontal="left" vertical="top" wrapText="1"/>
    </xf>
    <xf numFmtId="49" fontId="4" fillId="0" borderId="44" xfId="0" applyNumberFormat="1" applyFont="1" applyBorder="1" applyAlignment="1">
      <alignment horizontal="center" vertical="top" wrapText="1"/>
    </xf>
    <xf numFmtId="0" fontId="25" fillId="12" borderId="24" xfId="4" applyFont="1" applyFill="1" applyBorder="1" applyAlignment="1">
      <alignment horizontal="left" vertical="top" wrapText="1"/>
    </xf>
    <xf numFmtId="0" fontId="25" fillId="12" borderId="5" xfId="4" applyFont="1" applyFill="1" applyBorder="1" applyAlignment="1">
      <alignment horizontal="left" vertical="top" wrapText="1"/>
    </xf>
    <xf numFmtId="0" fontId="12" fillId="8" borderId="4" xfId="4" applyFont="1" applyFill="1" applyBorder="1" applyAlignment="1">
      <alignment horizontal="right" vertical="top" wrapText="1"/>
    </xf>
    <xf numFmtId="0" fontId="25" fillId="12" borderId="18" xfId="4" applyFont="1" applyFill="1" applyBorder="1" applyAlignment="1">
      <alignment horizontal="center" vertical="top" wrapText="1"/>
    </xf>
    <xf numFmtId="0" fontId="25" fillId="12" borderId="25" xfId="4" applyFont="1" applyFill="1" applyBorder="1" applyAlignment="1">
      <alignment horizontal="center" vertical="top" wrapText="1"/>
    </xf>
    <xf numFmtId="0" fontId="25" fillId="12" borderId="0" xfId="4" applyFont="1" applyFill="1" applyBorder="1" applyAlignment="1">
      <alignment horizontal="center" vertical="top" wrapText="1"/>
    </xf>
    <xf numFmtId="0" fontId="25" fillId="12" borderId="55" xfId="4" applyFont="1" applyFill="1" applyBorder="1" applyAlignment="1">
      <alignment horizontal="center" vertical="top" wrapText="1"/>
    </xf>
    <xf numFmtId="0" fontId="25" fillId="12" borderId="17" xfId="4" applyFont="1" applyFill="1" applyBorder="1" applyAlignment="1">
      <alignment horizontal="center" vertical="top" wrapText="1"/>
    </xf>
    <xf numFmtId="0" fontId="25" fillId="12" borderId="19" xfId="4" applyFont="1" applyFill="1" applyBorder="1" applyAlignment="1">
      <alignment horizontal="center" vertical="top" wrapText="1"/>
    </xf>
    <xf numFmtId="0" fontId="6" fillId="12" borderId="24" xfId="4" applyFont="1" applyFill="1" applyBorder="1" applyAlignment="1">
      <alignment horizontal="center" vertical="center" textRotation="90" wrapText="1"/>
    </xf>
    <xf numFmtId="0" fontId="6" fillId="12" borderId="23" xfId="4" applyFont="1" applyFill="1" applyBorder="1" applyAlignment="1">
      <alignment horizontal="center" vertical="center" textRotation="90" wrapText="1"/>
    </xf>
    <xf numFmtId="0" fontId="6" fillId="12" borderId="5" xfId="4" applyFont="1" applyFill="1" applyBorder="1" applyAlignment="1">
      <alignment horizontal="center" vertical="center" textRotation="90" wrapText="1"/>
    </xf>
    <xf numFmtId="0" fontId="4" fillId="0" borderId="17" xfId="4" applyFont="1" applyBorder="1" applyAlignment="1">
      <alignment horizontal="center"/>
    </xf>
    <xf numFmtId="0" fontId="22" fillId="0" borderId="0" xfId="4" applyFont="1" applyAlignment="1">
      <alignment horizontal="center" vertical="center" wrapText="1"/>
    </xf>
    <xf numFmtId="0" fontId="25" fillId="0" borderId="0" xfId="4" applyFont="1" applyBorder="1" applyAlignment="1">
      <alignment horizontal="center" vertical="center"/>
    </xf>
    <xf numFmtId="0" fontId="6" fillId="0" borderId="55" xfId="4" applyFont="1" applyBorder="1" applyAlignment="1">
      <alignment horizontal="center" vertical="center" textRotation="90"/>
    </xf>
    <xf numFmtId="0" fontId="6" fillId="0" borderId="19" xfId="4" applyFont="1" applyBorder="1" applyAlignment="1">
      <alignment horizontal="center" vertical="center" textRotation="90"/>
    </xf>
    <xf numFmtId="0" fontId="25" fillId="13" borderId="24" xfId="4" applyFont="1" applyFill="1" applyBorder="1" applyAlignment="1">
      <alignment horizontal="center" vertical="center" textRotation="90" wrapText="1"/>
    </xf>
    <xf numFmtId="0" fontId="25" fillId="13" borderId="23" xfId="4" applyFont="1" applyFill="1" applyBorder="1" applyAlignment="1">
      <alignment horizontal="center" vertical="center" textRotation="90" wrapText="1"/>
    </xf>
    <xf numFmtId="0" fontId="25" fillId="13" borderId="5" xfId="4" applyFont="1" applyFill="1" applyBorder="1" applyAlignment="1">
      <alignment horizontal="center" vertical="center" textRotation="90" wrapText="1"/>
    </xf>
    <xf numFmtId="0" fontId="13" fillId="13" borderId="24" xfId="4" applyFont="1" applyFill="1" applyBorder="1" applyAlignment="1">
      <alignment horizontal="left" vertical="top"/>
    </xf>
    <xf numFmtId="0" fontId="13" fillId="13" borderId="23" xfId="4" applyFont="1" applyFill="1" applyBorder="1" applyAlignment="1">
      <alignment horizontal="left" vertical="top"/>
    </xf>
    <xf numFmtId="0" fontId="13" fillId="13" borderId="5" xfId="4" applyFont="1" applyFill="1" applyBorder="1" applyAlignment="1">
      <alignment horizontal="left" vertical="top"/>
    </xf>
    <xf numFmtId="49" fontId="17" fillId="0" borderId="24" xfId="4" applyNumberFormat="1" applyFont="1" applyBorder="1" applyAlignment="1">
      <alignment horizontal="center" vertical="center" textRotation="90" wrapText="1"/>
    </xf>
    <xf numFmtId="49" fontId="17" fillId="0" borderId="23" xfId="4" applyNumberFormat="1" applyFont="1" applyBorder="1" applyAlignment="1">
      <alignment horizontal="center" vertical="center" textRotation="90" wrapText="1"/>
    </xf>
    <xf numFmtId="49" fontId="17" fillId="0" borderId="5" xfId="4" applyNumberFormat="1" applyFont="1" applyBorder="1" applyAlignment="1">
      <alignment horizontal="center" vertical="center" textRotation="90" wrapText="1"/>
    </xf>
    <xf numFmtId="0" fontId="25" fillId="0" borderId="48" xfId="4" applyFont="1" applyBorder="1" applyAlignment="1">
      <alignment horizontal="center" vertical="center" wrapText="1"/>
    </xf>
    <xf numFmtId="0" fontId="25" fillId="0" borderId="44" xfId="4" applyFont="1" applyBorder="1" applyAlignment="1">
      <alignment horizontal="center" vertical="center" wrapText="1"/>
    </xf>
    <xf numFmtId="0" fontId="25" fillId="0" borderId="24" xfId="4" applyFont="1" applyBorder="1" applyAlignment="1">
      <alignment horizontal="center" vertical="center" wrapText="1"/>
    </xf>
    <xf numFmtId="0" fontId="25" fillId="0" borderId="5" xfId="4" applyFont="1" applyBorder="1" applyAlignment="1">
      <alignment horizontal="center" vertical="center" wrapText="1"/>
    </xf>
    <xf numFmtId="0" fontId="13" fillId="0" borderId="24" xfId="7" applyFont="1" applyBorder="1" applyAlignment="1">
      <alignment horizontal="left" vertical="top" wrapText="1"/>
    </xf>
    <xf numFmtId="0" fontId="13" fillId="0" borderId="23" xfId="7" applyFont="1" applyBorder="1" applyAlignment="1">
      <alignment horizontal="left" vertical="top" wrapText="1"/>
    </xf>
    <xf numFmtId="0" fontId="13" fillId="0" borderId="5" xfId="7" applyFont="1" applyBorder="1" applyAlignment="1">
      <alignment horizontal="left" vertical="top" wrapText="1"/>
    </xf>
    <xf numFmtId="49" fontId="11" fillId="0" borderId="24" xfId="4" applyNumberFormat="1" applyFont="1" applyBorder="1" applyAlignment="1">
      <alignment horizontal="center" vertical="top"/>
    </xf>
    <xf numFmtId="49" fontId="11" fillId="0" borderId="23" xfId="4" applyNumberFormat="1" applyFont="1" applyBorder="1" applyAlignment="1">
      <alignment horizontal="center" vertical="top"/>
    </xf>
    <xf numFmtId="49" fontId="11" fillId="0" borderId="5" xfId="4" applyNumberFormat="1" applyFont="1" applyBorder="1" applyAlignment="1">
      <alignment horizontal="center" vertical="top"/>
    </xf>
    <xf numFmtId="0" fontId="25" fillId="0" borderId="16" xfId="4" applyFont="1" applyBorder="1" applyAlignment="1">
      <alignment horizontal="center" vertical="center" textRotation="90" wrapText="1"/>
    </xf>
    <xf numFmtId="0" fontId="25" fillId="0" borderId="9" xfId="4" applyFont="1" applyBorder="1" applyAlignment="1">
      <alignment horizontal="center" vertical="center" textRotation="90" wrapText="1"/>
    </xf>
    <xf numFmtId="0" fontId="25" fillId="0" borderId="21" xfId="4" applyFont="1" applyBorder="1" applyAlignment="1">
      <alignment horizontal="center" vertical="center" textRotation="90" wrapText="1"/>
    </xf>
    <xf numFmtId="49" fontId="16" fillId="9" borderId="24" xfId="4" applyNumberFormat="1" applyFont="1" applyFill="1" applyBorder="1" applyAlignment="1">
      <alignment horizontal="center" vertical="top"/>
    </xf>
    <xf numFmtId="49" fontId="16" fillId="9" borderId="5" xfId="4" applyNumberFormat="1" applyFont="1" applyFill="1" applyBorder="1" applyAlignment="1">
      <alignment horizontal="center" vertical="top"/>
    </xf>
    <xf numFmtId="49" fontId="12" fillId="14" borderId="16" xfId="4" applyNumberFormat="1" applyFont="1" applyFill="1" applyBorder="1" applyAlignment="1">
      <alignment horizontal="center" vertical="top"/>
    </xf>
    <xf numFmtId="49" fontId="12" fillId="14" borderId="21" xfId="4" applyNumberFormat="1" applyFont="1" applyFill="1" applyBorder="1" applyAlignment="1">
      <alignment horizontal="center" vertical="top"/>
    </xf>
    <xf numFmtId="49" fontId="12" fillId="12" borderId="24" xfId="4" applyNumberFormat="1" applyFont="1" applyFill="1" applyBorder="1" applyAlignment="1">
      <alignment horizontal="center" vertical="top" wrapText="1"/>
    </xf>
    <xf numFmtId="0" fontId="18" fillId="12" borderId="5" xfId="4" applyFont="1" applyFill="1" applyBorder="1" applyAlignment="1">
      <alignment horizontal="center" vertical="top" wrapText="1"/>
    </xf>
    <xf numFmtId="0" fontId="25" fillId="10" borderId="16" xfId="4" applyFont="1" applyFill="1" applyBorder="1" applyAlignment="1">
      <alignment horizontal="center" vertical="center" textRotation="90" wrapText="1"/>
    </xf>
    <xf numFmtId="0" fontId="25" fillId="10" borderId="9" xfId="4" applyFont="1" applyFill="1" applyBorder="1" applyAlignment="1">
      <alignment horizontal="center" vertical="center" textRotation="90" wrapText="1"/>
    </xf>
    <xf numFmtId="0" fontId="25" fillId="10" borderId="21" xfId="4" applyFont="1" applyFill="1" applyBorder="1" applyAlignment="1">
      <alignment horizontal="center" vertical="center" textRotation="90" wrapText="1"/>
    </xf>
    <xf numFmtId="49" fontId="16" fillId="9" borderId="8" xfId="4" applyNumberFormat="1" applyFont="1" applyFill="1" applyBorder="1" applyAlignment="1">
      <alignment horizontal="center" vertical="top"/>
    </xf>
    <xf numFmtId="49" fontId="16" fillId="9" borderId="48" xfId="4" applyNumberFormat="1" applyFont="1" applyFill="1" applyBorder="1" applyAlignment="1">
      <alignment horizontal="center" vertical="top"/>
    </xf>
    <xf numFmtId="49" fontId="16" fillId="9" borderId="29" xfId="4" applyNumberFormat="1" applyFont="1" applyFill="1" applyBorder="1" applyAlignment="1">
      <alignment horizontal="center" vertical="top"/>
    </xf>
    <xf numFmtId="49" fontId="12" fillId="8" borderId="68" xfId="4" applyNumberFormat="1" applyFont="1" applyFill="1" applyBorder="1" applyAlignment="1">
      <alignment horizontal="center" vertical="top"/>
    </xf>
    <xf numFmtId="49" fontId="12" fillId="8" borderId="23" xfId="4" applyNumberFormat="1" applyFont="1" applyFill="1" applyBorder="1" applyAlignment="1">
      <alignment horizontal="center" vertical="top"/>
    </xf>
    <xf numFmtId="49" fontId="12" fillId="8" borderId="21" xfId="4" applyNumberFormat="1" applyFont="1" applyFill="1" applyBorder="1" applyAlignment="1">
      <alignment horizontal="center" vertical="top"/>
    </xf>
    <xf numFmtId="49" fontId="12" fillId="12" borderId="0" xfId="4" applyNumberFormat="1" applyFont="1" applyFill="1" applyBorder="1" applyAlignment="1">
      <alignment horizontal="center" vertical="top" wrapText="1"/>
    </xf>
    <xf numFmtId="0" fontId="18" fillId="12" borderId="17" xfId="4" applyFont="1" applyFill="1" applyBorder="1" applyAlignment="1">
      <alignment horizontal="center" vertical="top" wrapText="1"/>
    </xf>
    <xf numFmtId="49" fontId="12" fillId="8" borderId="24" xfId="4" applyNumberFormat="1" applyFont="1" applyFill="1" applyBorder="1" applyAlignment="1">
      <alignment horizontal="center" vertical="top"/>
    </xf>
    <xf numFmtId="49" fontId="12" fillId="8" borderId="5" xfId="4" applyNumberFormat="1" applyFont="1" applyFill="1" applyBorder="1" applyAlignment="1">
      <alignment horizontal="center" vertical="top"/>
    </xf>
    <xf numFmtId="0" fontId="25" fillId="8" borderId="24" xfId="4" applyFont="1" applyFill="1" applyBorder="1" applyAlignment="1">
      <alignment horizontal="center" vertical="center" textRotation="90" wrapText="1"/>
    </xf>
    <xf numFmtId="0" fontId="25" fillId="8" borderId="23" xfId="4" applyFont="1" applyFill="1" applyBorder="1" applyAlignment="1">
      <alignment horizontal="center" vertical="center" textRotation="90" wrapText="1"/>
    </xf>
    <xf numFmtId="0" fontId="25" fillId="8" borderId="5" xfId="4" applyFont="1" applyFill="1" applyBorder="1" applyAlignment="1">
      <alignment horizontal="center" vertical="center" textRotation="90" wrapText="1"/>
    </xf>
    <xf numFmtId="0" fontId="25" fillId="12" borderId="67" xfId="4" applyFont="1" applyFill="1" applyBorder="1" applyAlignment="1">
      <alignment horizontal="center" vertical="center" textRotation="90" wrapText="1"/>
    </xf>
    <xf numFmtId="0" fontId="25" fillId="12" borderId="14" xfId="4" applyFont="1" applyFill="1" applyBorder="1" applyAlignment="1">
      <alignment horizontal="center" vertical="center" textRotation="90" wrapText="1"/>
    </xf>
    <xf numFmtId="0" fontId="25" fillId="12" borderId="66" xfId="4" applyFont="1" applyFill="1" applyBorder="1" applyAlignment="1">
      <alignment horizontal="center" vertical="center" textRotation="90" wrapText="1"/>
    </xf>
    <xf numFmtId="0" fontId="9" fillId="0" borderId="13" xfId="3" applyFont="1" applyBorder="1" applyAlignment="1">
      <alignment horizontal="left" vertical="top" wrapText="1"/>
    </xf>
    <xf numFmtId="0" fontId="9" fillId="0" borderId="15" xfId="4" applyFont="1" applyBorder="1" applyAlignment="1">
      <alignment horizontal="left" vertical="top" wrapText="1"/>
    </xf>
    <xf numFmtId="0" fontId="9" fillId="0" borderId="14" xfId="4" applyFont="1" applyBorder="1" applyAlignment="1">
      <alignment horizontal="left" vertical="top" wrapText="1"/>
    </xf>
    <xf numFmtId="0" fontId="9" fillId="0" borderId="13" xfId="4" applyFont="1" applyBorder="1" applyAlignment="1">
      <alignment horizontal="left" vertical="top" wrapText="1"/>
    </xf>
    <xf numFmtId="49" fontId="12" fillId="10" borderId="4" xfId="5" applyNumberFormat="1" applyFont="1" applyFill="1" applyBorder="1" applyAlignment="1">
      <alignment horizontal="right" vertical="top"/>
    </xf>
    <xf numFmtId="49" fontId="12" fillId="10" borderId="3" xfId="5" applyNumberFormat="1" applyFont="1" applyFill="1" applyBorder="1" applyAlignment="1">
      <alignment horizontal="right" vertical="top"/>
    </xf>
    <xf numFmtId="49" fontId="12" fillId="10" borderId="2" xfId="5" applyNumberFormat="1" applyFont="1" applyFill="1" applyBorder="1" applyAlignment="1">
      <alignment horizontal="right" vertical="top"/>
    </xf>
    <xf numFmtId="49" fontId="12" fillId="3" borderId="4" xfId="4" applyNumberFormat="1" applyFont="1" applyFill="1" applyBorder="1" applyAlignment="1">
      <alignment horizontal="right" vertical="top"/>
    </xf>
    <xf numFmtId="49" fontId="12" fillId="3" borderId="3" xfId="4" applyNumberFormat="1" applyFont="1" applyFill="1" applyBorder="1" applyAlignment="1">
      <alignment horizontal="right" vertical="top"/>
    </xf>
    <xf numFmtId="49" fontId="12" fillId="3" borderId="2" xfId="4" applyNumberFormat="1" applyFont="1" applyFill="1" applyBorder="1" applyAlignment="1">
      <alignment horizontal="right" vertical="top"/>
    </xf>
    <xf numFmtId="49" fontId="61" fillId="0" borderId="17" xfId="4" applyNumberFormat="1" applyFont="1" applyBorder="1" applyAlignment="1">
      <alignment horizontal="center" vertical="top" wrapText="1"/>
    </xf>
    <xf numFmtId="0" fontId="12" fillId="6" borderId="33" xfId="4" applyFont="1" applyFill="1" applyBorder="1" applyAlignment="1">
      <alignment horizontal="right" vertical="top" wrapText="1"/>
    </xf>
    <xf numFmtId="0" fontId="12" fillId="6" borderId="67" xfId="4" applyFont="1" applyFill="1" applyBorder="1" applyAlignment="1">
      <alignment horizontal="right" vertical="top" wrapText="1"/>
    </xf>
    <xf numFmtId="0" fontId="12" fillId="6" borderId="59" xfId="4" applyFont="1" applyFill="1" applyBorder="1" applyAlignment="1">
      <alignment horizontal="right" vertical="top" wrapText="1"/>
    </xf>
    <xf numFmtId="0" fontId="3" fillId="2" borderId="4" xfId="4" applyFill="1" applyBorder="1" applyAlignment="1">
      <alignment horizontal="right"/>
    </xf>
    <xf numFmtId="0" fontId="3" fillId="2" borderId="3" xfId="4" applyFill="1" applyBorder="1" applyAlignment="1">
      <alignment horizontal="right"/>
    </xf>
    <xf numFmtId="0" fontId="3" fillId="2" borderId="2" xfId="4" applyFill="1" applyBorder="1" applyAlignment="1">
      <alignment horizontal="right"/>
    </xf>
    <xf numFmtId="0" fontId="25" fillId="12" borderId="23" xfId="4" applyFont="1" applyFill="1" applyBorder="1" applyAlignment="1">
      <alignment horizontal="left" vertical="top" wrapText="1"/>
    </xf>
    <xf numFmtId="0" fontId="9" fillId="0" borderId="29" xfId="4" applyFont="1" applyBorder="1" applyAlignment="1">
      <alignment horizontal="left" vertical="top" wrapText="1"/>
    </xf>
    <xf numFmtId="0" fontId="9" fillId="0" borderId="66" xfId="4" applyFont="1" applyBorder="1" applyAlignment="1">
      <alignment horizontal="left" vertical="top" wrapText="1"/>
    </xf>
    <xf numFmtId="0" fontId="9" fillId="0" borderId="56" xfId="4" applyFont="1" applyBorder="1" applyAlignment="1">
      <alignment horizontal="left" vertical="top" wrapText="1"/>
    </xf>
    <xf numFmtId="0" fontId="4" fillId="6" borderId="4" xfId="4" applyFont="1" applyFill="1" applyBorder="1" applyAlignment="1">
      <alignment horizontal="right" vertical="top" wrapText="1"/>
    </xf>
    <xf numFmtId="0" fontId="4" fillId="6" borderId="3" xfId="4" applyFont="1" applyFill="1" applyBorder="1" applyAlignment="1">
      <alignment horizontal="right" vertical="top" wrapText="1"/>
    </xf>
    <xf numFmtId="0" fontId="7" fillId="0" borderId="33" xfId="4" applyFont="1" applyBorder="1" applyAlignment="1">
      <alignment horizontal="left" vertical="top" wrapText="1"/>
    </xf>
    <xf numFmtId="0" fontId="7" fillId="0" borderId="67" xfId="4" applyFont="1" applyBorder="1" applyAlignment="1">
      <alignment horizontal="left" vertical="top" wrapText="1"/>
    </xf>
    <xf numFmtId="0" fontId="7" fillId="0" borderId="59" xfId="4" applyFont="1" applyBorder="1" applyAlignment="1">
      <alignment horizontal="left" vertical="top" wrapText="1"/>
    </xf>
    <xf numFmtId="49" fontId="11" fillId="0" borderId="25" xfId="4" applyNumberFormat="1" applyFont="1" applyBorder="1" applyAlignment="1">
      <alignment horizontal="center" vertical="top"/>
    </xf>
    <xf numFmtId="49" fontId="11" fillId="0" borderId="55" xfId="4" applyNumberFormat="1" applyFont="1" applyBorder="1" applyAlignment="1">
      <alignment horizontal="center" vertical="top"/>
    </xf>
    <xf numFmtId="49" fontId="11" fillId="0" borderId="19" xfId="4" applyNumberFormat="1" applyFont="1" applyBorder="1" applyAlignment="1">
      <alignment horizontal="center" vertical="top"/>
    </xf>
    <xf numFmtId="49" fontId="12" fillId="13" borderId="18" xfId="4" applyNumberFormat="1" applyFont="1" applyFill="1" applyBorder="1" applyAlignment="1">
      <alignment horizontal="center" vertical="top"/>
    </xf>
    <xf numFmtId="49" fontId="12" fillId="13" borderId="17" xfId="4" applyNumberFormat="1" applyFont="1" applyFill="1" applyBorder="1" applyAlignment="1">
      <alignment horizontal="center" vertical="top"/>
    </xf>
    <xf numFmtId="49" fontId="17" fillId="0" borderId="24" xfId="4" applyNumberFormat="1" applyFont="1" applyBorder="1" applyAlignment="1">
      <alignment horizontal="center" vertical="center" textRotation="90"/>
    </xf>
    <xf numFmtId="49" fontId="17" fillId="0" borderId="23" xfId="4" applyNumberFormat="1" applyFont="1" applyBorder="1" applyAlignment="1">
      <alignment horizontal="center" vertical="center" textRotation="90"/>
    </xf>
    <xf numFmtId="49" fontId="17" fillId="0" borderId="5" xfId="4" applyNumberFormat="1" applyFont="1" applyBorder="1" applyAlignment="1">
      <alignment horizontal="center" vertical="center" textRotation="90"/>
    </xf>
    <xf numFmtId="49" fontId="12" fillId="11" borderId="24" xfId="4" applyNumberFormat="1" applyFont="1" applyFill="1" applyBorder="1" applyAlignment="1">
      <alignment horizontal="center" vertical="top" wrapText="1"/>
    </xf>
    <xf numFmtId="49" fontId="12" fillId="11" borderId="23" xfId="4" applyNumberFormat="1" applyFont="1" applyFill="1" applyBorder="1" applyAlignment="1">
      <alignment horizontal="center" vertical="top" wrapText="1"/>
    </xf>
    <xf numFmtId="49" fontId="12" fillId="11" borderId="5" xfId="4" applyNumberFormat="1" applyFont="1" applyFill="1" applyBorder="1" applyAlignment="1">
      <alignment horizontal="center" vertical="top" wrapText="1"/>
    </xf>
    <xf numFmtId="0" fontId="4" fillId="13" borderId="23" xfId="4" applyFont="1" applyFill="1" applyBorder="1" applyAlignment="1">
      <alignment horizontal="left" vertical="top" wrapText="1"/>
    </xf>
    <xf numFmtId="0" fontId="4" fillId="13" borderId="5" xfId="4" applyFont="1" applyFill="1" applyBorder="1" applyAlignment="1">
      <alignment horizontal="left" vertical="top" wrapText="1"/>
    </xf>
    <xf numFmtId="0" fontId="4" fillId="13" borderId="24" xfId="4" applyFont="1" applyFill="1" applyBorder="1" applyAlignment="1">
      <alignment horizontal="left" vertical="top" wrapText="1"/>
    </xf>
    <xf numFmtId="0" fontId="6" fillId="12" borderId="37" xfId="4" applyFont="1" applyFill="1" applyBorder="1" applyAlignment="1">
      <alignment horizontal="center" vertical="center" textRotation="90" wrapText="1"/>
    </xf>
    <xf numFmtId="0" fontId="6" fillId="12" borderId="48" xfId="4" applyFont="1" applyFill="1" applyBorder="1" applyAlignment="1">
      <alignment horizontal="center" vertical="center" textRotation="90" wrapText="1"/>
    </xf>
    <xf numFmtId="49" fontId="12" fillId="12" borderId="23" xfId="4" applyNumberFormat="1" applyFont="1" applyFill="1" applyBorder="1" applyAlignment="1">
      <alignment horizontal="center" vertical="top" wrapText="1"/>
    </xf>
    <xf numFmtId="49" fontId="12" fillId="14" borderId="68" xfId="4" applyNumberFormat="1" applyFont="1" applyFill="1" applyBorder="1" applyAlignment="1">
      <alignment horizontal="center" vertical="top"/>
    </xf>
    <xf numFmtId="49" fontId="16" fillId="9" borderId="33" xfId="4" applyNumberFormat="1" applyFont="1" applyFill="1" applyBorder="1" applyAlignment="1">
      <alignment horizontal="center" vertical="top"/>
    </xf>
    <xf numFmtId="0" fontId="25" fillId="0" borderId="25" xfId="4" applyFont="1" applyBorder="1" applyAlignment="1">
      <alignment horizontal="center" vertical="center" wrapText="1"/>
    </xf>
    <xf numFmtId="0" fontId="25" fillId="0" borderId="55" xfId="4" applyFont="1" applyBorder="1" applyAlignment="1">
      <alignment horizontal="center" vertical="center" wrapText="1"/>
    </xf>
    <xf numFmtId="0" fontId="25" fillId="0" borderId="19" xfId="4" applyFont="1" applyBorder="1" applyAlignment="1">
      <alignment horizontal="center" vertical="center" wrapText="1"/>
    </xf>
    <xf numFmtId="0" fontId="25" fillId="0" borderId="24" xfId="4" applyFont="1" applyBorder="1" applyAlignment="1">
      <alignment horizontal="center" vertical="center" textRotation="90" wrapText="1"/>
    </xf>
    <xf numFmtId="0" fontId="25" fillId="0" borderId="23" xfId="4" applyFont="1" applyBorder="1" applyAlignment="1">
      <alignment horizontal="center" vertical="center" textRotation="90" wrapText="1"/>
    </xf>
    <xf numFmtId="0" fontId="25" fillId="0" borderId="5" xfId="4" applyFont="1" applyBorder="1" applyAlignment="1">
      <alignment horizontal="center" vertical="center" textRotation="90" wrapText="1"/>
    </xf>
    <xf numFmtId="0" fontId="25" fillId="0" borderId="67" xfId="4" applyFont="1" applyBorder="1" applyAlignment="1">
      <alignment horizontal="center" vertical="center" textRotation="90" wrapText="1"/>
    </xf>
    <xf numFmtId="0" fontId="25" fillId="0" borderId="14" xfId="4" applyFont="1" applyBorder="1" applyAlignment="1">
      <alignment horizontal="center" vertical="center" textRotation="90" wrapText="1"/>
    </xf>
    <xf numFmtId="0" fontId="25" fillId="0" borderId="66" xfId="4" applyFont="1" applyBorder="1" applyAlignment="1">
      <alignment horizontal="center" vertical="center" textRotation="90" wrapText="1"/>
    </xf>
    <xf numFmtId="0" fontId="3" fillId="0" borderId="24" xfId="4" applyBorder="1" applyAlignment="1">
      <alignment horizontal="center"/>
    </xf>
    <xf numFmtId="0" fontId="3" fillId="0" borderId="23" xfId="4" applyBorder="1" applyAlignment="1">
      <alignment horizontal="center"/>
    </xf>
    <xf numFmtId="0" fontId="3" fillId="0" borderId="5" xfId="4" applyBorder="1" applyAlignment="1">
      <alignment horizontal="center"/>
    </xf>
    <xf numFmtId="49" fontId="12" fillId="12" borderId="5" xfId="4" applyNumberFormat="1" applyFont="1" applyFill="1" applyBorder="1" applyAlignment="1">
      <alignment horizontal="center" vertical="top" wrapText="1"/>
    </xf>
    <xf numFmtId="0" fontId="4" fillId="0" borderId="48" xfId="4" applyFont="1" applyBorder="1" applyAlignment="1">
      <alignment horizontal="left" vertical="top" wrapText="1"/>
    </xf>
    <xf numFmtId="0" fontId="4" fillId="0" borderId="8" xfId="4" applyFont="1" applyBorder="1" applyAlignment="1">
      <alignment horizontal="left" vertical="top" wrapText="1"/>
    </xf>
    <xf numFmtId="0" fontId="4" fillId="13" borderId="25" xfId="4" applyFont="1" applyFill="1" applyBorder="1" applyAlignment="1">
      <alignment horizontal="left" vertical="top"/>
    </xf>
    <xf numFmtId="0" fontId="4" fillId="13" borderId="19" xfId="4" applyFont="1" applyFill="1" applyBorder="1" applyAlignment="1">
      <alignment horizontal="left" vertical="top"/>
    </xf>
    <xf numFmtId="0" fontId="4" fillId="13" borderId="25" xfId="4" applyFont="1" applyFill="1" applyBorder="1" applyAlignment="1">
      <alignment horizontal="left" vertical="top" wrapText="1"/>
    </xf>
    <xf numFmtId="0" fontId="4" fillId="13" borderId="19" xfId="4" applyFont="1" applyFill="1" applyBorder="1" applyAlignment="1">
      <alignment horizontal="left" vertical="top" wrapText="1"/>
    </xf>
    <xf numFmtId="0" fontId="4" fillId="13" borderId="24" xfId="7" applyFont="1" applyFill="1" applyBorder="1" applyAlignment="1">
      <alignment horizontal="left" vertical="top" wrapText="1"/>
    </xf>
    <xf numFmtId="0" fontId="4" fillId="13" borderId="23" xfId="7" applyFont="1" applyFill="1" applyBorder="1" applyAlignment="1">
      <alignment horizontal="left" vertical="top" wrapText="1"/>
    </xf>
    <xf numFmtId="0" fontId="4" fillId="13" borderId="5" xfId="7" applyFont="1" applyFill="1" applyBorder="1" applyAlignment="1">
      <alignment horizontal="left" vertical="top" wrapText="1"/>
    </xf>
    <xf numFmtId="0" fontId="18" fillId="11" borderId="24" xfId="4" applyFont="1" applyFill="1" applyBorder="1" applyAlignment="1">
      <alignment horizontal="center" vertical="top" wrapText="1"/>
    </xf>
    <xf numFmtId="0" fontId="18" fillId="11" borderId="23" xfId="4" applyFont="1" applyFill="1" applyBorder="1" applyAlignment="1">
      <alignment horizontal="center" vertical="top" wrapText="1"/>
    </xf>
    <xf numFmtId="0" fontId="18" fillId="11" borderId="5" xfId="4" applyFont="1" applyFill="1" applyBorder="1" applyAlignment="1">
      <alignment horizontal="center" vertical="top" wrapText="1"/>
    </xf>
    <xf numFmtId="0" fontId="18" fillId="11" borderId="37" xfId="4" applyFont="1" applyFill="1" applyBorder="1" applyAlignment="1">
      <alignment horizontal="center" vertical="top" wrapText="1"/>
    </xf>
    <xf numFmtId="0" fontId="18" fillId="11" borderId="44" xfId="4" applyFont="1" applyFill="1" applyBorder="1" applyAlignment="1">
      <alignment horizontal="center" vertical="top" wrapText="1"/>
    </xf>
    <xf numFmtId="49" fontId="12" fillId="13" borderId="24" xfId="4" applyNumberFormat="1" applyFont="1" applyFill="1" applyBorder="1" applyAlignment="1">
      <alignment horizontal="center" vertical="top" wrapText="1"/>
    </xf>
    <xf numFmtId="49" fontId="12" fillId="13" borderId="5" xfId="4" applyNumberFormat="1" applyFont="1" applyFill="1" applyBorder="1" applyAlignment="1">
      <alignment horizontal="center" vertical="top" wrapText="1"/>
    </xf>
    <xf numFmtId="49" fontId="12" fillId="13" borderId="23" xfId="4" applyNumberFormat="1" applyFont="1" applyFill="1" applyBorder="1" applyAlignment="1">
      <alignment horizontal="center" vertical="top" wrapText="1"/>
    </xf>
    <xf numFmtId="49" fontId="12" fillId="9" borderId="24" xfId="4" applyNumberFormat="1" applyFont="1" applyFill="1" applyBorder="1" applyAlignment="1">
      <alignment horizontal="center" vertical="top"/>
    </xf>
    <xf numFmtId="49" fontId="12" fillId="9" borderId="5" xfId="4" applyNumberFormat="1" applyFont="1" applyFill="1" applyBorder="1" applyAlignment="1">
      <alignment horizontal="center" vertical="top"/>
    </xf>
    <xf numFmtId="49" fontId="12" fillId="9" borderId="23" xfId="4" applyNumberFormat="1" applyFont="1" applyFill="1" applyBorder="1" applyAlignment="1">
      <alignment horizontal="center" vertical="top"/>
    </xf>
    <xf numFmtId="49" fontId="16" fillId="9" borderId="23" xfId="4" applyNumberFormat="1" applyFont="1" applyFill="1" applyBorder="1" applyAlignment="1">
      <alignment horizontal="center" vertical="top"/>
    </xf>
    <xf numFmtId="0" fontId="4" fillId="13" borderId="25" xfId="7" applyFont="1" applyFill="1" applyBorder="1" applyAlignment="1">
      <alignment horizontal="left" vertical="top" wrapText="1"/>
    </xf>
    <xf numFmtId="0" fontId="4" fillId="13" borderId="19" xfId="7" applyFont="1" applyFill="1" applyBorder="1" applyAlignment="1">
      <alignment horizontal="left" vertical="top" wrapText="1"/>
    </xf>
    <xf numFmtId="49" fontId="17" fillId="0" borderId="16" xfId="4" applyNumberFormat="1" applyFont="1" applyBorder="1" applyAlignment="1">
      <alignment horizontal="center" vertical="center" textRotation="90"/>
    </xf>
    <xf numFmtId="49" fontId="17" fillId="0" borderId="21" xfId="4" applyNumberFormat="1" applyFont="1" applyBorder="1" applyAlignment="1">
      <alignment horizontal="center" vertical="center" textRotation="90"/>
    </xf>
    <xf numFmtId="0" fontId="39" fillId="12" borderId="5" xfId="4" applyFont="1" applyFill="1" applyBorder="1" applyAlignment="1">
      <alignment vertical="top" wrapText="1"/>
    </xf>
    <xf numFmtId="0" fontId="6" fillId="0" borderId="4" xfId="4" applyFont="1" applyBorder="1" applyAlignment="1">
      <alignment horizontal="center" vertical="top"/>
    </xf>
    <xf numFmtId="0" fontId="6" fillId="0" borderId="3" xfId="4" applyFont="1" applyBorder="1" applyAlignment="1">
      <alignment horizontal="center" vertical="top"/>
    </xf>
    <xf numFmtId="0" fontId="6" fillId="0" borderId="2" xfId="4" applyFont="1" applyBorder="1" applyAlignment="1">
      <alignment horizontal="center" vertical="top"/>
    </xf>
    <xf numFmtId="49" fontId="12" fillId="13" borderId="24" xfId="4" applyNumberFormat="1" applyFont="1" applyFill="1" applyBorder="1" applyAlignment="1">
      <alignment horizontal="left" vertical="top" wrapText="1"/>
    </xf>
    <xf numFmtId="49" fontId="12" fillId="13" borderId="5" xfId="4" applyNumberFormat="1" applyFont="1" applyFill="1" applyBorder="1" applyAlignment="1">
      <alignment horizontal="left" vertical="top" wrapText="1"/>
    </xf>
    <xf numFmtId="0" fontId="7" fillId="0" borderId="37" xfId="4" applyFont="1" applyBorder="1" applyAlignment="1">
      <alignment horizontal="left" vertical="top" wrapText="1"/>
    </xf>
    <xf numFmtId="0" fontId="7" fillId="0" borderId="18" xfId="4" applyFont="1" applyBorder="1" applyAlignment="1">
      <alignment horizontal="left" vertical="top" wrapText="1"/>
    </xf>
    <xf numFmtId="0" fontId="7" fillId="0" borderId="25" xfId="4" applyFont="1" applyBorder="1" applyAlignment="1">
      <alignment horizontal="left" vertical="top" wrapText="1"/>
    </xf>
    <xf numFmtId="49" fontId="16" fillId="9" borderId="12" xfId="4" applyNumberFormat="1" applyFont="1" applyFill="1" applyBorder="1" applyAlignment="1">
      <alignment horizontal="center" vertical="top"/>
    </xf>
    <xf numFmtId="49" fontId="12" fillId="14" borderId="54" xfId="4" applyNumberFormat="1" applyFont="1" applyFill="1" applyBorder="1" applyAlignment="1">
      <alignment horizontal="center" vertical="top"/>
    </xf>
    <xf numFmtId="0" fontId="25" fillId="12" borderId="48" xfId="4" applyFont="1" applyFill="1" applyBorder="1" applyAlignment="1">
      <alignment horizontal="center" vertical="top" wrapText="1"/>
    </xf>
    <xf numFmtId="0" fontId="25" fillId="12" borderId="44" xfId="4" applyFont="1" applyFill="1" applyBorder="1" applyAlignment="1">
      <alignment horizontal="center" vertical="top" wrapText="1"/>
    </xf>
    <xf numFmtId="0" fontId="18" fillId="12" borderId="23" xfId="4" applyFont="1" applyFill="1" applyBorder="1" applyAlignment="1">
      <alignment horizontal="center" vertical="top" wrapText="1"/>
    </xf>
    <xf numFmtId="49" fontId="12" fillId="13" borderId="16" xfId="4" applyNumberFormat="1" applyFont="1" applyFill="1" applyBorder="1" applyAlignment="1">
      <alignment horizontal="center" vertical="top"/>
    </xf>
    <xf numFmtId="49" fontId="12" fillId="13" borderId="23" xfId="4" applyNumberFormat="1" applyFont="1" applyFill="1" applyBorder="1" applyAlignment="1">
      <alignment horizontal="center" vertical="top"/>
    </xf>
    <xf numFmtId="49" fontId="12" fillId="13" borderId="54" xfId="4" applyNumberFormat="1" applyFont="1" applyFill="1" applyBorder="1" applyAlignment="1">
      <alignment horizontal="center" vertical="top"/>
    </xf>
    <xf numFmtId="0" fontId="25" fillId="8" borderId="16" xfId="4" applyFont="1" applyFill="1" applyBorder="1" applyAlignment="1">
      <alignment horizontal="center" vertical="center" textRotation="90" wrapText="1"/>
    </xf>
    <xf numFmtId="0" fontId="25" fillId="8" borderId="9" xfId="4" applyFont="1" applyFill="1" applyBorder="1" applyAlignment="1">
      <alignment horizontal="center" vertical="center" textRotation="90" wrapText="1"/>
    </xf>
    <xf numFmtId="0" fontId="25" fillId="8" borderId="21" xfId="4" applyFont="1" applyFill="1" applyBorder="1" applyAlignment="1">
      <alignment horizontal="center" vertical="center" textRotation="90" wrapText="1"/>
    </xf>
    <xf numFmtId="0" fontId="25" fillId="0" borderId="60" xfId="4" applyFont="1" applyBorder="1" applyAlignment="1">
      <alignment horizontal="center" vertical="center" wrapText="1"/>
    </xf>
    <xf numFmtId="0" fontId="25" fillId="0" borderId="20" xfId="4" applyFont="1" applyBorder="1" applyAlignment="1">
      <alignment horizontal="center" vertical="center" wrapText="1"/>
    </xf>
    <xf numFmtId="0" fontId="25" fillId="0" borderId="67" xfId="4" applyFont="1" applyBorder="1" applyAlignment="1">
      <alignment horizontal="center" vertical="top" textRotation="90" wrapText="1"/>
    </xf>
    <xf numFmtId="0" fontId="25" fillId="0" borderId="14" xfId="4" applyFont="1" applyBorder="1" applyAlignment="1">
      <alignment horizontal="center" vertical="top" textRotation="90" wrapText="1"/>
    </xf>
    <xf numFmtId="0" fontId="25" fillId="0" borderId="66" xfId="4" applyFont="1" applyBorder="1" applyAlignment="1">
      <alignment horizontal="center" vertical="top" textRotation="90" wrapText="1"/>
    </xf>
    <xf numFmtId="0" fontId="25" fillId="0" borderId="47" xfId="4" applyFont="1" applyBorder="1" applyAlignment="1">
      <alignment horizontal="center" vertical="center" wrapText="1"/>
    </xf>
    <xf numFmtId="0" fontId="25" fillId="0" borderId="40" xfId="4" applyFont="1" applyBorder="1" applyAlignment="1">
      <alignment horizontal="center" vertical="center" wrapText="1"/>
    </xf>
    <xf numFmtId="0" fontId="22" fillId="0" borderId="37" xfId="4" applyFont="1" applyBorder="1" applyAlignment="1">
      <alignment horizontal="center" vertical="top"/>
    </xf>
    <xf numFmtId="0" fontId="22" fillId="0" borderId="18" xfId="4" applyFont="1" applyBorder="1" applyAlignment="1">
      <alignment horizontal="center" vertical="top"/>
    </xf>
    <xf numFmtId="0" fontId="22" fillId="0" borderId="25" xfId="4" applyFont="1" applyBorder="1" applyAlignment="1">
      <alignment horizontal="center" vertical="top"/>
    </xf>
    <xf numFmtId="0" fontId="22" fillId="0" borderId="44" xfId="4" applyFont="1" applyBorder="1" applyAlignment="1">
      <alignment horizontal="center" vertical="top"/>
    </xf>
    <xf numFmtId="0" fontId="22" fillId="0" borderId="17" xfId="4" applyFont="1" applyBorder="1" applyAlignment="1">
      <alignment horizontal="center" vertical="top"/>
    </xf>
    <xf numFmtId="0" fontId="22" fillId="0" borderId="19" xfId="4" applyFont="1" applyBorder="1" applyAlignment="1">
      <alignment horizontal="center" vertical="top"/>
    </xf>
    <xf numFmtId="49" fontId="12" fillId="10" borderId="24" xfId="4" applyNumberFormat="1" applyFont="1" applyFill="1" applyBorder="1" applyAlignment="1">
      <alignment horizontal="center" vertical="top" wrapText="1"/>
    </xf>
    <xf numFmtId="49" fontId="12" fillId="10" borderId="5" xfId="4" applyNumberFormat="1" applyFont="1" applyFill="1" applyBorder="1" applyAlignment="1">
      <alignment horizontal="center" vertical="top" wrapText="1"/>
    </xf>
    <xf numFmtId="0" fontId="4" fillId="0" borderId="60" xfId="4" applyFont="1" applyBorder="1" applyAlignment="1">
      <alignment horizontal="center" vertical="center" wrapText="1"/>
    </xf>
    <xf numFmtId="0" fontId="4" fillId="0" borderId="58" xfId="4" applyFont="1" applyBorder="1" applyAlignment="1">
      <alignment horizontal="center" vertical="center" wrapText="1"/>
    </xf>
    <xf numFmtId="0" fontId="11" fillId="0" borderId="49" xfId="4" applyFont="1" applyBorder="1" applyAlignment="1">
      <alignment horizontal="center" vertical="center" wrapText="1"/>
    </xf>
    <xf numFmtId="0" fontId="11" fillId="0" borderId="38" xfId="4" applyFont="1" applyBorder="1" applyAlignment="1">
      <alignment horizontal="center" vertical="center" wrapText="1"/>
    </xf>
    <xf numFmtId="49" fontId="17" fillId="0" borderId="54" xfId="4" applyNumberFormat="1" applyFont="1" applyBorder="1" applyAlignment="1">
      <alignment horizontal="center" vertical="center" textRotation="90"/>
    </xf>
    <xf numFmtId="0" fontId="6" fillId="0" borderId="37" xfId="4" applyFont="1" applyBorder="1" applyAlignment="1">
      <alignment horizontal="center" vertical="top"/>
    </xf>
    <xf numFmtId="0" fontId="6" fillId="0" borderId="18" xfId="4" applyFont="1" applyBorder="1" applyAlignment="1">
      <alignment horizontal="center" vertical="top"/>
    </xf>
    <xf numFmtId="0" fontId="6" fillId="0" borderId="25" xfId="4" applyFont="1" applyBorder="1" applyAlignment="1">
      <alignment horizontal="center" vertical="top"/>
    </xf>
    <xf numFmtId="0" fontId="6" fillId="0" borderId="44" xfId="4" applyFont="1" applyBorder="1" applyAlignment="1">
      <alignment horizontal="center" vertical="top"/>
    </xf>
    <xf numFmtId="0" fontId="6" fillId="0" borderId="17" xfId="4" applyFont="1" applyBorder="1" applyAlignment="1">
      <alignment horizontal="center" vertical="top"/>
    </xf>
    <xf numFmtId="0" fontId="6" fillId="0" borderId="19" xfId="4" applyFont="1" applyBorder="1" applyAlignment="1">
      <alignment horizontal="center" vertical="top"/>
    </xf>
    <xf numFmtId="49" fontId="11" fillId="0" borderId="37" xfId="4" applyNumberFormat="1" applyFont="1" applyBorder="1" applyAlignment="1">
      <alignment horizontal="center" vertical="top"/>
    </xf>
    <xf numFmtId="49" fontId="11" fillId="0" borderId="48" xfId="4" applyNumberFormat="1" applyFont="1" applyBorder="1" applyAlignment="1">
      <alignment horizontal="center" vertical="top"/>
    </xf>
    <xf numFmtId="0" fontId="4" fillId="0" borderId="55" xfId="7" applyFont="1" applyBorder="1" applyAlignment="1">
      <alignment horizontal="left" vertical="top" wrapText="1"/>
    </xf>
    <xf numFmtId="0" fontId="4" fillId="0" borderId="42" xfId="4" applyFont="1" applyBorder="1" applyAlignment="1">
      <alignment horizontal="left" vertical="top" wrapText="1"/>
    </xf>
    <xf numFmtId="0" fontId="4" fillId="0" borderId="62" xfId="4" applyFont="1" applyBorder="1" applyAlignment="1">
      <alignment horizontal="left" vertical="top" wrapText="1"/>
    </xf>
    <xf numFmtId="0" fontId="6" fillId="12" borderId="68" xfId="4" applyFont="1" applyFill="1" applyBorder="1" applyAlignment="1">
      <alignment horizontal="center" vertical="center" textRotation="90" wrapText="1"/>
    </xf>
    <xf numFmtId="0" fontId="4" fillId="0" borderId="42" xfId="4" applyFont="1" applyBorder="1" applyAlignment="1">
      <alignment horizontal="left" vertical="center" wrapText="1"/>
    </xf>
    <xf numFmtId="0" fontId="4" fillId="0" borderId="62" xfId="4" applyFont="1" applyBorder="1" applyAlignment="1">
      <alignment horizontal="left" vertical="center" wrapText="1"/>
    </xf>
    <xf numFmtId="0" fontId="6" fillId="12" borderId="44" xfId="4" applyFont="1" applyFill="1" applyBorder="1" applyAlignment="1">
      <alignment horizontal="center" vertical="center" textRotation="90" wrapText="1"/>
    </xf>
    <xf numFmtId="49" fontId="25" fillId="10" borderId="4" xfId="5" applyNumberFormat="1" applyFont="1" applyFill="1" applyBorder="1" applyAlignment="1">
      <alignment horizontal="right" vertical="top"/>
    </xf>
    <xf numFmtId="49" fontId="25" fillId="10" borderId="3" xfId="5" applyNumberFormat="1" applyFont="1" applyFill="1" applyBorder="1" applyAlignment="1">
      <alignment horizontal="right" vertical="top"/>
    </xf>
    <xf numFmtId="49" fontId="25" fillId="10" borderId="2" xfId="5" applyNumberFormat="1" applyFont="1" applyFill="1" applyBorder="1" applyAlignment="1">
      <alignment horizontal="right" vertical="top"/>
    </xf>
    <xf numFmtId="49" fontId="25" fillId="3" borderId="4" xfId="4" applyNumberFormat="1" applyFont="1" applyFill="1" applyBorder="1" applyAlignment="1">
      <alignment horizontal="right" vertical="top"/>
    </xf>
    <xf numFmtId="49" fontId="25" fillId="3" borderId="3" xfId="4" applyNumberFormat="1" applyFont="1" applyFill="1" applyBorder="1" applyAlignment="1">
      <alignment horizontal="right" vertical="top"/>
    </xf>
    <xf numFmtId="49" fontId="25" fillId="3" borderId="2" xfId="4" applyNumberFormat="1" applyFont="1" applyFill="1" applyBorder="1" applyAlignment="1">
      <alignment horizontal="right" vertical="top"/>
    </xf>
    <xf numFmtId="0" fontId="3" fillId="2" borderId="4" xfId="4" applyFont="1" applyFill="1" applyBorder="1" applyAlignment="1">
      <alignment horizontal="right" vertical="top" wrapText="1"/>
    </xf>
    <xf numFmtId="0" fontId="3" fillId="2" borderId="3" xfId="4" applyFont="1" applyFill="1" applyBorder="1" applyAlignment="1">
      <alignment horizontal="right" vertical="top" wrapText="1"/>
    </xf>
    <xf numFmtId="0" fontId="3" fillId="2" borderId="2" xfId="4" applyFont="1" applyFill="1" applyBorder="1" applyAlignment="1">
      <alignment horizontal="right" vertical="top" wrapText="1"/>
    </xf>
    <xf numFmtId="49" fontId="25" fillId="11" borderId="24" xfId="4" applyNumberFormat="1" applyFont="1" applyFill="1" applyBorder="1" applyAlignment="1">
      <alignment horizontal="center" vertical="top" wrapText="1"/>
    </xf>
    <xf numFmtId="49" fontId="25" fillId="11" borderId="23" xfId="4" applyNumberFormat="1" applyFont="1" applyFill="1" applyBorder="1" applyAlignment="1">
      <alignment horizontal="center" vertical="top" wrapText="1"/>
    </xf>
    <xf numFmtId="49" fontId="25" fillId="11" borderId="5" xfId="4" applyNumberFormat="1" applyFont="1" applyFill="1" applyBorder="1" applyAlignment="1">
      <alignment horizontal="center" vertical="top" wrapText="1"/>
    </xf>
    <xf numFmtId="49" fontId="25" fillId="13" borderId="68" xfId="4" applyNumberFormat="1" applyFont="1" applyFill="1" applyBorder="1" applyAlignment="1">
      <alignment horizontal="center" vertical="top" wrapText="1"/>
    </xf>
    <xf numFmtId="49" fontId="25" fillId="12" borderId="24" xfId="4" applyNumberFormat="1" applyFont="1" applyFill="1" applyBorder="1" applyAlignment="1">
      <alignment horizontal="center" vertical="top"/>
    </xf>
    <xf numFmtId="49" fontId="25" fillId="12" borderId="5" xfId="4" applyNumberFormat="1" applyFont="1" applyFill="1" applyBorder="1" applyAlignment="1">
      <alignment horizontal="center" vertical="top"/>
    </xf>
    <xf numFmtId="49" fontId="21" fillId="0" borderId="18" xfId="4" applyNumberFormat="1" applyFont="1" applyBorder="1" applyAlignment="1">
      <alignment horizontal="center" vertical="center" textRotation="90" wrapText="1"/>
    </xf>
    <xf numFmtId="49" fontId="21" fillId="0" borderId="0" xfId="4" applyNumberFormat="1" applyFont="1" applyBorder="1" applyAlignment="1">
      <alignment horizontal="center" vertical="center" textRotation="90" wrapText="1"/>
    </xf>
    <xf numFmtId="49" fontId="21" fillId="0" borderId="17" xfId="4" applyNumberFormat="1" applyFont="1" applyBorder="1" applyAlignment="1">
      <alignment horizontal="center" vertical="center" textRotation="90" wrapText="1"/>
    </xf>
    <xf numFmtId="0" fontId="20" fillId="13" borderId="24" xfId="7" applyFont="1" applyFill="1" applyBorder="1" applyAlignment="1">
      <alignment horizontal="left" vertical="top" wrapText="1"/>
    </xf>
    <xf numFmtId="0" fontId="20" fillId="13" borderId="5" xfId="7" applyFont="1" applyFill="1" applyBorder="1" applyAlignment="1">
      <alignment horizontal="left" vertical="top" wrapText="1"/>
    </xf>
    <xf numFmtId="0" fontId="9" fillId="0" borderId="24" xfId="4" applyFont="1" applyBorder="1" applyAlignment="1">
      <alignment horizontal="center" vertical="top" wrapText="1"/>
    </xf>
    <xf numFmtId="0" fontId="9" fillId="0" borderId="23" xfId="4" applyFont="1" applyBorder="1" applyAlignment="1">
      <alignment horizontal="center" vertical="top" wrapText="1"/>
    </xf>
    <xf numFmtId="0" fontId="9" fillId="0" borderId="5" xfId="4" applyFont="1" applyBorder="1" applyAlignment="1">
      <alignment horizontal="center" vertical="top" wrapText="1"/>
    </xf>
    <xf numFmtId="49" fontId="4" fillId="0" borderId="24" xfId="4" applyNumberFormat="1" applyFont="1" applyBorder="1" applyAlignment="1">
      <alignment horizontal="left" vertical="top" wrapText="1"/>
    </xf>
    <xf numFmtId="49" fontId="4" fillId="0" borderId="23" xfId="4" applyNumberFormat="1" applyFont="1" applyBorder="1" applyAlignment="1">
      <alignment horizontal="left" vertical="top" wrapText="1"/>
    </xf>
    <xf numFmtId="49" fontId="4" fillId="0" borderId="5" xfId="4" applyNumberFormat="1" applyFont="1" applyBorder="1" applyAlignment="1">
      <alignment horizontal="left" vertical="top" wrapText="1"/>
    </xf>
    <xf numFmtId="49" fontId="13" fillId="0" borderId="25" xfId="4" applyNumberFormat="1" applyFont="1" applyBorder="1" applyAlignment="1">
      <alignment horizontal="center" vertical="top"/>
    </xf>
    <xf numFmtId="49" fontId="13" fillId="0" borderId="55" xfId="4" applyNumberFormat="1" applyFont="1" applyBorder="1" applyAlignment="1">
      <alignment horizontal="center" vertical="top"/>
    </xf>
    <xf numFmtId="49" fontId="13" fillId="0" borderId="19" xfId="4" applyNumberFormat="1" applyFont="1" applyBorder="1" applyAlignment="1">
      <alignment horizontal="center" vertical="top"/>
    </xf>
    <xf numFmtId="49" fontId="21" fillId="0" borderId="24" xfId="4" applyNumberFormat="1" applyFont="1" applyBorder="1" applyAlignment="1">
      <alignment horizontal="center" vertical="center" textRotation="90" wrapText="1"/>
    </xf>
    <xf numFmtId="49" fontId="21" fillId="0" borderId="23" xfId="4" applyNumberFormat="1" applyFont="1" applyBorder="1" applyAlignment="1">
      <alignment horizontal="center" vertical="center" textRotation="90" wrapText="1"/>
    </xf>
    <xf numFmtId="49" fontId="21" fillId="0" borderId="5" xfId="4" applyNumberFormat="1" applyFont="1" applyBorder="1" applyAlignment="1">
      <alignment horizontal="center" vertical="center" textRotation="90" wrapText="1"/>
    </xf>
    <xf numFmtId="49" fontId="4" fillId="0" borderId="24" xfId="4" applyNumberFormat="1" applyFont="1" applyFill="1" applyBorder="1" applyAlignment="1">
      <alignment horizontal="left" vertical="top" wrapText="1"/>
    </xf>
    <xf numFmtId="49" fontId="4" fillId="0" borderId="23" xfId="4" applyNumberFormat="1" applyFont="1" applyFill="1" applyBorder="1" applyAlignment="1">
      <alignment horizontal="left" vertical="top" wrapText="1"/>
    </xf>
    <xf numFmtId="49" fontId="13" fillId="0" borderId="24" xfId="4" applyNumberFormat="1" applyFont="1" applyBorder="1" applyAlignment="1">
      <alignment horizontal="center" vertical="top"/>
    </xf>
    <xf numFmtId="49" fontId="13" fillId="0" borderId="23" xfId="4" applyNumberFormat="1" applyFont="1" applyBorder="1" applyAlignment="1">
      <alignment horizontal="center" vertical="top"/>
    </xf>
    <xf numFmtId="49" fontId="13" fillId="0" borderId="5" xfId="4" applyNumberFormat="1" applyFont="1" applyBorder="1" applyAlignment="1">
      <alignment horizontal="center" vertical="top"/>
    </xf>
    <xf numFmtId="49" fontId="25" fillId="13" borderId="18" xfId="4" applyNumberFormat="1" applyFont="1" applyFill="1" applyBorder="1" applyAlignment="1">
      <alignment horizontal="center" vertical="top" wrapText="1"/>
    </xf>
    <xf numFmtId="49" fontId="25" fillId="13" borderId="17" xfId="4" applyNumberFormat="1" applyFont="1" applyFill="1" applyBorder="1" applyAlignment="1">
      <alignment horizontal="center" vertical="top" wrapText="1"/>
    </xf>
    <xf numFmtId="0" fontId="25" fillId="12" borderId="24" xfId="4" applyFont="1" applyFill="1" applyBorder="1" applyAlignment="1">
      <alignment vertical="top" wrapText="1"/>
    </xf>
    <xf numFmtId="0" fontId="52" fillId="12" borderId="23" xfId="4" applyFont="1" applyFill="1" applyBorder="1" applyAlignment="1">
      <alignment wrapText="1"/>
    </xf>
    <xf numFmtId="0" fontId="52" fillId="12" borderId="5" xfId="4" applyFont="1" applyFill="1" applyBorder="1" applyAlignment="1">
      <alignment wrapText="1"/>
    </xf>
    <xf numFmtId="49" fontId="21" fillId="0" borderId="24" xfId="4" applyNumberFormat="1" applyFont="1" applyBorder="1" applyAlignment="1">
      <alignment horizontal="center" vertical="center" textRotation="90"/>
    </xf>
    <xf numFmtId="49" fontId="21" fillId="0" borderId="23" xfId="4" applyNumberFormat="1" applyFont="1" applyBorder="1" applyAlignment="1">
      <alignment horizontal="center" vertical="center" textRotation="90"/>
    </xf>
    <xf numFmtId="49" fontId="21" fillId="0" borderId="5" xfId="4" applyNumberFormat="1" applyFont="1" applyBorder="1" applyAlignment="1">
      <alignment horizontal="center" vertical="center" textRotation="90"/>
    </xf>
    <xf numFmtId="0" fontId="25" fillId="8" borderId="4" xfId="4" applyFont="1" applyFill="1" applyBorder="1" applyAlignment="1">
      <alignment horizontal="left" vertical="top" wrapText="1"/>
    </xf>
    <xf numFmtId="0" fontId="25" fillId="8" borderId="3" xfId="4" applyFont="1" applyFill="1" applyBorder="1" applyAlignment="1">
      <alignment horizontal="left" vertical="top" wrapText="1"/>
    </xf>
    <xf numFmtId="0" fontId="25" fillId="8" borderId="2" xfId="4" applyFont="1" applyFill="1" applyBorder="1" applyAlignment="1">
      <alignment horizontal="left" vertical="top" wrapText="1"/>
    </xf>
    <xf numFmtId="49" fontId="25" fillId="9" borderId="54" xfId="4" applyNumberFormat="1" applyFont="1" applyFill="1" applyBorder="1" applyAlignment="1">
      <alignment horizontal="center" vertical="top"/>
    </xf>
    <xf numFmtId="49" fontId="25" fillId="9" borderId="68" xfId="4" applyNumberFormat="1" applyFont="1" applyFill="1" applyBorder="1" applyAlignment="1">
      <alignment horizontal="center" vertical="top"/>
    </xf>
    <xf numFmtId="49" fontId="25" fillId="14" borderId="54" xfId="4" applyNumberFormat="1" applyFont="1" applyFill="1" applyBorder="1" applyAlignment="1">
      <alignment horizontal="center" vertical="top"/>
    </xf>
    <xf numFmtId="49" fontId="25" fillId="14" borderId="68" xfId="4" applyNumberFormat="1" applyFont="1" applyFill="1" applyBorder="1" applyAlignment="1">
      <alignment horizontal="center" vertical="top"/>
    </xf>
    <xf numFmtId="49" fontId="25" fillId="12" borderId="68" xfId="4" applyNumberFormat="1" applyFont="1" applyFill="1" applyBorder="1" applyAlignment="1">
      <alignment horizontal="center" vertical="top" wrapText="1"/>
    </xf>
    <xf numFmtId="0" fontId="25" fillId="8" borderId="4" xfId="5" applyFont="1" applyFill="1" applyBorder="1" applyAlignment="1">
      <alignment horizontal="left" vertical="top"/>
    </xf>
    <xf numFmtId="0" fontId="25" fillId="8" borderId="3" xfId="5" applyFont="1" applyFill="1" applyBorder="1" applyAlignment="1">
      <alignment horizontal="left" vertical="top"/>
    </xf>
    <xf numFmtId="0" fontId="25" fillId="8" borderId="2" xfId="5" applyFont="1" applyFill="1" applyBorder="1" applyAlignment="1">
      <alignment horizontal="left" vertical="top"/>
    </xf>
    <xf numFmtId="49" fontId="25" fillId="12" borderId="23" xfId="4" applyNumberFormat="1" applyFont="1" applyFill="1" applyBorder="1" applyAlignment="1">
      <alignment horizontal="center" vertical="top"/>
    </xf>
    <xf numFmtId="0" fontId="25" fillId="0" borderId="24" xfId="4" applyFont="1" applyBorder="1" applyAlignment="1">
      <alignment horizontal="center" vertical="top" wrapText="1"/>
    </xf>
    <xf numFmtId="0" fontId="25" fillId="0" borderId="23" xfId="4" applyFont="1" applyBorder="1" applyAlignment="1">
      <alignment horizontal="center" vertical="top" wrapText="1"/>
    </xf>
    <xf numFmtId="0" fontId="25" fillId="12" borderId="24" xfId="5" applyFont="1" applyFill="1" applyBorder="1" applyAlignment="1">
      <alignment horizontal="left" vertical="top" wrapText="1"/>
    </xf>
    <xf numFmtId="0" fontId="25" fillId="12" borderId="23" xfId="5" applyFont="1" applyFill="1" applyBorder="1" applyAlignment="1">
      <alignment horizontal="left" vertical="top" wrapText="1"/>
    </xf>
    <xf numFmtId="0" fontId="52" fillId="12" borderId="5" xfId="4" applyFont="1" applyFill="1" applyBorder="1" applyAlignment="1">
      <alignment vertical="top" wrapText="1"/>
    </xf>
    <xf numFmtId="49" fontId="25" fillId="12" borderId="0" xfId="4" applyNumberFormat="1" applyFont="1" applyFill="1" applyBorder="1" applyAlignment="1">
      <alignment horizontal="center" vertical="top" wrapText="1"/>
    </xf>
    <xf numFmtId="0" fontId="30" fillId="12" borderId="17" xfId="4" applyFont="1" applyFill="1" applyBorder="1" applyAlignment="1">
      <alignment horizontal="center" vertical="top" wrapText="1"/>
    </xf>
    <xf numFmtId="49" fontId="4" fillId="0" borderId="37" xfId="4" applyNumberFormat="1" applyFont="1" applyFill="1" applyBorder="1" applyAlignment="1">
      <alignment horizontal="left" vertical="top" wrapText="1"/>
    </xf>
    <xf numFmtId="49" fontId="4" fillId="0" borderId="48" xfId="4" applyNumberFormat="1" applyFont="1" applyFill="1" applyBorder="1" applyAlignment="1">
      <alignment horizontal="left" vertical="top" wrapText="1"/>
    </xf>
    <xf numFmtId="49" fontId="4" fillId="0" borderId="44" xfId="4" applyNumberFormat="1" applyFont="1" applyFill="1" applyBorder="1" applyAlignment="1">
      <alignment horizontal="left" vertical="top" wrapText="1"/>
    </xf>
    <xf numFmtId="49" fontId="25" fillId="10" borderId="33" xfId="4" applyNumberFormat="1" applyFont="1" applyFill="1" applyBorder="1" applyAlignment="1">
      <alignment horizontal="center" vertical="top"/>
    </xf>
    <xf numFmtId="49" fontId="25" fillId="10" borderId="48" xfId="4" applyNumberFormat="1" applyFont="1" applyFill="1" applyBorder="1" applyAlignment="1">
      <alignment horizontal="center" vertical="top"/>
    </xf>
    <xf numFmtId="49" fontId="25" fillId="10" borderId="29" xfId="4" applyNumberFormat="1" applyFont="1" applyFill="1" applyBorder="1" applyAlignment="1">
      <alignment horizontal="center" vertical="top"/>
    </xf>
    <xf numFmtId="0" fontId="25" fillId="12" borderId="23" xfId="4" applyFont="1" applyFill="1" applyBorder="1" applyAlignment="1">
      <alignment vertical="top" wrapText="1"/>
    </xf>
    <xf numFmtId="49" fontId="25" fillId="12" borderId="37" xfId="4" applyNumberFormat="1" applyFont="1" applyFill="1" applyBorder="1" applyAlignment="1">
      <alignment horizontal="center" vertical="top" wrapText="1"/>
    </xf>
    <xf numFmtId="49" fontId="25" fillId="12" borderId="48" xfId="4" applyNumberFormat="1" applyFont="1" applyFill="1" applyBorder="1" applyAlignment="1">
      <alignment horizontal="center" vertical="top" wrapText="1"/>
    </xf>
    <xf numFmtId="49" fontId="21" fillId="11" borderId="24" xfId="4" applyNumberFormat="1" applyFont="1" applyFill="1" applyBorder="1" applyAlignment="1">
      <alignment horizontal="center" vertical="center" textRotation="90"/>
    </xf>
    <xf numFmtId="49" fontId="21" fillId="11" borderId="23" xfId="4" applyNumberFormat="1" applyFont="1" applyFill="1" applyBorder="1" applyAlignment="1">
      <alignment horizontal="center" vertical="center" textRotation="90"/>
    </xf>
    <xf numFmtId="49" fontId="21" fillId="11" borderId="5" xfId="4" applyNumberFormat="1" applyFont="1" applyFill="1" applyBorder="1" applyAlignment="1">
      <alignment horizontal="center" vertical="center" textRotation="90"/>
    </xf>
    <xf numFmtId="0" fontId="11" fillId="0" borderId="49" xfId="6" applyFont="1" applyBorder="1" applyAlignment="1">
      <alignment horizontal="center" vertical="top" wrapText="1"/>
    </xf>
    <xf numFmtId="0" fontId="11" fillId="0" borderId="45" xfId="6" applyFont="1" applyBorder="1" applyAlignment="1">
      <alignment horizontal="center" vertical="top" wrapText="1"/>
    </xf>
    <xf numFmtId="0" fontId="11" fillId="0" borderId="38" xfId="6" applyFont="1" applyBorder="1" applyAlignment="1">
      <alignment horizontal="center" vertical="top" wrapText="1"/>
    </xf>
    <xf numFmtId="0" fontId="4" fillId="0" borderId="65" xfId="6" applyFont="1" applyBorder="1" applyAlignment="1">
      <alignment horizontal="center" vertical="center"/>
    </xf>
    <xf numFmtId="0" fontId="4" fillId="0" borderId="61" xfId="6" applyFont="1" applyBorder="1" applyAlignment="1">
      <alignment horizontal="center" vertical="center"/>
    </xf>
    <xf numFmtId="0" fontId="4" fillId="0" borderId="20" xfId="6" applyFont="1" applyBorder="1" applyAlignment="1">
      <alignment horizontal="center" vertical="center"/>
    </xf>
    <xf numFmtId="0" fontId="11" fillId="0" borderId="51" xfId="6" applyFont="1" applyBorder="1" applyAlignment="1">
      <alignment horizontal="left" vertical="top" wrapText="1"/>
    </xf>
    <xf numFmtId="0" fontId="11" fillId="0" borderId="45" xfId="6" applyFont="1" applyBorder="1" applyAlignment="1">
      <alignment horizontal="left" vertical="top" wrapText="1"/>
    </xf>
    <xf numFmtId="0" fontId="11" fillId="0" borderId="43" xfId="6" applyFont="1" applyBorder="1" applyAlignment="1">
      <alignment horizontal="left" vertical="top" wrapText="1"/>
    </xf>
    <xf numFmtId="0" fontId="11" fillId="0" borderId="53" xfId="6" applyFont="1" applyBorder="1" applyAlignment="1">
      <alignment horizontal="justify" vertical="center"/>
    </xf>
    <xf numFmtId="0" fontId="11" fillId="0" borderId="40" xfId="6" applyFont="1" applyBorder="1" applyAlignment="1">
      <alignment horizontal="justify" vertical="center"/>
    </xf>
    <xf numFmtId="0" fontId="11" fillId="0" borderId="65" xfId="6" applyFont="1" applyBorder="1" applyAlignment="1">
      <alignment horizontal="center" vertical="center"/>
    </xf>
    <xf numFmtId="0" fontId="11" fillId="0" borderId="20" xfId="6" applyFont="1" applyBorder="1" applyAlignment="1">
      <alignment horizontal="center" vertical="center"/>
    </xf>
    <xf numFmtId="49" fontId="11" fillId="15" borderId="51" xfId="6" applyNumberFormat="1" applyFont="1" applyFill="1" applyBorder="1" applyAlignment="1">
      <alignment horizontal="center" vertical="center" wrapText="1"/>
    </xf>
    <xf numFmtId="49" fontId="11" fillId="15" borderId="43" xfId="6" applyNumberFormat="1" applyFont="1" applyFill="1" applyBorder="1" applyAlignment="1">
      <alignment horizontal="center" vertical="center" wrapText="1"/>
    </xf>
    <xf numFmtId="0" fontId="75" fillId="13" borderId="24" xfId="7" applyFont="1" applyFill="1" applyBorder="1" applyAlignment="1">
      <alignment horizontal="left" vertical="top"/>
    </xf>
    <xf numFmtId="0" fontId="75" fillId="13" borderId="5" xfId="7" applyFont="1" applyFill="1" applyBorder="1" applyAlignment="1">
      <alignment horizontal="left" vertical="top"/>
    </xf>
    <xf numFmtId="0" fontId="9" fillId="0" borderId="15" xfId="6" applyFont="1" applyBorder="1" applyAlignment="1">
      <alignment horizontal="left" vertical="top" wrapText="1"/>
    </xf>
    <xf numFmtId="0" fontId="9" fillId="0" borderId="14" xfId="6" applyFont="1" applyBorder="1" applyAlignment="1">
      <alignment horizontal="left" vertical="top" wrapText="1"/>
    </xf>
    <xf numFmtId="0" fontId="9" fillId="0" borderId="13" xfId="6" applyFont="1" applyBorder="1" applyAlignment="1">
      <alignment horizontal="left" vertical="top" wrapText="1"/>
    </xf>
    <xf numFmtId="49" fontId="7" fillId="0" borderId="37" xfId="6" applyNumberFormat="1" applyFont="1" applyBorder="1" applyAlignment="1">
      <alignment horizontal="center" vertical="center" textRotation="90"/>
    </xf>
    <xf numFmtId="49" fontId="7" fillId="0" borderId="48" xfId="6" applyNumberFormat="1" applyFont="1" applyBorder="1" applyAlignment="1">
      <alignment horizontal="center" vertical="center" textRotation="90"/>
    </xf>
    <xf numFmtId="49" fontId="7" fillId="0" borderId="44" xfId="6" applyNumberFormat="1" applyFont="1" applyBorder="1" applyAlignment="1">
      <alignment horizontal="center" vertical="center" textRotation="90"/>
    </xf>
    <xf numFmtId="49" fontId="7" fillId="0" borderId="24" xfId="6" applyNumberFormat="1" applyFont="1" applyBorder="1" applyAlignment="1">
      <alignment vertical="top" wrapText="1"/>
    </xf>
    <xf numFmtId="49" fontId="7" fillId="0" borderId="23" xfId="6" applyNumberFormat="1" applyFont="1" applyBorder="1" applyAlignment="1">
      <alignment vertical="top" wrapText="1"/>
    </xf>
    <xf numFmtId="49" fontId="7" fillId="0" borderId="5" xfId="6" applyNumberFormat="1" applyFont="1" applyBorder="1" applyAlignment="1">
      <alignment vertical="top" wrapText="1"/>
    </xf>
    <xf numFmtId="0" fontId="11" fillId="12" borderId="54" xfId="6" applyFont="1" applyFill="1" applyBorder="1" applyAlignment="1">
      <alignment horizontal="center" vertical="top"/>
    </xf>
    <xf numFmtId="0" fontId="11" fillId="12" borderId="68" xfId="6" applyFont="1" applyFill="1" applyBorder="1" applyAlignment="1">
      <alignment horizontal="center" vertical="top"/>
    </xf>
    <xf numFmtId="164" fontId="11" fillId="12" borderId="54" xfId="6" applyNumberFormat="1" applyFont="1" applyFill="1" applyBorder="1" applyAlignment="1">
      <alignment horizontal="center" vertical="top"/>
    </xf>
    <xf numFmtId="164" fontId="11" fillId="12" borderId="68" xfId="6" applyNumberFormat="1" applyFont="1" applyFill="1" applyBorder="1" applyAlignment="1">
      <alignment horizontal="center" vertical="top"/>
    </xf>
    <xf numFmtId="0" fontId="9" fillId="0" borderId="53" xfId="6" applyFont="1" applyBorder="1" applyAlignment="1">
      <alignment horizontal="left" vertical="top" wrapText="1"/>
    </xf>
    <xf numFmtId="0" fontId="9" fillId="0" borderId="40" xfId="6" applyFont="1" applyBorder="1" applyAlignment="1">
      <alignment horizontal="left" vertical="top" wrapText="1"/>
    </xf>
    <xf numFmtId="2" fontId="11" fillId="15" borderId="0" xfId="6" applyNumberFormat="1" applyFont="1" applyFill="1" applyBorder="1" applyAlignment="1">
      <alignment horizontal="center" vertical="center" wrapText="1"/>
    </xf>
    <xf numFmtId="164" fontId="4" fillId="15" borderId="65" xfId="6" applyNumberFormat="1" applyFont="1" applyFill="1" applyBorder="1" applyAlignment="1">
      <alignment horizontal="center" vertical="center" wrapText="1"/>
    </xf>
    <xf numFmtId="164" fontId="4" fillId="15" borderId="20" xfId="6" applyNumberFormat="1" applyFont="1" applyFill="1" applyBorder="1" applyAlignment="1">
      <alignment horizontal="center" vertical="center" wrapText="1"/>
    </xf>
    <xf numFmtId="0" fontId="11" fillId="11" borderId="51" xfId="6" applyFont="1" applyFill="1" applyBorder="1" applyAlignment="1">
      <alignment horizontal="center" vertical="center"/>
    </xf>
    <xf numFmtId="0" fontId="11" fillId="11" borderId="43" xfId="6" applyFont="1" applyFill="1" applyBorder="1" applyAlignment="1">
      <alignment horizontal="center" vertical="center"/>
    </xf>
    <xf numFmtId="0" fontId="11" fillId="0" borderId="51" xfId="6" applyFont="1" applyBorder="1" applyAlignment="1">
      <alignment horizontal="center" vertical="center" wrapText="1"/>
    </xf>
    <xf numFmtId="0" fontId="11" fillId="0" borderId="45" xfId="6" applyFont="1" applyBorder="1" applyAlignment="1">
      <alignment horizontal="center" vertical="center" wrapText="1"/>
    </xf>
    <xf numFmtId="0" fontId="11" fillId="0" borderId="43" xfId="6" applyFont="1" applyBorder="1" applyAlignment="1">
      <alignment horizontal="center" vertical="center" wrapText="1"/>
    </xf>
    <xf numFmtId="0" fontId="4" fillId="0" borderId="53" xfId="6" applyFont="1" applyBorder="1" applyAlignment="1">
      <alignment vertical="center" wrapText="1"/>
    </xf>
    <xf numFmtId="0" fontId="4" fillId="0" borderId="47" xfId="6" applyFont="1" applyBorder="1" applyAlignment="1">
      <alignment vertical="center" wrapText="1"/>
    </xf>
    <xf numFmtId="0" fontId="4" fillId="0" borderId="40" xfId="6" applyFont="1" applyBorder="1" applyAlignment="1">
      <alignment vertical="center" wrapText="1"/>
    </xf>
    <xf numFmtId="0" fontId="4" fillId="15" borderId="0" xfId="6" applyFont="1" applyFill="1" applyBorder="1" applyAlignment="1">
      <alignment horizontal="center" vertical="top" wrapText="1"/>
    </xf>
    <xf numFmtId="49" fontId="7" fillId="0" borderId="33" xfId="6" applyNumberFormat="1" applyFont="1" applyBorder="1" applyAlignment="1">
      <alignment horizontal="center" vertical="center" textRotation="90"/>
    </xf>
    <xf numFmtId="49" fontId="7" fillId="0" borderId="29" xfId="6" applyNumberFormat="1" applyFont="1" applyBorder="1" applyAlignment="1">
      <alignment horizontal="center" vertical="center" textRotation="90"/>
    </xf>
    <xf numFmtId="0" fontId="75" fillId="13" borderId="25" xfId="7" applyFont="1" applyFill="1" applyBorder="1" applyAlignment="1">
      <alignment horizontal="left" vertical="top"/>
    </xf>
    <xf numFmtId="0" fontId="75" fillId="13" borderId="19" xfId="7" applyFont="1" applyFill="1" applyBorder="1" applyAlignment="1">
      <alignment horizontal="left" vertical="top"/>
    </xf>
    <xf numFmtId="0" fontId="4" fillId="0" borderId="53" xfId="6" applyFont="1" applyBorder="1" applyAlignment="1">
      <alignment horizontal="justify" vertical="center"/>
    </xf>
    <xf numFmtId="0" fontId="4" fillId="0" borderId="40" xfId="6" applyFont="1" applyBorder="1" applyAlignment="1">
      <alignment horizontal="justify" vertical="center"/>
    </xf>
    <xf numFmtId="0" fontId="75" fillId="13" borderId="24" xfId="7" applyFont="1" applyFill="1" applyBorder="1" applyAlignment="1">
      <alignment horizontal="left" vertical="top" wrapText="1"/>
    </xf>
    <xf numFmtId="0" fontId="75" fillId="13" borderId="5" xfId="7" applyFont="1" applyFill="1" applyBorder="1" applyAlignment="1">
      <alignment horizontal="left" vertical="top" wrapText="1"/>
    </xf>
    <xf numFmtId="164" fontId="11" fillId="0" borderId="0" xfId="6" applyNumberFormat="1" applyFont="1" applyFill="1" applyBorder="1" applyAlignment="1">
      <alignment horizontal="center" vertical="top"/>
    </xf>
    <xf numFmtId="0" fontId="12" fillId="8" borderId="4" xfId="6" applyFont="1" applyFill="1" applyBorder="1" applyAlignment="1">
      <alignment horizontal="right" vertical="top" wrapText="1"/>
    </xf>
    <xf numFmtId="0" fontId="12" fillId="8" borderId="3" xfId="6" applyFont="1" applyFill="1" applyBorder="1" applyAlignment="1">
      <alignment horizontal="right" vertical="top" wrapText="1"/>
    </xf>
    <xf numFmtId="0" fontId="12" fillId="8" borderId="17" xfId="6" applyFont="1" applyFill="1" applyBorder="1" applyAlignment="1">
      <alignment horizontal="right" vertical="top" wrapText="1"/>
    </xf>
    <xf numFmtId="0" fontId="12" fillId="8" borderId="2" xfId="6" applyFont="1" applyFill="1" applyBorder="1" applyAlignment="1">
      <alignment horizontal="right" vertical="top" wrapText="1"/>
    </xf>
    <xf numFmtId="0" fontId="11" fillId="11" borderId="49" xfId="6" applyFont="1" applyFill="1" applyBorder="1" applyAlignment="1">
      <alignment horizontal="center" vertical="center"/>
    </xf>
    <xf numFmtId="0" fontId="11" fillId="0" borderId="53" xfId="6" applyFont="1" applyBorder="1" applyAlignment="1">
      <alignment vertical="top" wrapText="1"/>
    </xf>
    <xf numFmtId="0" fontId="11" fillId="0" borderId="47" xfId="6" applyFont="1" applyBorder="1" applyAlignment="1">
      <alignment vertical="top" wrapText="1"/>
    </xf>
    <xf numFmtId="0" fontId="11" fillId="0" borderId="40" xfId="6" applyFont="1" applyBorder="1" applyAlignment="1">
      <alignment vertical="top" wrapText="1"/>
    </xf>
    <xf numFmtId="164" fontId="11" fillId="15" borderId="65" xfId="6" applyNumberFormat="1" applyFont="1" applyFill="1" applyBorder="1" applyAlignment="1">
      <alignment horizontal="center" vertical="center" wrapText="1"/>
    </xf>
    <xf numFmtId="164" fontId="11" fillId="15" borderId="61" xfId="6" applyNumberFormat="1" applyFont="1" applyFill="1" applyBorder="1" applyAlignment="1">
      <alignment horizontal="center" vertical="center" wrapText="1"/>
    </xf>
    <xf numFmtId="164" fontId="11" fillId="15" borderId="20" xfId="6" applyNumberFormat="1" applyFont="1" applyFill="1" applyBorder="1" applyAlignment="1">
      <alignment horizontal="center" vertical="center" wrapText="1"/>
    </xf>
    <xf numFmtId="0" fontId="18" fillId="11" borderId="24" xfId="6" applyFont="1" applyFill="1" applyBorder="1" applyAlignment="1">
      <alignment horizontal="center" vertical="top" wrapText="1"/>
    </xf>
    <xf numFmtId="0" fontId="18" fillId="11" borderId="23" xfId="6" applyFont="1" applyFill="1" applyBorder="1" applyAlignment="1">
      <alignment horizontal="center" vertical="top" wrapText="1"/>
    </xf>
    <xf numFmtId="0" fontId="18" fillId="11" borderId="5" xfId="6" applyFont="1" applyFill="1" applyBorder="1" applyAlignment="1">
      <alignment horizontal="center" vertical="top" wrapText="1"/>
    </xf>
    <xf numFmtId="49" fontId="24" fillId="0" borderId="17" xfId="6" applyNumberFormat="1" applyFont="1" applyBorder="1" applyAlignment="1">
      <alignment horizontal="center" vertical="top" wrapText="1"/>
    </xf>
    <xf numFmtId="0" fontId="6" fillId="6" borderId="33" xfId="6" applyFont="1" applyFill="1" applyBorder="1" applyAlignment="1">
      <alignment horizontal="right" vertical="top" wrapText="1"/>
    </xf>
    <xf numFmtId="0" fontId="6" fillId="6" borderId="67" xfId="6" applyFont="1" applyFill="1" applyBorder="1" applyAlignment="1">
      <alignment horizontal="right" vertical="top" wrapText="1"/>
    </xf>
    <xf numFmtId="0" fontId="6" fillId="6" borderId="59" xfId="6" applyFont="1" applyFill="1" applyBorder="1" applyAlignment="1">
      <alignment horizontal="right" vertical="top" wrapText="1"/>
    </xf>
    <xf numFmtId="0" fontId="4" fillId="13" borderId="24" xfId="6" applyFont="1" applyFill="1" applyBorder="1" applyAlignment="1">
      <alignment horizontal="justify" vertical="top"/>
    </xf>
    <xf numFmtId="0" fontId="4" fillId="13" borderId="23" xfId="6" applyFont="1" applyFill="1" applyBorder="1" applyAlignment="1">
      <alignment horizontal="justify" vertical="top"/>
    </xf>
    <xf numFmtId="0" fontId="4" fillId="13" borderId="5" xfId="6" applyFont="1" applyFill="1" applyBorder="1" applyAlignment="1">
      <alignment horizontal="justify" vertical="top"/>
    </xf>
    <xf numFmtId="49" fontId="11" fillId="0" borderId="24" xfId="6" applyNumberFormat="1" applyFont="1" applyBorder="1" applyAlignment="1">
      <alignment horizontal="center" vertical="top"/>
    </xf>
    <xf numFmtId="49" fontId="11" fillId="0" borderId="23" xfId="6" applyNumberFormat="1" applyFont="1" applyBorder="1" applyAlignment="1">
      <alignment horizontal="center" vertical="top"/>
    </xf>
    <xf numFmtId="49" fontId="11" fillId="0" borderId="5" xfId="6" applyNumberFormat="1" applyFont="1" applyBorder="1" applyAlignment="1">
      <alignment horizontal="center" vertical="top"/>
    </xf>
    <xf numFmtId="49" fontId="11" fillId="0" borderId="37" xfId="6" applyNumberFormat="1" applyFont="1" applyFill="1" applyBorder="1" applyAlignment="1">
      <alignment horizontal="center" vertical="top"/>
    </xf>
    <xf numFmtId="49" fontId="11" fillId="0" borderId="48" xfId="6" applyNumberFormat="1" applyFont="1" applyFill="1" applyBorder="1" applyAlignment="1">
      <alignment horizontal="center" vertical="top"/>
    </xf>
    <xf numFmtId="49" fontId="11" fillId="0" borderId="44" xfId="6" applyNumberFormat="1" applyFont="1" applyFill="1" applyBorder="1" applyAlignment="1">
      <alignment horizontal="center" vertical="top"/>
    </xf>
    <xf numFmtId="49" fontId="7" fillId="0" borderId="24" xfId="6" applyNumberFormat="1" applyFont="1" applyBorder="1" applyAlignment="1">
      <alignment horizontal="center" vertical="top"/>
    </xf>
    <xf numFmtId="49" fontId="7" fillId="0" borderId="23" xfId="6" applyNumberFormat="1" applyFont="1" applyBorder="1" applyAlignment="1">
      <alignment horizontal="center" vertical="top"/>
    </xf>
    <xf numFmtId="49" fontId="12" fillId="9" borderId="24" xfId="6" applyNumberFormat="1" applyFont="1" applyFill="1" applyBorder="1" applyAlignment="1">
      <alignment vertical="top"/>
    </xf>
    <xf numFmtId="49" fontId="12" fillId="9" borderId="23" xfId="6" applyNumberFormat="1" applyFont="1" applyFill="1" applyBorder="1" applyAlignment="1">
      <alignment vertical="top"/>
    </xf>
    <xf numFmtId="49" fontId="12" fillId="9" borderId="5" xfId="6" applyNumberFormat="1" applyFont="1" applyFill="1" applyBorder="1" applyAlignment="1">
      <alignment vertical="top"/>
    </xf>
    <xf numFmtId="49" fontId="12" fillId="14" borderId="24" xfId="6" applyNumberFormat="1" applyFont="1" applyFill="1" applyBorder="1" applyAlignment="1">
      <alignment vertical="top"/>
    </xf>
    <xf numFmtId="49" fontId="12" fillId="14" borderId="23" xfId="6" applyNumberFormat="1" applyFont="1" applyFill="1" applyBorder="1" applyAlignment="1">
      <alignment vertical="top"/>
    </xf>
    <xf numFmtId="49" fontId="12" fillId="14" borderId="5" xfId="6" applyNumberFormat="1" applyFont="1" applyFill="1" applyBorder="1" applyAlignment="1">
      <alignment vertical="top"/>
    </xf>
    <xf numFmtId="0" fontId="75" fillId="13" borderId="23" xfId="7" applyFont="1" applyFill="1" applyBorder="1" applyAlignment="1">
      <alignment horizontal="left" vertical="top" wrapText="1"/>
    </xf>
    <xf numFmtId="0" fontId="4" fillId="0" borderId="0" xfId="6" applyFont="1" applyBorder="1" applyAlignment="1">
      <alignment horizontal="center" vertical="center"/>
    </xf>
    <xf numFmtId="0" fontId="25" fillId="12" borderId="37" xfId="6" applyFont="1" applyFill="1" applyBorder="1" applyAlignment="1">
      <alignment horizontal="center" vertical="top" wrapText="1"/>
    </xf>
    <xf numFmtId="0" fontId="25" fillId="12" borderId="18" xfId="6" applyFont="1" applyFill="1" applyBorder="1" applyAlignment="1">
      <alignment horizontal="center" vertical="top" wrapText="1"/>
    </xf>
    <xf numFmtId="0" fontId="25" fillId="12" borderId="25" xfId="6" applyFont="1" applyFill="1" applyBorder="1" applyAlignment="1">
      <alignment horizontal="center" vertical="top" wrapText="1"/>
    </xf>
    <xf numFmtId="0" fontId="25" fillId="12" borderId="48" xfId="6" applyFont="1" applyFill="1" applyBorder="1" applyAlignment="1">
      <alignment horizontal="center" vertical="top" wrapText="1"/>
    </xf>
    <xf numFmtId="0" fontId="25" fillId="12" borderId="0" xfId="6" applyFont="1" applyFill="1" applyBorder="1" applyAlignment="1">
      <alignment horizontal="center" vertical="top" wrapText="1"/>
    </xf>
    <xf numFmtId="0" fontId="25" fillId="12" borderId="55" xfId="6" applyFont="1" applyFill="1" applyBorder="1" applyAlignment="1">
      <alignment horizontal="center" vertical="top" wrapText="1"/>
    </xf>
    <xf numFmtId="0" fontId="25" fillId="12" borderId="44" xfId="6" applyFont="1" applyFill="1" applyBorder="1" applyAlignment="1">
      <alignment horizontal="center" vertical="top" wrapText="1"/>
    </xf>
    <xf numFmtId="0" fontId="25" fillId="12" borderId="17" xfId="6" applyFont="1" applyFill="1" applyBorder="1" applyAlignment="1">
      <alignment horizontal="center" vertical="top" wrapText="1"/>
    </xf>
    <xf numFmtId="0" fontId="25" fillId="12" borderId="19" xfId="6" applyFont="1" applyFill="1" applyBorder="1" applyAlignment="1">
      <alignment horizontal="center" vertical="top" wrapText="1"/>
    </xf>
    <xf numFmtId="0" fontId="4" fillId="13" borderId="24" xfId="6" applyFont="1" applyFill="1" applyBorder="1" applyAlignment="1">
      <alignment vertical="top" wrapText="1"/>
    </xf>
    <xf numFmtId="0" fontId="4" fillId="13" borderId="23" xfId="6" applyFont="1" applyFill="1" applyBorder="1" applyAlignment="1">
      <alignment vertical="top" wrapText="1"/>
    </xf>
    <xf numFmtId="0" fontId="4" fillId="13" borderId="5" xfId="6" applyFont="1" applyFill="1" applyBorder="1" applyAlignment="1">
      <alignment vertical="top" wrapText="1"/>
    </xf>
    <xf numFmtId="49" fontId="12" fillId="13" borderId="23" xfId="6" applyNumberFormat="1" applyFont="1" applyFill="1" applyBorder="1" applyAlignment="1">
      <alignment horizontal="center" vertical="top" wrapText="1"/>
    </xf>
    <xf numFmtId="49" fontId="12" fillId="13" borderId="5" xfId="6" applyNumberFormat="1" applyFont="1" applyFill="1" applyBorder="1" applyAlignment="1">
      <alignment horizontal="center" vertical="top" wrapText="1"/>
    </xf>
    <xf numFmtId="49" fontId="12" fillId="13" borderId="24" xfId="6" applyNumberFormat="1" applyFont="1" applyFill="1" applyBorder="1" applyAlignment="1">
      <alignment horizontal="center" vertical="top" wrapText="1"/>
    </xf>
    <xf numFmtId="49" fontId="12" fillId="9" borderId="33" xfId="6" applyNumberFormat="1" applyFont="1" applyFill="1" applyBorder="1" applyAlignment="1">
      <alignment horizontal="center" vertical="top"/>
    </xf>
    <xf numFmtId="49" fontId="12" fillId="9" borderId="48" xfId="6" applyNumberFormat="1" applyFont="1" applyFill="1" applyBorder="1" applyAlignment="1">
      <alignment horizontal="center" vertical="top"/>
    </xf>
    <xf numFmtId="49" fontId="12" fillId="9" borderId="29" xfId="6" applyNumberFormat="1" applyFont="1" applyFill="1" applyBorder="1" applyAlignment="1">
      <alignment horizontal="center" vertical="top"/>
    </xf>
    <xf numFmtId="49" fontId="12" fillId="14" borderId="16" xfId="6" applyNumberFormat="1" applyFont="1" applyFill="1" applyBorder="1" applyAlignment="1">
      <alignment horizontal="center" vertical="top"/>
    </xf>
    <xf numFmtId="49" fontId="12" fillId="14" borderId="23" xfId="6" applyNumberFormat="1" applyFont="1" applyFill="1" applyBorder="1" applyAlignment="1">
      <alignment horizontal="center" vertical="top"/>
    </xf>
    <xf numFmtId="49" fontId="12" fillId="14" borderId="21" xfId="6" applyNumberFormat="1" applyFont="1" applyFill="1" applyBorder="1" applyAlignment="1">
      <alignment horizontal="center" vertical="top"/>
    </xf>
    <xf numFmtId="49" fontId="12" fillId="12" borderId="18" xfId="6" applyNumberFormat="1" applyFont="1" applyFill="1" applyBorder="1" applyAlignment="1">
      <alignment horizontal="center" vertical="top" wrapText="1"/>
    </xf>
    <xf numFmtId="49" fontId="12" fillId="12" borderId="0" xfId="6" applyNumberFormat="1" applyFont="1" applyFill="1" applyBorder="1" applyAlignment="1">
      <alignment horizontal="center" vertical="top" wrapText="1"/>
    </xf>
    <xf numFmtId="0" fontId="18" fillId="12" borderId="17" xfId="6" applyFont="1" applyFill="1" applyBorder="1" applyAlignment="1">
      <alignment horizontal="center" vertical="top" wrapText="1"/>
    </xf>
    <xf numFmtId="49" fontId="7" fillId="0" borderId="24" xfId="6" applyNumberFormat="1" applyFont="1" applyBorder="1" applyAlignment="1">
      <alignment horizontal="center" vertical="center" textRotation="90"/>
    </xf>
    <xf numFmtId="49" fontId="7" fillId="0" borderId="23" xfId="6" applyNumberFormat="1" applyFont="1" applyBorder="1" applyAlignment="1">
      <alignment horizontal="center" vertical="center" textRotation="90"/>
    </xf>
    <xf numFmtId="49" fontId="7" fillId="0" borderId="5" xfId="6" applyNumberFormat="1" applyFont="1" applyBorder="1" applyAlignment="1">
      <alignment horizontal="center" vertical="center" textRotation="90"/>
    </xf>
    <xf numFmtId="49" fontId="17" fillId="0" borderId="24" xfId="6" applyNumberFormat="1" applyFont="1" applyBorder="1" applyAlignment="1">
      <alignment horizontal="center" vertical="center" textRotation="90"/>
    </xf>
    <xf numFmtId="49" fontId="17" fillId="0" borderId="23" xfId="6" applyNumberFormat="1" applyFont="1" applyBorder="1" applyAlignment="1">
      <alignment horizontal="center" vertical="center" textRotation="90"/>
    </xf>
    <xf numFmtId="49" fontId="17" fillId="0" borderId="5" xfId="6" applyNumberFormat="1" applyFont="1" applyBorder="1" applyAlignment="1">
      <alignment horizontal="center" vertical="center" textRotation="90"/>
    </xf>
    <xf numFmtId="49" fontId="12" fillId="9" borderId="8" xfId="6" applyNumberFormat="1" applyFont="1" applyFill="1" applyBorder="1" applyAlignment="1">
      <alignment horizontal="center" vertical="top"/>
    </xf>
    <xf numFmtId="49" fontId="12" fillId="14" borderId="68" xfId="6" applyNumberFormat="1" applyFont="1" applyFill="1" applyBorder="1" applyAlignment="1">
      <alignment horizontal="center" vertical="top"/>
    </xf>
    <xf numFmtId="164" fontId="4" fillId="15" borderId="60" xfId="6" applyNumberFormat="1" applyFont="1" applyFill="1" applyBorder="1" applyAlignment="1">
      <alignment horizontal="center" vertical="top" wrapText="1"/>
    </xf>
    <xf numFmtId="164" fontId="4" fillId="15" borderId="61" xfId="6" applyNumberFormat="1" applyFont="1" applyFill="1" applyBorder="1" applyAlignment="1">
      <alignment horizontal="center" vertical="top" wrapText="1"/>
    </xf>
    <xf numFmtId="164" fontId="4" fillId="15" borderId="58" xfId="6" applyNumberFormat="1" applyFont="1" applyFill="1" applyBorder="1" applyAlignment="1">
      <alignment horizontal="center" vertical="top" wrapText="1"/>
    </xf>
    <xf numFmtId="0" fontId="7" fillId="0" borderId="42" xfId="6" applyFont="1" applyBorder="1" applyAlignment="1">
      <alignment horizontal="justify" vertical="center"/>
    </xf>
    <xf numFmtId="0" fontId="7" fillId="0" borderId="40" xfId="6" applyFont="1" applyBorder="1" applyAlignment="1">
      <alignment horizontal="justify" vertical="center"/>
    </xf>
    <xf numFmtId="164" fontId="11" fillId="15" borderId="60" xfId="6" applyNumberFormat="1" applyFont="1" applyFill="1" applyBorder="1" applyAlignment="1">
      <alignment horizontal="center" vertical="center" wrapText="1"/>
    </xf>
    <xf numFmtId="164" fontId="4" fillId="15" borderId="61" xfId="6" applyNumberFormat="1" applyFont="1" applyFill="1" applyBorder="1" applyAlignment="1">
      <alignment horizontal="center" vertical="center" wrapText="1"/>
    </xf>
    <xf numFmtId="0" fontId="4" fillId="0" borderId="53" xfId="6" applyFont="1" applyBorder="1" applyAlignment="1">
      <alignment vertical="top" wrapText="1"/>
    </xf>
    <xf numFmtId="0" fontId="4" fillId="0" borderId="47" xfId="6" applyFont="1" applyBorder="1" applyAlignment="1">
      <alignment vertical="top" wrapText="1"/>
    </xf>
    <xf numFmtId="0" fontId="4" fillId="0" borderId="40" xfId="6" applyFont="1" applyBorder="1" applyAlignment="1">
      <alignment vertical="top" wrapText="1"/>
    </xf>
    <xf numFmtId="0" fontId="9" fillId="0" borderId="29" xfId="6" applyFont="1" applyBorder="1" applyAlignment="1">
      <alignment horizontal="left" vertical="top" wrapText="1"/>
    </xf>
    <xf numFmtId="0" fontId="9" fillId="0" borderId="66" xfId="6" applyFont="1" applyBorder="1" applyAlignment="1">
      <alignment horizontal="left" vertical="top" wrapText="1"/>
    </xf>
    <xf numFmtId="0" fontId="9" fillId="0" borderId="56" xfId="6" applyFont="1" applyBorder="1" applyAlignment="1">
      <alignment horizontal="left" vertical="top" wrapText="1"/>
    </xf>
    <xf numFmtId="0" fontId="4" fillId="6" borderId="4" xfId="6" applyFont="1" applyFill="1" applyBorder="1" applyAlignment="1">
      <alignment horizontal="right" vertical="top" wrapText="1"/>
    </xf>
    <xf numFmtId="0" fontId="4" fillId="6" borderId="3" xfId="6" applyFont="1" applyFill="1" applyBorder="1" applyAlignment="1">
      <alignment horizontal="right" vertical="top" wrapText="1"/>
    </xf>
    <xf numFmtId="0" fontId="9" fillId="0" borderId="33" xfId="6" applyFont="1" applyBorder="1" applyAlignment="1">
      <alignment horizontal="left" vertical="top" wrapText="1"/>
    </xf>
    <xf numFmtId="0" fontId="9" fillId="0" borderId="67" xfId="6" applyFont="1" applyBorder="1" applyAlignment="1">
      <alignment horizontal="left" vertical="top" wrapText="1"/>
    </xf>
    <xf numFmtId="0" fontId="9" fillId="0" borderId="59" xfId="6" applyFont="1" applyBorder="1" applyAlignment="1">
      <alignment horizontal="left" vertical="top" wrapText="1"/>
    </xf>
    <xf numFmtId="0" fontId="52" fillId="24" borderId="4" xfId="6" applyFont="1" applyFill="1" applyBorder="1" applyAlignment="1">
      <alignment horizontal="right" vertical="top" wrapText="1"/>
    </xf>
    <xf numFmtId="0" fontId="52" fillId="24" borderId="3" xfId="6" applyFont="1" applyFill="1" applyBorder="1" applyAlignment="1">
      <alignment horizontal="right" vertical="top" wrapText="1"/>
    </xf>
    <xf numFmtId="0" fontId="52" fillId="24" borderId="2" xfId="6" applyFont="1" applyFill="1" applyBorder="1" applyAlignment="1">
      <alignment horizontal="right" vertical="top" wrapText="1"/>
    </xf>
    <xf numFmtId="0" fontId="4" fillId="0" borderId="42" xfId="6" applyFont="1" applyBorder="1" applyAlignment="1">
      <alignment horizontal="left" vertical="top" wrapText="1"/>
    </xf>
    <xf numFmtId="0" fontId="4" fillId="0" borderId="47" xfId="6" applyFont="1" applyBorder="1" applyAlignment="1">
      <alignment horizontal="left" vertical="top" wrapText="1"/>
    </xf>
    <xf numFmtId="0" fontId="4" fillId="0" borderId="62" xfId="6" applyFont="1" applyBorder="1" applyAlignment="1">
      <alignment horizontal="left" vertical="top" wrapText="1"/>
    </xf>
    <xf numFmtId="49" fontId="6" fillId="3" borderId="4" xfId="6" applyNumberFormat="1" applyFont="1" applyFill="1" applyBorder="1" applyAlignment="1">
      <alignment horizontal="right" vertical="top"/>
    </xf>
    <xf numFmtId="49" fontId="6" fillId="3" borderId="3" xfId="6" applyNumberFormat="1" applyFont="1" applyFill="1" applyBorder="1" applyAlignment="1">
      <alignment horizontal="right" vertical="top"/>
    </xf>
    <xf numFmtId="49" fontId="6" fillId="3" borderId="2" xfId="6" applyNumberFormat="1" applyFont="1" applyFill="1" applyBorder="1" applyAlignment="1">
      <alignment horizontal="right" vertical="top"/>
    </xf>
    <xf numFmtId="49" fontId="12" fillId="8" borderId="24" xfId="6" applyNumberFormat="1" applyFont="1" applyFill="1" applyBorder="1" applyAlignment="1">
      <alignment horizontal="center" vertical="top"/>
    </xf>
    <xf numFmtId="49" fontId="12" fillId="8" borderId="5" xfId="6" applyNumberFormat="1" applyFont="1" applyFill="1" applyBorder="1" applyAlignment="1">
      <alignment horizontal="center" vertical="top"/>
    </xf>
    <xf numFmtId="49" fontId="12" fillId="9" borderId="24" xfId="6" applyNumberFormat="1" applyFont="1" applyFill="1" applyBorder="1" applyAlignment="1">
      <alignment horizontal="center" vertical="top"/>
    </xf>
    <xf numFmtId="49" fontId="12" fillId="9" borderId="5" xfId="6" applyNumberFormat="1" applyFont="1" applyFill="1" applyBorder="1" applyAlignment="1">
      <alignment horizontal="center" vertical="top"/>
    </xf>
    <xf numFmtId="49" fontId="7" fillId="0" borderId="5" xfId="6" applyNumberFormat="1" applyFont="1" applyBorder="1" applyAlignment="1">
      <alignment horizontal="center" vertical="top"/>
    </xf>
    <xf numFmtId="49" fontId="7" fillId="0" borderId="8" xfId="6" applyNumberFormat="1" applyFont="1" applyBorder="1" applyAlignment="1">
      <alignment horizontal="center" vertical="center" textRotation="90"/>
    </xf>
    <xf numFmtId="49" fontId="12" fillId="9" borderId="23" xfId="6" applyNumberFormat="1" applyFont="1" applyFill="1" applyBorder="1" applyAlignment="1">
      <alignment horizontal="center" vertical="top"/>
    </xf>
    <xf numFmtId="49" fontId="12" fillId="8" borderId="23" xfId="6" applyNumberFormat="1" applyFont="1" applyFill="1" applyBorder="1" applyAlignment="1">
      <alignment horizontal="center" vertical="top"/>
    </xf>
    <xf numFmtId="0" fontId="75" fillId="13" borderId="25" xfId="7" applyFont="1" applyFill="1" applyBorder="1" applyAlignment="1">
      <alignment horizontal="left" vertical="top" wrapText="1"/>
    </xf>
    <xf numFmtId="0" fontId="75" fillId="13" borderId="55" xfId="7" applyFont="1" applyFill="1" applyBorder="1" applyAlignment="1">
      <alignment horizontal="left" vertical="top" wrapText="1"/>
    </xf>
    <xf numFmtId="0" fontId="75" fillId="13" borderId="19" xfId="7" applyFont="1" applyFill="1" applyBorder="1" applyAlignment="1">
      <alignment horizontal="left" vertical="top" wrapText="1"/>
    </xf>
    <xf numFmtId="0" fontId="75" fillId="13" borderId="55" xfId="7" applyFont="1" applyFill="1" applyBorder="1" applyAlignment="1">
      <alignment horizontal="left" vertical="top"/>
    </xf>
    <xf numFmtId="49" fontId="12" fillId="12" borderId="24" xfId="6" applyNumberFormat="1" applyFont="1" applyFill="1" applyBorder="1" applyAlignment="1">
      <alignment horizontal="center" vertical="top" wrapText="1"/>
    </xf>
    <xf numFmtId="49" fontId="12" fillId="12" borderId="5" xfId="6" applyNumberFormat="1" applyFont="1" applyFill="1" applyBorder="1" applyAlignment="1">
      <alignment horizontal="center" vertical="top" wrapText="1"/>
    </xf>
    <xf numFmtId="49" fontId="12" fillId="12" borderId="23" xfId="6" applyNumberFormat="1" applyFont="1" applyFill="1" applyBorder="1" applyAlignment="1">
      <alignment horizontal="center" vertical="top" wrapText="1"/>
    </xf>
    <xf numFmtId="0" fontId="75" fillId="13" borderId="23" xfId="7" applyFont="1" applyFill="1" applyBorder="1" applyAlignment="1">
      <alignment horizontal="left" vertical="top"/>
    </xf>
    <xf numFmtId="0" fontId="4" fillId="11" borderId="60" xfId="6" applyFont="1" applyFill="1" applyBorder="1" applyAlignment="1">
      <alignment horizontal="center" vertical="center"/>
    </xf>
    <xf numFmtId="0" fontId="4" fillId="11" borderId="20" xfId="6" applyFont="1" applyFill="1" applyBorder="1" applyAlignment="1">
      <alignment horizontal="center" vertical="center"/>
    </xf>
    <xf numFmtId="0" fontId="11" fillId="11" borderId="60" xfId="6" applyFont="1" applyFill="1" applyBorder="1" applyAlignment="1">
      <alignment horizontal="center" vertical="center"/>
    </xf>
    <xf numFmtId="0" fontId="11" fillId="11" borderId="61" xfId="6" applyFont="1" applyFill="1" applyBorder="1" applyAlignment="1">
      <alignment horizontal="center" vertical="center"/>
    </xf>
    <xf numFmtId="0" fontId="11" fillId="11" borderId="20" xfId="6" applyFont="1" applyFill="1" applyBorder="1" applyAlignment="1">
      <alignment horizontal="center" vertical="center"/>
    </xf>
    <xf numFmtId="0" fontId="4" fillId="11" borderId="42" xfId="6" applyFont="1" applyFill="1" applyBorder="1" applyAlignment="1">
      <alignment vertical="center" wrapText="1"/>
    </xf>
    <xf numFmtId="0" fontId="4" fillId="11" borderId="40" xfId="6" applyFont="1" applyFill="1" applyBorder="1" applyAlignment="1">
      <alignment vertical="center" wrapText="1"/>
    </xf>
    <xf numFmtId="0" fontId="11" fillId="11" borderId="50" xfId="6" applyFont="1" applyFill="1" applyBorder="1" applyAlignment="1">
      <alignment vertical="center" wrapText="1"/>
    </xf>
    <xf numFmtId="0" fontId="11" fillId="11" borderId="46" xfId="6" applyFont="1" applyFill="1" applyBorder="1" applyAlignment="1">
      <alignment vertical="center" wrapText="1"/>
    </xf>
    <xf numFmtId="0" fontId="11" fillId="11" borderId="40" xfId="6" applyFont="1" applyFill="1" applyBorder="1" applyAlignment="1">
      <alignment vertical="center" wrapText="1"/>
    </xf>
    <xf numFmtId="49" fontId="7" fillId="0" borderId="8" xfId="6" applyNumberFormat="1" applyFont="1" applyBorder="1" applyAlignment="1">
      <alignment horizontal="center" vertical="top" textRotation="90"/>
    </xf>
    <xf numFmtId="49" fontId="7" fillId="0" borderId="29" xfId="6" applyNumberFormat="1" applyFont="1" applyBorder="1" applyAlignment="1">
      <alignment horizontal="center" vertical="top" textRotation="90"/>
    </xf>
    <xf numFmtId="0" fontId="4" fillId="11" borderId="50" xfId="6" applyFont="1" applyFill="1" applyBorder="1" applyAlignment="1">
      <alignment vertical="center" wrapText="1"/>
    </xf>
    <xf numFmtId="0" fontId="4" fillId="11" borderId="46" xfId="6" applyFont="1" applyFill="1" applyBorder="1" applyAlignment="1">
      <alignment vertical="center" wrapText="1"/>
    </xf>
    <xf numFmtId="0" fontId="25" fillId="0" borderId="47" xfId="6" applyFont="1" applyBorder="1" applyAlignment="1">
      <alignment horizontal="center" vertical="center" wrapText="1"/>
    </xf>
    <xf numFmtId="0" fontId="25" fillId="0" borderId="40" xfId="6" applyFont="1" applyBorder="1" applyAlignment="1">
      <alignment horizontal="center" vertical="center" wrapText="1"/>
    </xf>
    <xf numFmtId="0" fontId="25" fillId="0" borderId="60" xfId="6" applyFont="1" applyBorder="1" applyAlignment="1">
      <alignment horizontal="center" vertical="center" wrapText="1"/>
    </xf>
    <xf numFmtId="0" fontId="25" fillId="0" borderId="20" xfId="6" applyFont="1" applyBorder="1" applyAlignment="1">
      <alignment horizontal="center" vertical="center" wrapText="1"/>
    </xf>
    <xf numFmtId="0" fontId="4" fillId="11" borderId="61" xfId="6" applyFont="1" applyFill="1" applyBorder="1" applyAlignment="1">
      <alignment horizontal="center" vertical="center"/>
    </xf>
    <xf numFmtId="49" fontId="11" fillId="15" borderId="49" xfId="6" applyNumberFormat="1" applyFont="1" applyFill="1" applyBorder="1" applyAlignment="1">
      <alignment horizontal="center" vertical="center" wrapText="1"/>
    </xf>
    <xf numFmtId="49" fontId="11" fillId="15" borderId="45" xfId="6" applyNumberFormat="1" applyFont="1" applyFill="1" applyBorder="1" applyAlignment="1">
      <alignment horizontal="center" vertical="center" wrapText="1"/>
    </xf>
    <xf numFmtId="0" fontId="25" fillId="0" borderId="5" xfId="2" applyNumberFormat="1" applyFont="1" applyBorder="1" applyAlignment="1">
      <alignment horizontal="center" vertical="center" wrapText="1"/>
    </xf>
    <xf numFmtId="49" fontId="7" fillId="0" borderId="48" xfId="6" applyNumberFormat="1" applyFont="1" applyBorder="1" applyAlignment="1">
      <alignment horizontal="center" vertical="top" textRotation="90"/>
    </xf>
    <xf numFmtId="0" fontId="22" fillId="0" borderId="0" xfId="6" applyFont="1" applyAlignment="1">
      <alignment horizontal="center" vertical="top" wrapText="1"/>
    </xf>
    <xf numFmtId="0" fontId="25" fillId="0" borderId="25" xfId="6" applyFont="1" applyBorder="1" applyAlignment="1">
      <alignment horizontal="center" vertical="center" wrapText="1"/>
    </xf>
    <xf numFmtId="0" fontId="25" fillId="0" borderId="55" xfId="6" applyFont="1" applyBorder="1" applyAlignment="1">
      <alignment horizontal="center" vertical="center" wrapText="1"/>
    </xf>
    <xf numFmtId="0" fontId="25" fillId="0" borderId="19" xfId="6" applyFont="1" applyBorder="1" applyAlignment="1">
      <alignment horizontal="center" vertical="center" wrapText="1"/>
    </xf>
    <xf numFmtId="49" fontId="12" fillId="13" borderId="25" xfId="6" applyNumberFormat="1" applyFont="1" applyFill="1" applyBorder="1" applyAlignment="1">
      <alignment horizontal="center" vertical="top" wrapText="1"/>
    </xf>
    <xf numFmtId="49" fontId="12" fillId="13" borderId="19" xfId="6" applyNumberFormat="1" applyFont="1" applyFill="1" applyBorder="1" applyAlignment="1">
      <alignment horizontal="center" vertical="top" wrapText="1"/>
    </xf>
    <xf numFmtId="0" fontId="18" fillId="12" borderId="5" xfId="6" applyFont="1" applyFill="1" applyBorder="1" applyAlignment="1">
      <alignment horizontal="center" vertical="top" wrapText="1"/>
    </xf>
    <xf numFmtId="49" fontId="7" fillId="0" borderId="37" xfId="6" applyNumberFormat="1" applyFont="1" applyBorder="1" applyAlignment="1">
      <alignment horizontal="center" vertical="top" textRotation="90"/>
    </xf>
    <xf numFmtId="49" fontId="7" fillId="0" borderId="44" xfId="6" applyNumberFormat="1" applyFont="1" applyBorder="1" applyAlignment="1">
      <alignment horizontal="center" vertical="top" textRotation="90"/>
    </xf>
    <xf numFmtId="0" fontId="25" fillId="12" borderId="18" xfId="6" applyFont="1" applyFill="1" applyBorder="1" applyAlignment="1">
      <alignment horizontal="left" vertical="top" wrapText="1"/>
    </xf>
    <xf numFmtId="0" fontId="25" fillId="12" borderId="25" xfId="6" applyFont="1" applyFill="1" applyBorder="1" applyAlignment="1">
      <alignment horizontal="left" vertical="top" wrapText="1"/>
    </xf>
    <xf numFmtId="0" fontId="25" fillId="12" borderId="0" xfId="6" applyFont="1" applyFill="1" applyBorder="1" applyAlignment="1">
      <alignment horizontal="left" vertical="top" wrapText="1"/>
    </xf>
    <xf numFmtId="0" fontId="25" fillId="12" borderId="55" xfId="6" applyFont="1" applyFill="1" applyBorder="1" applyAlignment="1">
      <alignment horizontal="left" vertical="top" wrapText="1"/>
    </xf>
    <xf numFmtId="0" fontId="25" fillId="12" borderId="17" xfId="6" applyFont="1" applyFill="1" applyBorder="1" applyAlignment="1">
      <alignment horizontal="left" vertical="top" wrapText="1"/>
    </xf>
    <xf numFmtId="0" fontId="25" fillId="12" borderId="19" xfId="6" applyFont="1" applyFill="1" applyBorder="1" applyAlignment="1">
      <alignment horizontal="left" vertical="top" wrapText="1"/>
    </xf>
    <xf numFmtId="49" fontId="12" fillId="14" borderId="24" xfId="6" applyNumberFormat="1" applyFont="1" applyFill="1" applyBorder="1" applyAlignment="1">
      <alignment horizontal="center" vertical="top"/>
    </xf>
    <xf numFmtId="49" fontId="12" fillId="14" borderId="5" xfId="6" applyNumberFormat="1" applyFont="1" applyFill="1" applyBorder="1" applyAlignment="1">
      <alignment horizontal="center" vertical="top"/>
    </xf>
    <xf numFmtId="49" fontId="7" fillId="0" borderId="33" xfId="6" applyNumberFormat="1" applyFont="1" applyBorder="1" applyAlignment="1">
      <alignment horizontal="center" vertical="top" textRotation="90"/>
    </xf>
    <xf numFmtId="0" fontId="11" fillId="0" borderId="0" xfId="6" applyFont="1" applyFill="1" applyBorder="1" applyAlignment="1">
      <alignment horizontal="center" vertical="top"/>
    </xf>
    <xf numFmtId="0" fontId="11" fillId="11" borderId="47" xfId="6" applyFont="1" applyFill="1" applyBorder="1" applyAlignment="1">
      <alignment vertical="center" wrapText="1"/>
    </xf>
    <xf numFmtId="0" fontId="11" fillId="11" borderId="42" xfId="6" applyFont="1" applyFill="1" applyBorder="1" applyAlignment="1">
      <alignment vertical="center" wrapText="1"/>
    </xf>
    <xf numFmtId="49" fontId="12" fillId="12" borderId="24" xfId="6" applyNumberFormat="1" applyFont="1" applyFill="1" applyBorder="1" applyAlignment="1">
      <alignment horizontal="center" vertical="top"/>
    </xf>
    <xf numFmtId="49" fontId="12" fillId="12" borderId="23" xfId="6" applyNumberFormat="1" applyFont="1" applyFill="1" applyBorder="1" applyAlignment="1">
      <alignment horizontal="center" vertical="top"/>
    </xf>
    <xf numFmtId="49" fontId="12" fillId="12" borderId="5" xfId="6" applyNumberFormat="1" applyFont="1" applyFill="1" applyBorder="1" applyAlignment="1">
      <alignment horizontal="center" vertical="top"/>
    </xf>
    <xf numFmtId="0" fontId="11" fillId="11" borderId="42" xfId="6" applyFont="1" applyFill="1" applyBorder="1" applyAlignment="1">
      <alignment horizontal="left" vertical="center" wrapText="1"/>
    </xf>
    <xf numFmtId="0" fontId="11" fillId="11" borderId="47" xfId="6" applyFont="1" applyFill="1" applyBorder="1" applyAlignment="1">
      <alignment horizontal="left" vertical="center" wrapText="1"/>
    </xf>
    <xf numFmtId="0" fontId="11" fillId="11" borderId="40" xfId="6" applyFont="1" applyFill="1" applyBorder="1" applyAlignment="1">
      <alignment horizontal="left" vertical="center" wrapText="1"/>
    </xf>
    <xf numFmtId="0" fontId="4" fillId="11" borderId="42" xfId="6" applyFont="1" applyFill="1" applyBorder="1" applyAlignment="1">
      <alignment horizontal="left" vertical="center" wrapText="1"/>
    </xf>
    <xf numFmtId="0" fontId="4" fillId="11" borderId="47" xfId="6" applyFont="1" applyFill="1" applyBorder="1" applyAlignment="1">
      <alignment horizontal="left" vertical="center" wrapText="1"/>
    </xf>
    <xf numFmtId="0" fontId="4" fillId="11" borderId="40" xfId="6" applyFont="1" applyFill="1" applyBorder="1" applyAlignment="1">
      <alignment horizontal="left" vertical="center" wrapText="1"/>
    </xf>
  </cellXfs>
  <cellStyles count="11">
    <cellStyle name="Geras" xfId="9" builtinId="26"/>
    <cellStyle name="Įprastas" xfId="0" builtinId="0"/>
    <cellStyle name="Įprastas 2" xfId="4"/>
    <cellStyle name="Įprastas 2 2" xfId="7"/>
    <cellStyle name="Įprastas 3" xfId="5"/>
    <cellStyle name="Įprastas 4" xfId="2"/>
    <cellStyle name="Įprastas 5" xfId="3"/>
    <cellStyle name="Įprastas 6" xfId="6"/>
    <cellStyle name="Kablelis" xfId="1" builtinId="3"/>
    <cellStyle name="Normal_Kopija 13 programos Excel" xfId="10"/>
    <cellStyle name="Procentai"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2"/>
  <sheetViews>
    <sheetView workbookViewId="0">
      <selection activeCell="L1" sqref="L1:O3"/>
    </sheetView>
  </sheetViews>
  <sheetFormatPr defaultRowHeight="15" x14ac:dyDescent="0.25"/>
  <cols>
    <col min="1" max="1" width="2.7109375" customWidth="1"/>
    <col min="2" max="4" width="3.140625" customWidth="1"/>
    <col min="5" max="5" width="3.5703125" customWidth="1"/>
    <col min="6" max="6" width="38.28515625" customWidth="1"/>
    <col min="7" max="7" width="4.7109375" customWidth="1"/>
    <col min="8" max="8" width="4.28515625" customWidth="1"/>
    <col min="9" max="9" width="6.140625" customWidth="1"/>
    <col min="10" max="10" width="29.85546875" style="1" customWidth="1"/>
    <col min="11" max="11" width="7.7109375" customWidth="1"/>
    <col min="12" max="12" width="14.140625" customWidth="1"/>
    <col min="13" max="13" width="28.140625" customWidth="1"/>
    <col min="15" max="15" width="13.28515625" customWidth="1"/>
  </cols>
  <sheetData>
    <row r="1" spans="1:15" ht="15.75" customHeight="1" x14ac:dyDescent="0.25">
      <c r="L1" s="3226" t="s">
        <v>1142</v>
      </c>
      <c r="M1" s="3226"/>
      <c r="N1" s="3226"/>
      <c r="O1" s="3226"/>
    </row>
    <row r="2" spans="1:15" x14ac:dyDescent="0.25">
      <c r="L2" s="3226"/>
      <c r="M2" s="3226"/>
      <c r="N2" s="3226"/>
      <c r="O2" s="3226"/>
    </row>
    <row r="3" spans="1:15" ht="32.25" customHeight="1" x14ac:dyDescent="0.25">
      <c r="L3" s="3226"/>
      <c r="M3" s="3226"/>
      <c r="N3" s="3226"/>
      <c r="O3" s="3226"/>
    </row>
    <row r="4" spans="1:15" ht="15" customHeight="1" x14ac:dyDescent="0.25">
      <c r="A4" s="3141" t="s">
        <v>179</v>
      </c>
      <c r="B4" s="3141"/>
      <c r="C4" s="3141"/>
      <c r="D4" s="3141"/>
      <c r="E4" s="3141"/>
      <c r="F4" s="3141"/>
      <c r="G4" s="3141"/>
      <c r="H4" s="3141"/>
      <c r="I4" s="3141"/>
      <c r="J4" s="3141"/>
      <c r="K4" s="3141"/>
      <c r="L4" s="3141"/>
      <c r="M4" s="3141"/>
      <c r="N4" s="3141"/>
      <c r="O4" s="3141"/>
    </row>
    <row r="5" spans="1:15" x14ac:dyDescent="0.25">
      <c r="A5" s="3142" t="s">
        <v>178</v>
      </c>
      <c r="B5" s="3142"/>
      <c r="C5" s="3142"/>
      <c r="D5" s="3142"/>
      <c r="E5" s="3142"/>
      <c r="F5" s="3142"/>
      <c r="G5" s="3142"/>
      <c r="H5" s="3142"/>
      <c r="I5" s="3142"/>
      <c r="J5" s="3142"/>
      <c r="K5" s="3142"/>
      <c r="L5" s="3142"/>
      <c r="M5" s="3142"/>
      <c r="N5" s="3142"/>
      <c r="O5" s="3142"/>
    </row>
    <row r="6" spans="1:15" x14ac:dyDescent="0.25">
      <c r="A6" s="3142" t="s">
        <v>177</v>
      </c>
      <c r="B6" s="3142"/>
      <c r="C6" s="3142"/>
      <c r="D6" s="3142"/>
      <c r="E6" s="3142"/>
      <c r="F6" s="3142"/>
      <c r="G6" s="3142"/>
      <c r="H6" s="3142"/>
      <c r="I6" s="3142"/>
      <c r="J6" s="3142"/>
      <c r="K6" s="3142"/>
      <c r="L6" s="3142"/>
      <c r="M6" s="3142"/>
      <c r="N6" s="3142"/>
      <c r="O6" s="3142"/>
    </row>
    <row r="7" spans="1:15" ht="16.5" thickBot="1" x14ac:dyDescent="0.3">
      <c r="A7" s="319"/>
      <c r="B7" s="319"/>
      <c r="C7" s="319"/>
      <c r="D7" s="319"/>
      <c r="E7" s="319"/>
      <c r="F7" s="319"/>
      <c r="G7" s="319"/>
      <c r="H7" s="319"/>
      <c r="I7" s="319"/>
      <c r="J7" s="320"/>
      <c r="K7" s="319"/>
      <c r="L7" s="319"/>
      <c r="M7" s="318"/>
      <c r="N7" s="3164" t="s">
        <v>143</v>
      </c>
      <c r="O7" s="3164"/>
    </row>
    <row r="8" spans="1:15" ht="29.25" customHeight="1" thickBot="1" x14ac:dyDescent="0.3">
      <c r="A8" s="3143" t="s">
        <v>176</v>
      </c>
      <c r="B8" s="3146" t="s">
        <v>175</v>
      </c>
      <c r="C8" s="3149" t="s">
        <v>171</v>
      </c>
      <c r="D8" s="3152" t="s">
        <v>174</v>
      </c>
      <c r="E8" s="3227" t="s">
        <v>173</v>
      </c>
      <c r="F8" s="3155" t="s">
        <v>172</v>
      </c>
      <c r="G8" s="3230" t="s">
        <v>171</v>
      </c>
      <c r="H8" s="3158" t="s">
        <v>170</v>
      </c>
      <c r="I8" s="3161" t="s">
        <v>169</v>
      </c>
      <c r="J8" s="3233" t="s">
        <v>168</v>
      </c>
      <c r="K8" s="3158" t="s">
        <v>167</v>
      </c>
      <c r="L8" s="3165" t="s">
        <v>166</v>
      </c>
      <c r="M8" s="3235" t="s">
        <v>165</v>
      </c>
      <c r="N8" s="3236"/>
      <c r="O8" s="3237"/>
    </row>
    <row r="9" spans="1:15" x14ac:dyDescent="0.25">
      <c r="A9" s="3144"/>
      <c r="B9" s="3147"/>
      <c r="C9" s="3150"/>
      <c r="D9" s="3153"/>
      <c r="E9" s="3228"/>
      <c r="F9" s="3156"/>
      <c r="G9" s="3231"/>
      <c r="H9" s="3159"/>
      <c r="I9" s="3162"/>
      <c r="J9" s="3234"/>
      <c r="K9" s="3159"/>
      <c r="L9" s="3166"/>
      <c r="M9" s="3168" t="s">
        <v>164</v>
      </c>
      <c r="N9" s="3170" t="s">
        <v>163</v>
      </c>
      <c r="O9" s="3177" t="s">
        <v>162</v>
      </c>
    </row>
    <row r="10" spans="1:15" ht="125.25" customHeight="1" thickBot="1" x14ac:dyDescent="0.3">
      <c r="A10" s="3145"/>
      <c r="B10" s="3148"/>
      <c r="C10" s="3151"/>
      <c r="D10" s="3154"/>
      <c r="E10" s="3229"/>
      <c r="F10" s="3157"/>
      <c r="G10" s="3232"/>
      <c r="H10" s="3160"/>
      <c r="I10" s="3163"/>
      <c r="J10" s="3234"/>
      <c r="K10" s="3160"/>
      <c r="L10" s="3167"/>
      <c r="M10" s="3169"/>
      <c r="N10" s="3171"/>
      <c r="O10" s="3178"/>
    </row>
    <row r="11" spans="1:15" ht="26.25" thickBot="1" x14ac:dyDescent="0.3">
      <c r="A11" s="317" t="s">
        <v>25</v>
      </c>
      <c r="B11" s="3238" t="s">
        <v>161</v>
      </c>
      <c r="C11" s="3239"/>
      <c r="D11" s="3239"/>
      <c r="E11" s="3239"/>
      <c r="F11" s="3239"/>
      <c r="G11" s="3239"/>
      <c r="H11" s="3239"/>
      <c r="I11" s="3239"/>
      <c r="J11" s="3239"/>
      <c r="K11" s="316"/>
      <c r="L11" s="315"/>
      <c r="M11" s="314"/>
      <c r="N11" s="314"/>
      <c r="O11" s="313"/>
    </row>
    <row r="12" spans="1:15" ht="55.5" customHeight="1" thickBot="1" x14ac:dyDescent="0.3">
      <c r="A12" s="312"/>
      <c r="B12" s="311"/>
      <c r="C12" s="308"/>
      <c r="D12" s="308"/>
      <c r="E12" s="308"/>
      <c r="F12" s="310"/>
      <c r="G12" s="310"/>
      <c r="H12" s="308"/>
      <c r="I12" s="308"/>
      <c r="J12" s="309"/>
      <c r="K12" s="308"/>
      <c r="L12" s="307"/>
      <c r="M12" s="306" t="s">
        <v>160</v>
      </c>
      <c r="N12" s="305" t="s">
        <v>159</v>
      </c>
      <c r="O12" s="304" t="s">
        <v>158</v>
      </c>
    </row>
    <row r="13" spans="1:15" ht="24" customHeight="1" thickBot="1" x14ac:dyDescent="0.3">
      <c r="A13" s="154" t="s">
        <v>25</v>
      </c>
      <c r="B13" s="153" t="s">
        <v>25</v>
      </c>
      <c r="C13" s="3188" t="s">
        <v>157</v>
      </c>
      <c r="D13" s="3189"/>
      <c r="E13" s="3189"/>
      <c r="F13" s="3189"/>
      <c r="G13" s="3189"/>
      <c r="H13" s="3189"/>
      <c r="I13" s="3189"/>
      <c r="J13" s="3189"/>
      <c r="K13" s="3189"/>
      <c r="L13" s="3189"/>
      <c r="M13" s="3189"/>
      <c r="N13" s="3189"/>
      <c r="O13" s="3190"/>
    </row>
    <row r="14" spans="1:15" ht="51.75" thickBot="1" x14ac:dyDescent="0.3">
      <c r="A14" s="119"/>
      <c r="B14" s="3193"/>
      <c r="C14" s="3179"/>
      <c r="D14" s="3180"/>
      <c r="E14" s="3180"/>
      <c r="F14" s="3180"/>
      <c r="G14" s="3180"/>
      <c r="H14" s="3180"/>
      <c r="I14" s="3180"/>
      <c r="J14" s="3180"/>
      <c r="K14" s="3180"/>
      <c r="L14" s="3181"/>
      <c r="M14" s="303" t="s">
        <v>156</v>
      </c>
      <c r="N14" s="302" t="s">
        <v>155</v>
      </c>
      <c r="O14" s="301">
        <v>80</v>
      </c>
    </row>
    <row r="15" spans="1:15" ht="39" thickBot="1" x14ac:dyDescent="0.3">
      <c r="A15" s="119"/>
      <c r="B15" s="3194"/>
      <c r="C15" s="3182"/>
      <c r="D15" s="3183"/>
      <c r="E15" s="3183"/>
      <c r="F15" s="3183"/>
      <c r="G15" s="3183"/>
      <c r="H15" s="3183"/>
      <c r="I15" s="3183"/>
      <c r="J15" s="3183"/>
      <c r="K15" s="3183"/>
      <c r="L15" s="3184"/>
      <c r="M15" s="303" t="s">
        <v>154</v>
      </c>
      <c r="N15" s="302" t="s">
        <v>54</v>
      </c>
      <c r="O15" s="301">
        <v>40</v>
      </c>
    </row>
    <row r="16" spans="1:15" ht="39" thickBot="1" x14ac:dyDescent="0.3">
      <c r="A16" s="119"/>
      <c r="B16" s="3195"/>
      <c r="C16" s="3185"/>
      <c r="D16" s="3186"/>
      <c r="E16" s="3186"/>
      <c r="F16" s="3186"/>
      <c r="G16" s="3186"/>
      <c r="H16" s="3186"/>
      <c r="I16" s="3186"/>
      <c r="J16" s="3186"/>
      <c r="K16" s="3186"/>
      <c r="L16" s="3187"/>
      <c r="M16" s="303" t="s">
        <v>153</v>
      </c>
      <c r="N16" s="302" t="s">
        <v>92</v>
      </c>
      <c r="O16" s="301">
        <v>6</v>
      </c>
    </row>
    <row r="17" spans="1:21" ht="40.5" customHeight="1" x14ac:dyDescent="0.25">
      <c r="A17" s="3129" t="s">
        <v>25</v>
      </c>
      <c r="B17" s="3131" t="s">
        <v>25</v>
      </c>
      <c r="C17" s="3093" t="s">
        <v>25</v>
      </c>
      <c r="D17" s="98"/>
      <c r="E17" s="3172" t="s">
        <v>152</v>
      </c>
      <c r="F17" s="3173"/>
      <c r="G17" s="3104" t="s">
        <v>151</v>
      </c>
      <c r="H17" s="3101" t="s">
        <v>33</v>
      </c>
      <c r="I17" s="194" t="s">
        <v>32</v>
      </c>
      <c r="J17" s="86" t="s">
        <v>31</v>
      </c>
      <c r="K17" s="77" t="s">
        <v>101</v>
      </c>
      <c r="L17" s="300">
        <f>L26+L29+L30+L32+L33+L34</f>
        <v>6079.8</v>
      </c>
      <c r="M17" s="299" t="s">
        <v>150</v>
      </c>
      <c r="N17" s="96" t="s">
        <v>56</v>
      </c>
      <c r="O17" s="99">
        <v>123</v>
      </c>
    </row>
    <row r="18" spans="1:21" ht="24.75" customHeight="1" x14ac:dyDescent="0.25">
      <c r="A18" s="3191"/>
      <c r="B18" s="3134"/>
      <c r="C18" s="3192"/>
      <c r="D18" s="247"/>
      <c r="E18" s="3174"/>
      <c r="F18" s="3175"/>
      <c r="G18" s="3106"/>
      <c r="H18" s="3102"/>
      <c r="I18" s="114"/>
      <c r="J18" s="291"/>
      <c r="K18" s="252" t="s">
        <v>149</v>
      </c>
      <c r="L18" s="296"/>
      <c r="M18" s="298" t="s">
        <v>127</v>
      </c>
      <c r="N18" s="175" t="s">
        <v>56</v>
      </c>
      <c r="O18" s="292" t="s">
        <v>148</v>
      </c>
    </row>
    <row r="19" spans="1:21" ht="25.5" x14ac:dyDescent="0.25">
      <c r="A19" s="3191"/>
      <c r="B19" s="3134"/>
      <c r="C19" s="3192"/>
      <c r="D19" s="247"/>
      <c r="E19" s="3174"/>
      <c r="F19" s="3175"/>
      <c r="G19" s="3106"/>
      <c r="H19" s="3102"/>
      <c r="I19" s="114"/>
      <c r="J19" s="291"/>
      <c r="K19" s="252" t="s">
        <v>139</v>
      </c>
      <c r="L19" s="297">
        <f>L27</f>
        <v>35.6</v>
      </c>
      <c r="M19" s="294" t="s">
        <v>147</v>
      </c>
      <c r="N19" s="175" t="s">
        <v>56</v>
      </c>
      <c r="O19" s="292">
        <v>116</v>
      </c>
      <c r="R19" s="272"/>
      <c r="T19" s="272"/>
    </row>
    <row r="20" spans="1:21" x14ac:dyDescent="0.25">
      <c r="A20" s="3191"/>
      <c r="B20" s="3134"/>
      <c r="C20" s="3192"/>
      <c r="D20" s="247"/>
      <c r="E20" s="3174"/>
      <c r="F20" s="3175"/>
      <c r="G20" s="3106"/>
      <c r="H20" s="3102"/>
      <c r="I20" s="114"/>
      <c r="J20" s="291"/>
      <c r="K20" s="252" t="s">
        <v>124</v>
      </c>
      <c r="L20" s="296">
        <f>L28</f>
        <v>25.9</v>
      </c>
      <c r="M20" s="295" t="s">
        <v>127</v>
      </c>
      <c r="N20" s="175" t="s">
        <v>56</v>
      </c>
      <c r="O20" s="292" t="s">
        <v>146</v>
      </c>
    </row>
    <row r="21" spans="1:21" ht="38.25" x14ac:dyDescent="0.25">
      <c r="A21" s="3191"/>
      <c r="B21" s="3134"/>
      <c r="C21" s="3192"/>
      <c r="D21" s="247"/>
      <c r="E21" s="3174"/>
      <c r="F21" s="3175"/>
      <c r="G21" s="3106"/>
      <c r="H21" s="3102"/>
      <c r="I21" s="114"/>
      <c r="J21" s="291"/>
      <c r="K21" s="252"/>
      <c r="L21" s="251"/>
      <c r="M21" s="294" t="s">
        <v>145</v>
      </c>
      <c r="N21" s="175" t="s">
        <v>56</v>
      </c>
      <c r="O21" s="292">
        <v>133</v>
      </c>
    </row>
    <row r="22" spans="1:21" ht="25.5" x14ac:dyDescent="0.25">
      <c r="A22" s="3191"/>
      <c r="B22" s="3134"/>
      <c r="C22" s="3192"/>
      <c r="D22" s="247"/>
      <c r="E22" s="3174"/>
      <c r="F22" s="3175"/>
      <c r="G22" s="3106"/>
      <c r="H22" s="3102"/>
      <c r="I22" s="114"/>
      <c r="J22" s="291"/>
      <c r="K22" s="252"/>
      <c r="L22" s="251"/>
      <c r="M22" s="293" t="s">
        <v>144</v>
      </c>
      <c r="N22" s="175" t="s">
        <v>143</v>
      </c>
      <c r="O22" s="292">
        <v>5.8</v>
      </c>
    </row>
    <row r="23" spans="1:21" ht="39" thickBot="1" x14ac:dyDescent="0.3">
      <c r="A23" s="3191"/>
      <c r="B23" s="3134"/>
      <c r="C23" s="3192"/>
      <c r="D23" s="247"/>
      <c r="E23" s="3174"/>
      <c r="F23" s="3175"/>
      <c r="G23" s="3106"/>
      <c r="H23" s="3102"/>
      <c r="I23" s="114"/>
      <c r="J23" s="291"/>
      <c r="K23" s="290"/>
      <c r="L23" s="289"/>
      <c r="M23" s="288" t="s">
        <v>142</v>
      </c>
      <c r="N23" s="287" t="s">
        <v>92</v>
      </c>
      <c r="O23" s="286">
        <v>71</v>
      </c>
    </row>
    <row r="24" spans="1:21" ht="64.5" thickBot="1" x14ac:dyDescent="0.3">
      <c r="A24" s="3191"/>
      <c r="B24" s="3134"/>
      <c r="C24" s="3192"/>
      <c r="D24" s="247"/>
      <c r="E24" s="3174"/>
      <c r="F24" s="3175"/>
      <c r="G24" s="3106"/>
      <c r="H24" s="3102"/>
      <c r="I24" s="125"/>
      <c r="J24" s="285"/>
      <c r="K24" s="284"/>
      <c r="L24" s="283"/>
      <c r="M24" s="282" t="s">
        <v>141</v>
      </c>
      <c r="N24" s="281" t="s">
        <v>92</v>
      </c>
      <c r="O24" s="280">
        <v>2</v>
      </c>
    </row>
    <row r="25" spans="1:21" ht="15.75" thickBot="1" x14ac:dyDescent="0.3">
      <c r="A25" s="3130"/>
      <c r="B25" s="3132"/>
      <c r="C25" s="3094"/>
      <c r="D25" s="94"/>
      <c r="E25" s="3176"/>
      <c r="F25" s="3175"/>
      <c r="G25" s="3105"/>
      <c r="H25" s="3103"/>
      <c r="I25" s="104"/>
      <c r="J25" s="85"/>
      <c r="K25" s="279" t="s">
        <v>21</v>
      </c>
      <c r="L25" s="278">
        <f>SUM(L17:L20)</f>
        <v>6141.3</v>
      </c>
      <c r="M25" s="277"/>
      <c r="N25" s="56"/>
      <c r="O25" s="100"/>
    </row>
    <row r="26" spans="1:21" ht="20.25" customHeight="1" x14ac:dyDescent="0.25">
      <c r="A26" s="3136" t="s">
        <v>25</v>
      </c>
      <c r="B26" s="3133" t="s">
        <v>25</v>
      </c>
      <c r="C26" s="3112" t="s">
        <v>25</v>
      </c>
      <c r="D26" s="117"/>
      <c r="E26" s="3120" t="s">
        <v>25</v>
      </c>
      <c r="F26" s="3111" t="s">
        <v>140</v>
      </c>
      <c r="G26" s="259"/>
      <c r="H26" s="258"/>
      <c r="I26" s="114"/>
      <c r="J26" s="257"/>
      <c r="K26" s="65" t="s">
        <v>101</v>
      </c>
      <c r="L26" s="276">
        <v>6007.2</v>
      </c>
      <c r="M26" s="262"/>
      <c r="N26" s="254"/>
      <c r="O26" s="109"/>
      <c r="P26" s="273"/>
      <c r="Q26" s="273"/>
      <c r="R26" s="273"/>
      <c r="S26" s="273"/>
      <c r="T26" s="273"/>
      <c r="U26" s="272"/>
    </row>
    <row r="27" spans="1:21" ht="20.25" customHeight="1" x14ac:dyDescent="0.25">
      <c r="A27" s="3137"/>
      <c r="B27" s="3134"/>
      <c r="C27" s="3113"/>
      <c r="D27" s="117"/>
      <c r="E27" s="3217"/>
      <c r="F27" s="3111"/>
      <c r="G27" s="259"/>
      <c r="H27" s="258"/>
      <c r="I27" s="114"/>
      <c r="J27" s="257"/>
      <c r="K27" s="275" t="s">
        <v>139</v>
      </c>
      <c r="L27" s="274">
        <v>35.6</v>
      </c>
      <c r="M27" s="262"/>
      <c r="N27" s="254"/>
      <c r="O27" s="109"/>
      <c r="P27" s="273"/>
      <c r="Q27" s="272"/>
      <c r="S27" s="272"/>
      <c r="U27" s="272"/>
    </row>
    <row r="28" spans="1:21" ht="20.25" customHeight="1" thickBot="1" x14ac:dyDescent="0.3">
      <c r="A28" s="3138"/>
      <c r="B28" s="3135"/>
      <c r="C28" s="3114"/>
      <c r="D28" s="117"/>
      <c r="E28" s="3121"/>
      <c r="F28" s="3111"/>
      <c r="G28" s="259"/>
      <c r="H28" s="258"/>
      <c r="I28" s="114"/>
      <c r="J28" s="257"/>
      <c r="K28" s="238" t="s">
        <v>124</v>
      </c>
      <c r="L28" s="271">
        <v>25.9</v>
      </c>
      <c r="M28" s="262"/>
      <c r="N28" s="254"/>
      <c r="O28" s="109"/>
    </row>
    <row r="29" spans="1:21" ht="15.75" thickBot="1" x14ac:dyDescent="0.3">
      <c r="A29" s="147" t="s">
        <v>25</v>
      </c>
      <c r="B29" s="146" t="s">
        <v>25</v>
      </c>
      <c r="C29" s="143" t="s">
        <v>25</v>
      </c>
      <c r="D29" s="117"/>
      <c r="E29" s="267" t="s">
        <v>27</v>
      </c>
      <c r="F29" s="265" t="s">
        <v>138</v>
      </c>
      <c r="G29" s="259"/>
      <c r="H29" s="258"/>
      <c r="I29" s="114"/>
      <c r="J29" s="257"/>
      <c r="K29" s="270" t="s">
        <v>101</v>
      </c>
      <c r="L29" s="269">
        <v>1.2</v>
      </c>
      <c r="M29" s="262"/>
      <c r="N29" s="254"/>
      <c r="O29" s="109"/>
    </row>
    <row r="30" spans="1:21" ht="15.75" thickBot="1" x14ac:dyDescent="0.3">
      <c r="A30" s="147" t="s">
        <v>25</v>
      </c>
      <c r="B30" s="146" t="s">
        <v>25</v>
      </c>
      <c r="C30" s="143" t="s">
        <v>25</v>
      </c>
      <c r="D30" s="117"/>
      <c r="E30" s="267" t="s">
        <v>86</v>
      </c>
      <c r="F30" s="265" t="s">
        <v>137</v>
      </c>
      <c r="G30" s="259"/>
      <c r="H30" s="258"/>
      <c r="I30" s="114"/>
      <c r="J30" s="257"/>
      <c r="K30" s="268" t="s">
        <v>101</v>
      </c>
      <c r="L30" s="263">
        <v>3</v>
      </c>
      <c r="M30" s="262"/>
      <c r="N30" s="254"/>
      <c r="O30" s="109"/>
    </row>
    <row r="31" spans="1:21" ht="15.75" thickBot="1" x14ac:dyDescent="0.3">
      <c r="A31" s="147" t="s">
        <v>25</v>
      </c>
      <c r="B31" s="146" t="s">
        <v>25</v>
      </c>
      <c r="C31" s="143" t="s">
        <v>25</v>
      </c>
      <c r="D31" s="117"/>
      <c r="E31" s="267" t="s">
        <v>84</v>
      </c>
      <c r="F31" s="265" t="s">
        <v>136</v>
      </c>
      <c r="G31" s="259"/>
      <c r="H31" s="258"/>
      <c r="I31" s="114"/>
      <c r="J31" s="257"/>
      <c r="K31" s="268" t="s">
        <v>101</v>
      </c>
      <c r="L31" s="263"/>
      <c r="M31" s="262"/>
      <c r="N31" s="254"/>
      <c r="O31" s="109"/>
    </row>
    <row r="32" spans="1:21" ht="15.75" thickBot="1" x14ac:dyDescent="0.3">
      <c r="A32" s="147" t="s">
        <v>25</v>
      </c>
      <c r="B32" s="146" t="s">
        <v>25</v>
      </c>
      <c r="C32" s="143" t="s">
        <v>25</v>
      </c>
      <c r="D32" s="117"/>
      <c r="E32" s="267" t="s">
        <v>81</v>
      </c>
      <c r="F32" s="265" t="s">
        <v>135</v>
      </c>
      <c r="G32" s="259"/>
      <c r="H32" s="258"/>
      <c r="I32" s="114"/>
      <c r="J32" s="257"/>
      <c r="K32" s="268" t="s">
        <v>101</v>
      </c>
      <c r="L32" s="263">
        <v>18.3</v>
      </c>
      <c r="M32" s="262"/>
      <c r="N32" s="254"/>
      <c r="O32" s="109"/>
    </row>
    <row r="33" spans="1:15" ht="15.75" thickBot="1" x14ac:dyDescent="0.3">
      <c r="A33" s="147" t="s">
        <v>25</v>
      </c>
      <c r="B33" s="146" t="s">
        <v>25</v>
      </c>
      <c r="C33" s="143" t="s">
        <v>25</v>
      </c>
      <c r="D33" s="117"/>
      <c r="E33" s="267" t="s">
        <v>76</v>
      </c>
      <c r="F33" s="265" t="s">
        <v>134</v>
      </c>
      <c r="G33" s="259"/>
      <c r="H33" s="258"/>
      <c r="I33" s="114"/>
      <c r="J33" s="257"/>
      <c r="K33" s="264" t="s">
        <v>101</v>
      </c>
      <c r="L33" s="263">
        <v>44.3</v>
      </c>
      <c r="M33" s="262"/>
      <c r="N33" s="254"/>
      <c r="O33" s="109"/>
    </row>
    <row r="34" spans="1:15" ht="26.25" thickBot="1" x14ac:dyDescent="0.3">
      <c r="A34" s="3136" t="s">
        <v>25</v>
      </c>
      <c r="B34" s="3133" t="s">
        <v>25</v>
      </c>
      <c r="C34" s="143" t="s">
        <v>25</v>
      </c>
      <c r="D34" s="117"/>
      <c r="E34" s="266" t="s">
        <v>73</v>
      </c>
      <c r="F34" s="265" t="s">
        <v>133</v>
      </c>
      <c r="G34" s="259"/>
      <c r="H34" s="258"/>
      <c r="I34" s="114"/>
      <c r="J34" s="257"/>
      <c r="K34" s="264" t="s">
        <v>101</v>
      </c>
      <c r="L34" s="263">
        <v>5.8</v>
      </c>
      <c r="M34" s="262"/>
      <c r="N34" s="254"/>
      <c r="O34" s="109"/>
    </row>
    <row r="35" spans="1:15" ht="15.75" thickBot="1" x14ac:dyDescent="0.3">
      <c r="A35" s="3138"/>
      <c r="B35" s="3135"/>
      <c r="C35" s="141"/>
      <c r="D35" s="117"/>
      <c r="E35" s="261"/>
      <c r="F35" s="260"/>
      <c r="G35" s="259"/>
      <c r="H35" s="258"/>
      <c r="I35" s="114"/>
      <c r="J35" s="257"/>
      <c r="K35" s="160" t="s">
        <v>21</v>
      </c>
      <c r="L35" s="256">
        <f>SUM(L26:L34)</f>
        <v>6141.3</v>
      </c>
      <c r="M35" s="255"/>
      <c r="N35" s="254"/>
      <c r="O35" s="109"/>
    </row>
    <row r="36" spans="1:15" ht="32.25" customHeight="1" x14ac:dyDescent="0.25">
      <c r="A36" s="3136" t="s">
        <v>25</v>
      </c>
      <c r="B36" s="3133" t="s">
        <v>25</v>
      </c>
      <c r="C36" s="143" t="s">
        <v>27</v>
      </c>
      <c r="D36" s="98"/>
      <c r="E36" s="184"/>
      <c r="F36" s="3218" t="s">
        <v>132</v>
      </c>
      <c r="G36" s="3104" t="s">
        <v>131</v>
      </c>
      <c r="H36" s="3101" t="s">
        <v>33</v>
      </c>
      <c r="I36" s="3095" t="s">
        <v>32</v>
      </c>
      <c r="J36" s="3098" t="s">
        <v>31</v>
      </c>
      <c r="K36" s="77" t="s">
        <v>101</v>
      </c>
      <c r="L36" s="76">
        <f>L41+L43</f>
        <v>597.79999999999995</v>
      </c>
      <c r="M36" s="253" t="s">
        <v>130</v>
      </c>
      <c r="N36" s="96" t="s">
        <v>56</v>
      </c>
      <c r="O36" s="182">
        <v>27</v>
      </c>
    </row>
    <row r="37" spans="1:15" ht="29.25" customHeight="1" x14ac:dyDescent="0.25">
      <c r="A37" s="3137"/>
      <c r="B37" s="3134"/>
      <c r="C37" s="248"/>
      <c r="D37" s="247"/>
      <c r="E37" s="246"/>
      <c r="F37" s="3218"/>
      <c r="G37" s="3106"/>
      <c r="H37" s="3102"/>
      <c r="I37" s="3096"/>
      <c r="J37" s="3099"/>
      <c r="K37" s="252" t="s">
        <v>124</v>
      </c>
      <c r="L37" s="251">
        <f>L42</f>
        <v>2.9</v>
      </c>
      <c r="M37" s="243" t="s">
        <v>127</v>
      </c>
      <c r="N37" s="250" t="s">
        <v>56</v>
      </c>
      <c r="O37" s="179" t="s">
        <v>129</v>
      </c>
    </row>
    <row r="38" spans="1:15" ht="32.25" customHeight="1" x14ac:dyDescent="0.25">
      <c r="A38" s="3137"/>
      <c r="B38" s="3134"/>
      <c r="C38" s="248"/>
      <c r="D38" s="247"/>
      <c r="E38" s="246"/>
      <c r="F38" s="3218"/>
      <c r="G38" s="3106"/>
      <c r="H38" s="3102"/>
      <c r="I38" s="3096"/>
      <c r="J38" s="3099"/>
      <c r="K38" s="245"/>
      <c r="L38" s="244"/>
      <c r="M38" s="232" t="s">
        <v>128</v>
      </c>
      <c r="N38" s="231" t="s">
        <v>56</v>
      </c>
      <c r="O38" s="249">
        <v>8</v>
      </c>
    </row>
    <row r="39" spans="1:15" ht="20.25" customHeight="1" x14ac:dyDescent="0.25">
      <c r="A39" s="3137"/>
      <c r="B39" s="3134"/>
      <c r="C39" s="248"/>
      <c r="D39" s="247"/>
      <c r="E39" s="246"/>
      <c r="F39" s="3219"/>
      <c r="G39" s="3106"/>
      <c r="H39" s="3102"/>
      <c r="I39" s="3096"/>
      <c r="J39" s="3099"/>
      <c r="K39" s="245"/>
      <c r="L39" s="244"/>
      <c r="M39" s="243" t="s">
        <v>127</v>
      </c>
      <c r="N39" s="175" t="s">
        <v>56</v>
      </c>
      <c r="O39" s="179" t="s">
        <v>126</v>
      </c>
    </row>
    <row r="40" spans="1:15" ht="22.5" customHeight="1" thickBot="1" x14ac:dyDescent="0.3">
      <c r="A40" s="3138"/>
      <c r="B40" s="3135"/>
      <c r="C40" s="242"/>
      <c r="D40" s="94"/>
      <c r="E40" s="167"/>
      <c r="F40" s="3219"/>
      <c r="G40" s="3106"/>
      <c r="H40" s="3102"/>
      <c r="I40" s="3096"/>
      <c r="J40" s="3099"/>
      <c r="K40" s="134" t="s">
        <v>21</v>
      </c>
      <c r="L40" s="133">
        <f>SUM(L36:L37)</f>
        <v>600.69999999999993</v>
      </c>
      <c r="M40" s="232"/>
      <c r="N40" s="241"/>
      <c r="O40" s="240"/>
    </row>
    <row r="41" spans="1:15" ht="22.5" customHeight="1" x14ac:dyDescent="0.25">
      <c r="A41" s="3136" t="s">
        <v>25</v>
      </c>
      <c r="B41" s="3133" t="s">
        <v>25</v>
      </c>
      <c r="C41" s="143" t="s">
        <v>27</v>
      </c>
      <c r="D41" s="117"/>
      <c r="E41" s="66" t="s">
        <v>25</v>
      </c>
      <c r="F41" s="3087" t="s">
        <v>125</v>
      </c>
      <c r="G41" s="3106"/>
      <c r="H41" s="3102"/>
      <c r="I41" s="3096"/>
      <c r="J41" s="3099"/>
      <c r="K41" s="65" t="s">
        <v>101</v>
      </c>
      <c r="L41" s="144">
        <v>583.29999999999995</v>
      </c>
      <c r="M41" s="232"/>
      <c r="N41" s="231"/>
      <c r="O41" s="230"/>
    </row>
    <row r="42" spans="1:15" ht="22.5" customHeight="1" thickBot="1" x14ac:dyDescent="0.3">
      <c r="A42" s="3138"/>
      <c r="B42" s="3135"/>
      <c r="C42" s="141"/>
      <c r="D42" s="117"/>
      <c r="E42" s="239"/>
      <c r="F42" s="3088"/>
      <c r="G42" s="3106"/>
      <c r="H42" s="3102"/>
      <c r="I42" s="3096"/>
      <c r="J42" s="3099"/>
      <c r="K42" s="238" t="s">
        <v>124</v>
      </c>
      <c r="L42" s="237">
        <v>2.9</v>
      </c>
      <c r="M42" s="232"/>
      <c r="N42" s="231"/>
      <c r="O42" s="230"/>
    </row>
    <row r="43" spans="1:15" ht="22.5" customHeight="1" thickBot="1" x14ac:dyDescent="0.3">
      <c r="A43" s="3136" t="s">
        <v>25</v>
      </c>
      <c r="B43" s="3133" t="s">
        <v>25</v>
      </c>
      <c r="C43" s="143" t="s">
        <v>27</v>
      </c>
      <c r="D43" s="117"/>
      <c r="E43" s="236" t="s">
        <v>27</v>
      </c>
      <c r="F43" s="235" t="s">
        <v>123</v>
      </c>
      <c r="G43" s="3106"/>
      <c r="H43" s="3102"/>
      <c r="I43" s="3096"/>
      <c r="J43" s="3099"/>
      <c r="K43" s="234" t="s">
        <v>101</v>
      </c>
      <c r="L43" s="233">
        <v>14.5</v>
      </c>
      <c r="M43" s="232"/>
      <c r="N43" s="231"/>
      <c r="O43" s="230"/>
    </row>
    <row r="44" spans="1:15" ht="22.5" customHeight="1" thickBot="1" x14ac:dyDescent="0.3">
      <c r="A44" s="3138"/>
      <c r="B44" s="3135"/>
      <c r="C44" s="141"/>
      <c r="D44" s="117"/>
      <c r="E44" s="229"/>
      <c r="F44" s="228"/>
      <c r="G44" s="3105"/>
      <c r="H44" s="3103"/>
      <c r="I44" s="3097"/>
      <c r="J44" s="3100"/>
      <c r="K44" s="227" t="s">
        <v>21</v>
      </c>
      <c r="L44" s="58">
        <f>SUM(L41:L43)</f>
        <v>600.69999999999993</v>
      </c>
      <c r="M44" s="226"/>
      <c r="N44" s="225"/>
      <c r="O44" s="224"/>
    </row>
    <row r="45" spans="1:15" ht="33" hidden="1" customHeight="1" x14ac:dyDescent="0.25">
      <c r="A45" s="3129" t="s">
        <v>25</v>
      </c>
      <c r="B45" s="3139" t="s">
        <v>25</v>
      </c>
      <c r="C45" s="3213" t="s">
        <v>86</v>
      </c>
      <c r="D45" s="223"/>
      <c r="E45" s="222"/>
      <c r="F45" s="3215" t="s">
        <v>122</v>
      </c>
      <c r="G45" s="3211" t="s">
        <v>121</v>
      </c>
      <c r="H45" s="3107" t="s">
        <v>33</v>
      </c>
      <c r="I45" s="3109" t="s">
        <v>32</v>
      </c>
      <c r="J45" s="221" t="s">
        <v>31</v>
      </c>
      <c r="K45" s="220" t="s">
        <v>101</v>
      </c>
      <c r="L45" s="219"/>
      <c r="M45" s="218" t="s">
        <v>120</v>
      </c>
      <c r="N45" s="217" t="s">
        <v>56</v>
      </c>
      <c r="O45" s="216">
        <v>8</v>
      </c>
    </row>
    <row r="46" spans="1:15" ht="21.75" hidden="1" customHeight="1" thickBot="1" x14ac:dyDescent="0.3">
      <c r="A46" s="3130"/>
      <c r="B46" s="3140"/>
      <c r="C46" s="3214"/>
      <c r="D46" s="215"/>
      <c r="E46" s="214"/>
      <c r="F46" s="3216"/>
      <c r="G46" s="3212"/>
      <c r="H46" s="3108"/>
      <c r="I46" s="3110"/>
      <c r="J46" s="213"/>
      <c r="K46" s="212" t="s">
        <v>21</v>
      </c>
      <c r="L46" s="211">
        <f>SUM(L45:L45)</f>
        <v>0</v>
      </c>
      <c r="M46" s="210" t="s">
        <v>119</v>
      </c>
      <c r="N46" s="209" t="s">
        <v>56</v>
      </c>
      <c r="O46" s="208" t="s">
        <v>118</v>
      </c>
    </row>
    <row r="47" spans="1:15" ht="30" customHeight="1" x14ac:dyDescent="0.25">
      <c r="A47" s="3129" t="s">
        <v>25</v>
      </c>
      <c r="B47" s="3131" t="s">
        <v>25</v>
      </c>
      <c r="C47" s="3093" t="s">
        <v>84</v>
      </c>
      <c r="D47" s="98"/>
      <c r="E47" s="184"/>
      <c r="F47" s="3209" t="s">
        <v>117</v>
      </c>
      <c r="G47" s="3104" t="s">
        <v>116</v>
      </c>
      <c r="H47" s="3101" t="s">
        <v>33</v>
      </c>
      <c r="I47" s="3095" t="s">
        <v>32</v>
      </c>
      <c r="J47" s="3098" t="s">
        <v>31</v>
      </c>
      <c r="K47" s="77" t="s">
        <v>101</v>
      </c>
      <c r="L47" s="76">
        <f>L55</f>
        <v>2700.6</v>
      </c>
      <c r="M47" s="3202" t="s">
        <v>115</v>
      </c>
      <c r="N47" s="3196" t="s">
        <v>114</v>
      </c>
      <c r="O47" s="3199"/>
    </row>
    <row r="48" spans="1:15" ht="21.75" customHeight="1" thickBot="1" x14ac:dyDescent="0.3">
      <c r="A48" s="3130"/>
      <c r="B48" s="3132"/>
      <c r="C48" s="3094"/>
      <c r="D48" s="94"/>
      <c r="E48" s="167"/>
      <c r="F48" s="3210"/>
      <c r="G48" s="3106"/>
      <c r="H48" s="3102"/>
      <c r="I48" s="3096"/>
      <c r="J48" s="3099"/>
      <c r="K48" s="134" t="s">
        <v>21</v>
      </c>
      <c r="L48" s="133">
        <f>SUM(L47:L47)</f>
        <v>2700.6</v>
      </c>
      <c r="M48" s="3203"/>
      <c r="N48" s="3197"/>
      <c r="O48" s="3200"/>
    </row>
    <row r="49" spans="1:15" ht="21.75" customHeight="1" thickBot="1" x14ac:dyDescent="0.3">
      <c r="A49" s="206" t="s">
        <v>25</v>
      </c>
      <c r="B49" s="205" t="s">
        <v>25</v>
      </c>
      <c r="C49" s="204" t="s">
        <v>84</v>
      </c>
      <c r="D49" s="198"/>
      <c r="E49" s="203" t="s">
        <v>25</v>
      </c>
      <c r="F49" s="193" t="s">
        <v>113</v>
      </c>
      <c r="G49" s="197"/>
      <c r="H49" s="3102"/>
      <c r="I49" s="3096"/>
      <c r="J49" s="3099"/>
      <c r="K49" s="200" t="s">
        <v>101</v>
      </c>
      <c r="L49" s="207">
        <v>168.3</v>
      </c>
      <c r="M49" s="3203"/>
      <c r="N49" s="3197"/>
      <c r="O49" s="3200"/>
    </row>
    <row r="50" spans="1:15" ht="21.75" customHeight="1" thickBot="1" x14ac:dyDescent="0.3">
      <c r="A50" s="206" t="s">
        <v>25</v>
      </c>
      <c r="B50" s="205" t="s">
        <v>25</v>
      </c>
      <c r="C50" s="204" t="s">
        <v>84</v>
      </c>
      <c r="D50" s="198"/>
      <c r="E50" s="203" t="s">
        <v>27</v>
      </c>
      <c r="F50" s="193" t="s">
        <v>112</v>
      </c>
      <c r="G50" s="197"/>
      <c r="H50" s="3102"/>
      <c r="I50" s="3096"/>
      <c r="J50" s="3099"/>
      <c r="K50" s="202" t="s">
        <v>101</v>
      </c>
      <c r="L50" s="201">
        <v>657.7</v>
      </c>
      <c r="M50" s="3203"/>
      <c r="N50" s="3197"/>
      <c r="O50" s="3200"/>
    </row>
    <row r="51" spans="1:15" ht="21.75" customHeight="1" thickBot="1" x14ac:dyDescent="0.3">
      <c r="A51" s="206" t="s">
        <v>25</v>
      </c>
      <c r="B51" s="205" t="s">
        <v>25</v>
      </c>
      <c r="C51" s="204" t="s">
        <v>84</v>
      </c>
      <c r="D51" s="198"/>
      <c r="E51" s="203" t="s">
        <v>86</v>
      </c>
      <c r="F51" s="193" t="s">
        <v>111</v>
      </c>
      <c r="G51" s="197"/>
      <c r="H51" s="3102"/>
      <c r="I51" s="3096"/>
      <c r="J51" s="3099"/>
      <c r="K51" s="202" t="s">
        <v>101</v>
      </c>
      <c r="L51" s="201">
        <v>620.1</v>
      </c>
      <c r="M51" s="3203"/>
      <c r="N51" s="3197"/>
      <c r="O51" s="3200"/>
    </row>
    <row r="52" spans="1:15" ht="21.75" customHeight="1" thickBot="1" x14ac:dyDescent="0.3">
      <c r="A52" s="206" t="s">
        <v>25</v>
      </c>
      <c r="B52" s="205" t="s">
        <v>25</v>
      </c>
      <c r="C52" s="204" t="s">
        <v>84</v>
      </c>
      <c r="D52" s="198"/>
      <c r="E52" s="203" t="s">
        <v>84</v>
      </c>
      <c r="F52" s="193" t="s">
        <v>110</v>
      </c>
      <c r="G52" s="197"/>
      <c r="H52" s="3102"/>
      <c r="I52" s="3096"/>
      <c r="J52" s="3099"/>
      <c r="K52" s="202" t="s">
        <v>101</v>
      </c>
      <c r="L52" s="201">
        <v>724</v>
      </c>
      <c r="M52" s="3203"/>
      <c r="N52" s="3197"/>
      <c r="O52" s="3200"/>
    </row>
    <row r="53" spans="1:15" ht="21.75" customHeight="1" thickBot="1" x14ac:dyDescent="0.3">
      <c r="A53" s="206" t="s">
        <v>25</v>
      </c>
      <c r="B53" s="205" t="s">
        <v>25</v>
      </c>
      <c r="C53" s="204" t="s">
        <v>84</v>
      </c>
      <c r="D53" s="198"/>
      <c r="E53" s="203" t="s">
        <v>81</v>
      </c>
      <c r="F53" s="193" t="s">
        <v>109</v>
      </c>
      <c r="G53" s="197"/>
      <c r="H53" s="3102"/>
      <c r="I53" s="3096"/>
      <c r="J53" s="3099"/>
      <c r="K53" s="202" t="s">
        <v>101</v>
      </c>
      <c r="L53" s="201"/>
      <c r="M53" s="3203"/>
      <c r="N53" s="3197"/>
      <c r="O53" s="3200"/>
    </row>
    <row r="54" spans="1:15" ht="21.75" customHeight="1" thickBot="1" x14ac:dyDescent="0.3">
      <c r="A54" s="3242" t="s">
        <v>25</v>
      </c>
      <c r="B54" s="3205" t="s">
        <v>25</v>
      </c>
      <c r="C54" s="3207" t="s">
        <v>84</v>
      </c>
      <c r="D54" s="198"/>
      <c r="E54" s="3222" t="s">
        <v>76</v>
      </c>
      <c r="F54" s="3224" t="s">
        <v>108</v>
      </c>
      <c r="G54" s="197"/>
      <c r="H54" s="3102"/>
      <c r="I54" s="3096"/>
      <c r="J54" s="3099"/>
      <c r="K54" s="200" t="s">
        <v>101</v>
      </c>
      <c r="L54" s="199">
        <v>530.5</v>
      </c>
      <c r="M54" s="3203"/>
      <c r="N54" s="3197"/>
      <c r="O54" s="3200"/>
    </row>
    <row r="55" spans="1:15" ht="21.75" customHeight="1" thickBot="1" x14ac:dyDescent="0.3">
      <c r="A55" s="3243"/>
      <c r="B55" s="3206"/>
      <c r="C55" s="3208"/>
      <c r="D55" s="198"/>
      <c r="E55" s="3223"/>
      <c r="F55" s="3225"/>
      <c r="G55" s="197"/>
      <c r="H55" s="3103"/>
      <c r="I55" s="3097"/>
      <c r="J55" s="3100"/>
      <c r="K55" s="196" t="s">
        <v>21</v>
      </c>
      <c r="L55" s="195">
        <f>SUM(L49+L50+L51+L52+L53+L54)</f>
        <v>2700.6</v>
      </c>
      <c r="M55" s="3204"/>
      <c r="N55" s="3198"/>
      <c r="O55" s="3201"/>
    </row>
    <row r="56" spans="1:15" ht="25.5" customHeight="1" x14ac:dyDescent="0.25">
      <c r="A56" s="3129" t="s">
        <v>25</v>
      </c>
      <c r="B56" s="3131" t="s">
        <v>25</v>
      </c>
      <c r="C56" s="3093" t="s">
        <v>81</v>
      </c>
      <c r="D56" s="98"/>
      <c r="E56" s="184"/>
      <c r="F56" s="3209" t="s">
        <v>105</v>
      </c>
      <c r="G56" s="3104" t="s">
        <v>107</v>
      </c>
      <c r="H56" s="3101" t="s">
        <v>33</v>
      </c>
      <c r="I56" s="194" t="s">
        <v>32</v>
      </c>
      <c r="J56" s="124" t="s">
        <v>31</v>
      </c>
      <c r="K56" s="77" t="s">
        <v>101</v>
      </c>
      <c r="L56" s="76">
        <f>L58</f>
        <v>65</v>
      </c>
      <c r="M56" s="3202" t="s">
        <v>106</v>
      </c>
      <c r="N56" s="3220" t="s">
        <v>54</v>
      </c>
      <c r="O56" s="3199">
        <v>100</v>
      </c>
    </row>
    <row r="57" spans="1:15" ht="31.5" customHeight="1" thickBot="1" x14ac:dyDescent="0.3">
      <c r="A57" s="3130"/>
      <c r="B57" s="3132"/>
      <c r="C57" s="3094"/>
      <c r="D57" s="94"/>
      <c r="E57" s="167"/>
      <c r="F57" s="3210"/>
      <c r="G57" s="3106"/>
      <c r="H57" s="3102"/>
      <c r="I57" s="104"/>
      <c r="J57" s="103"/>
      <c r="K57" s="71" t="s">
        <v>21</v>
      </c>
      <c r="L57" s="70">
        <f>SUM(L56:L56)</f>
        <v>65</v>
      </c>
      <c r="M57" s="3204"/>
      <c r="N57" s="3221"/>
      <c r="O57" s="3201"/>
    </row>
    <row r="58" spans="1:15" ht="42" customHeight="1" x14ac:dyDescent="0.25">
      <c r="A58" s="3129" t="s">
        <v>25</v>
      </c>
      <c r="B58" s="3131" t="s">
        <v>25</v>
      </c>
      <c r="C58" s="3093" t="s">
        <v>81</v>
      </c>
      <c r="D58" s="127"/>
      <c r="E58" s="3120" t="s">
        <v>25</v>
      </c>
      <c r="F58" s="193" t="s">
        <v>105</v>
      </c>
      <c r="G58" s="3106"/>
      <c r="H58" s="3102"/>
      <c r="I58" s="125"/>
      <c r="J58" s="124"/>
      <c r="K58" s="65" t="s">
        <v>101</v>
      </c>
      <c r="L58" s="192">
        <v>65</v>
      </c>
      <c r="M58" s="191"/>
      <c r="N58" s="190"/>
      <c r="O58" s="189"/>
    </row>
    <row r="59" spans="1:15" ht="22.5" customHeight="1" thickBot="1" x14ac:dyDescent="0.3">
      <c r="A59" s="3130"/>
      <c r="B59" s="3132"/>
      <c r="C59" s="3094"/>
      <c r="D59" s="94"/>
      <c r="E59" s="3121"/>
      <c r="F59" s="188"/>
      <c r="G59" s="3105"/>
      <c r="H59" s="3103"/>
      <c r="I59" s="104"/>
      <c r="J59" s="103"/>
      <c r="K59" s="59" t="s">
        <v>21</v>
      </c>
      <c r="L59" s="58">
        <f>SUM(L58)</f>
        <v>65</v>
      </c>
      <c r="M59" s="187"/>
      <c r="N59" s="186"/>
      <c r="O59" s="185"/>
    </row>
    <row r="60" spans="1:15" ht="25.5" customHeight="1" x14ac:dyDescent="0.25">
      <c r="A60" s="3136" t="s">
        <v>25</v>
      </c>
      <c r="B60" s="3133" t="s">
        <v>25</v>
      </c>
      <c r="C60" s="178" t="s">
        <v>76</v>
      </c>
      <c r="D60" s="3124"/>
      <c r="E60" s="184"/>
      <c r="F60" s="3118" t="s">
        <v>102</v>
      </c>
      <c r="G60" s="3104" t="s">
        <v>104</v>
      </c>
      <c r="H60" s="3115" t="s">
        <v>33</v>
      </c>
      <c r="I60" s="3095" t="s">
        <v>32</v>
      </c>
      <c r="J60" s="124" t="s">
        <v>31</v>
      </c>
      <c r="K60" s="77" t="s">
        <v>101</v>
      </c>
      <c r="L60" s="76">
        <v>0</v>
      </c>
      <c r="M60" s="183" t="s">
        <v>103</v>
      </c>
      <c r="N60" s="96" t="s">
        <v>92</v>
      </c>
      <c r="O60" s="182">
        <v>1</v>
      </c>
    </row>
    <row r="61" spans="1:15" ht="32.25" customHeight="1" thickBot="1" x14ac:dyDescent="0.3">
      <c r="A61" s="3138"/>
      <c r="B61" s="3135"/>
      <c r="C61" s="181"/>
      <c r="D61" s="3125"/>
      <c r="E61" s="167"/>
      <c r="F61" s="3119"/>
      <c r="G61" s="3106"/>
      <c r="H61" s="3116"/>
      <c r="I61" s="3096"/>
      <c r="J61" s="113"/>
      <c r="K61" s="71" t="s">
        <v>21</v>
      </c>
      <c r="L61" s="70">
        <f>SUM(L60:L60)</f>
        <v>0</v>
      </c>
      <c r="M61" s="176"/>
      <c r="N61" s="180"/>
      <c r="O61" s="179"/>
    </row>
    <row r="62" spans="1:15" ht="45.75" customHeight="1" thickBot="1" x14ac:dyDescent="0.3">
      <c r="A62" s="3136" t="s">
        <v>25</v>
      </c>
      <c r="B62" s="3133" t="s">
        <v>25</v>
      </c>
      <c r="C62" s="178" t="s">
        <v>76</v>
      </c>
      <c r="D62" s="3125"/>
      <c r="E62" s="3120" t="s">
        <v>25</v>
      </c>
      <c r="F62" s="3122" t="s">
        <v>102</v>
      </c>
      <c r="G62" s="3106"/>
      <c r="H62" s="3116"/>
      <c r="I62" s="3096"/>
      <c r="J62" s="113"/>
      <c r="K62" s="177" t="s">
        <v>101</v>
      </c>
      <c r="L62" s="58">
        <v>0</v>
      </c>
      <c r="M62" s="176"/>
      <c r="N62" s="175"/>
      <c r="O62" s="174"/>
    </row>
    <row r="63" spans="1:15" ht="24" customHeight="1" thickBot="1" x14ac:dyDescent="0.3">
      <c r="A63" s="3138"/>
      <c r="B63" s="3135"/>
      <c r="C63" s="173"/>
      <c r="D63" s="3126"/>
      <c r="E63" s="3121"/>
      <c r="F63" s="3123"/>
      <c r="G63" s="3105"/>
      <c r="H63" s="3117"/>
      <c r="I63" s="3097"/>
      <c r="J63" s="103"/>
      <c r="K63" s="172" t="s">
        <v>21</v>
      </c>
      <c r="L63" s="58">
        <v>0</v>
      </c>
      <c r="M63" s="171"/>
      <c r="N63" s="170"/>
      <c r="O63" s="169"/>
    </row>
    <row r="64" spans="1:15" ht="24" hidden="1" customHeight="1" thickBot="1" x14ac:dyDescent="0.3">
      <c r="A64" s="43" t="s">
        <v>25</v>
      </c>
      <c r="B64" s="107" t="s">
        <v>25</v>
      </c>
      <c r="C64" s="168" t="s">
        <v>73</v>
      </c>
      <c r="D64" s="166"/>
      <c r="E64" s="165"/>
      <c r="F64" s="164"/>
      <c r="G64" s="163"/>
      <c r="H64" s="162"/>
      <c r="I64" s="157"/>
      <c r="J64" s="161"/>
      <c r="K64" s="160"/>
      <c r="L64" s="58"/>
      <c r="M64" s="159"/>
      <c r="N64" s="158"/>
      <c r="O64" s="157"/>
    </row>
    <row r="65" spans="1:15" ht="24" hidden="1" customHeight="1" thickBot="1" x14ac:dyDescent="0.3">
      <c r="A65" s="43"/>
      <c r="B65" s="107"/>
      <c r="C65" s="167"/>
      <c r="D65" s="166"/>
      <c r="E65" s="165"/>
      <c r="F65" s="164"/>
      <c r="G65" s="163"/>
      <c r="H65" s="162"/>
      <c r="I65" s="157"/>
      <c r="J65" s="161"/>
      <c r="K65" s="160"/>
      <c r="L65" s="58"/>
      <c r="M65" s="159"/>
      <c r="N65" s="158"/>
      <c r="O65" s="157"/>
    </row>
    <row r="66" spans="1:15" ht="24" hidden="1" customHeight="1" thickBot="1" x14ac:dyDescent="0.3">
      <c r="A66" s="43"/>
      <c r="B66" s="107"/>
      <c r="C66" s="167"/>
      <c r="D66" s="166"/>
      <c r="E66" s="165"/>
      <c r="F66" s="164"/>
      <c r="G66" s="163"/>
      <c r="H66" s="162"/>
      <c r="I66" s="157"/>
      <c r="J66" s="161"/>
      <c r="K66" s="160"/>
      <c r="L66" s="58"/>
      <c r="M66" s="159"/>
      <c r="N66" s="158"/>
      <c r="O66" s="157"/>
    </row>
    <row r="67" spans="1:15" ht="24" hidden="1" customHeight="1" thickBot="1" x14ac:dyDescent="0.3">
      <c r="A67" s="43"/>
      <c r="B67" s="107"/>
      <c r="C67" s="167"/>
      <c r="D67" s="166"/>
      <c r="E67" s="165"/>
      <c r="F67" s="164"/>
      <c r="G67" s="163"/>
      <c r="H67" s="162"/>
      <c r="I67" s="157"/>
      <c r="J67" s="161"/>
      <c r="K67" s="160"/>
      <c r="L67" s="58"/>
      <c r="M67" s="159"/>
      <c r="N67" s="158"/>
      <c r="O67" s="157"/>
    </row>
    <row r="68" spans="1:15" ht="15.75" thickBot="1" x14ac:dyDescent="0.3">
      <c r="A68" s="43" t="s">
        <v>25</v>
      </c>
      <c r="B68" s="54" t="s">
        <v>25</v>
      </c>
      <c r="C68" s="3240" t="s">
        <v>26</v>
      </c>
      <c r="D68" s="3240"/>
      <c r="E68" s="3240"/>
      <c r="F68" s="3240"/>
      <c r="G68" s="3240"/>
      <c r="H68" s="3240"/>
      <c r="I68" s="3241"/>
      <c r="J68" s="156"/>
      <c r="K68" s="53" t="s">
        <v>21</v>
      </c>
      <c r="L68" s="52">
        <f>L25+L40+L46+L48+L57+L61</f>
        <v>9507.6</v>
      </c>
      <c r="M68" s="155"/>
      <c r="N68" s="51"/>
      <c r="O68" s="50"/>
    </row>
    <row r="69" spans="1:15" ht="15.75" thickBot="1" x14ac:dyDescent="0.3">
      <c r="A69" s="154" t="s">
        <v>25</v>
      </c>
      <c r="B69" s="153" t="s">
        <v>27</v>
      </c>
      <c r="C69" s="152" t="s">
        <v>100</v>
      </c>
      <c r="D69" s="150"/>
      <c r="E69" s="150"/>
      <c r="F69" s="150"/>
      <c r="G69" s="150"/>
      <c r="H69" s="150"/>
      <c r="I69" s="150"/>
      <c r="J69" s="151"/>
      <c r="K69" s="150"/>
      <c r="L69" s="150"/>
      <c r="M69" s="150"/>
      <c r="N69" s="150"/>
      <c r="O69" s="149"/>
    </row>
    <row r="70" spans="1:15" ht="16.5" customHeight="1" x14ac:dyDescent="0.25">
      <c r="A70" s="3129" t="s">
        <v>25</v>
      </c>
      <c r="B70" s="3131" t="s">
        <v>27</v>
      </c>
      <c r="C70" s="3093" t="s">
        <v>25</v>
      </c>
      <c r="D70" s="98"/>
      <c r="E70" s="78"/>
      <c r="F70" s="3127" t="s">
        <v>99</v>
      </c>
      <c r="G70" s="3104" t="s">
        <v>98</v>
      </c>
      <c r="H70" s="3091" t="s">
        <v>33</v>
      </c>
      <c r="I70" s="3095" t="s">
        <v>95</v>
      </c>
      <c r="J70" s="86" t="s">
        <v>94</v>
      </c>
      <c r="K70" s="65" t="s">
        <v>28</v>
      </c>
      <c r="L70" s="84">
        <v>1.4</v>
      </c>
      <c r="M70" s="3202"/>
      <c r="N70" s="74"/>
      <c r="O70" s="99"/>
    </row>
    <row r="71" spans="1:15" ht="13.5" customHeight="1" thickBot="1" x14ac:dyDescent="0.3">
      <c r="A71" s="3130"/>
      <c r="B71" s="3132"/>
      <c r="C71" s="3094"/>
      <c r="D71" s="94"/>
      <c r="E71" s="60"/>
      <c r="F71" s="3128"/>
      <c r="G71" s="3105"/>
      <c r="H71" s="3092"/>
      <c r="I71" s="3097"/>
      <c r="J71" s="85"/>
      <c r="K71" s="59" t="s">
        <v>21</v>
      </c>
      <c r="L71" s="83">
        <f>SUM(L70:L70)</f>
        <v>1.4</v>
      </c>
      <c r="M71" s="3204"/>
      <c r="N71" s="81"/>
      <c r="O71" s="80"/>
    </row>
    <row r="72" spans="1:15" ht="37.5" customHeight="1" x14ac:dyDescent="0.25">
      <c r="A72" s="3129" t="s">
        <v>25</v>
      </c>
      <c r="B72" s="3131" t="s">
        <v>27</v>
      </c>
      <c r="C72" s="3093" t="s">
        <v>27</v>
      </c>
      <c r="D72" s="98"/>
      <c r="E72" s="78"/>
      <c r="F72" s="3209" t="s">
        <v>97</v>
      </c>
      <c r="G72" s="3104" t="s">
        <v>96</v>
      </c>
      <c r="H72" s="3091" t="s">
        <v>33</v>
      </c>
      <c r="I72" s="3095" t="s">
        <v>95</v>
      </c>
      <c r="J72" s="86" t="s">
        <v>94</v>
      </c>
      <c r="K72" s="65" t="s">
        <v>28</v>
      </c>
      <c r="L72" s="84">
        <v>49.9</v>
      </c>
      <c r="M72" s="3202" t="s">
        <v>93</v>
      </c>
      <c r="N72" s="74" t="s">
        <v>92</v>
      </c>
      <c r="O72" s="99">
        <v>500</v>
      </c>
    </row>
    <row r="73" spans="1:15" ht="27.75" customHeight="1" thickBot="1" x14ac:dyDescent="0.3">
      <c r="A73" s="3130"/>
      <c r="B73" s="3132"/>
      <c r="C73" s="3094"/>
      <c r="D73" s="94"/>
      <c r="E73" s="60"/>
      <c r="F73" s="3210"/>
      <c r="G73" s="3105"/>
      <c r="H73" s="3092"/>
      <c r="I73" s="3097"/>
      <c r="J73" s="85"/>
      <c r="K73" s="59" t="s">
        <v>21</v>
      </c>
      <c r="L73" s="83">
        <f>SUM(L72:L72)</f>
        <v>49.9</v>
      </c>
      <c r="M73" s="3204"/>
      <c r="N73" s="81"/>
      <c r="O73" s="80"/>
    </row>
    <row r="74" spans="1:15" ht="30" customHeight="1" x14ac:dyDescent="0.25">
      <c r="A74" s="3136" t="s">
        <v>25</v>
      </c>
      <c r="B74" s="3133" t="s">
        <v>27</v>
      </c>
      <c r="C74" s="3112" t="s">
        <v>86</v>
      </c>
      <c r="D74" s="98"/>
      <c r="E74" s="78"/>
      <c r="F74" s="3127" t="s">
        <v>91</v>
      </c>
      <c r="G74" s="3104" t="s">
        <v>90</v>
      </c>
      <c r="H74" s="3101" t="s">
        <v>33</v>
      </c>
      <c r="I74" s="3095" t="s">
        <v>32</v>
      </c>
      <c r="J74" s="3098" t="s">
        <v>31</v>
      </c>
      <c r="K74" s="77" t="s">
        <v>28</v>
      </c>
      <c r="L74" s="76">
        <f>L78</f>
        <v>67.2</v>
      </c>
      <c r="M74" s="3202" t="s">
        <v>89</v>
      </c>
      <c r="N74" s="74" t="s">
        <v>88</v>
      </c>
      <c r="O74" s="99">
        <v>0.76</v>
      </c>
    </row>
    <row r="75" spans="1:15" ht="27.75" customHeight="1" thickBot="1" x14ac:dyDescent="0.3">
      <c r="A75" s="3138"/>
      <c r="B75" s="3135"/>
      <c r="C75" s="3114"/>
      <c r="D75" s="94"/>
      <c r="E75" s="60"/>
      <c r="F75" s="3128"/>
      <c r="G75" s="3106"/>
      <c r="H75" s="3102"/>
      <c r="I75" s="3096"/>
      <c r="J75" s="3099"/>
      <c r="K75" s="71" t="s">
        <v>21</v>
      </c>
      <c r="L75" s="70">
        <f>SUM(L74:L74)</f>
        <v>67.2</v>
      </c>
      <c r="M75" s="3204"/>
      <c r="N75" s="81"/>
      <c r="O75" s="148"/>
    </row>
    <row r="76" spans="1:15" ht="27.75" customHeight="1" thickBot="1" x14ac:dyDescent="0.3">
      <c r="A76" s="147" t="s">
        <v>25</v>
      </c>
      <c r="B76" s="146" t="s">
        <v>27</v>
      </c>
      <c r="C76" s="143" t="s">
        <v>86</v>
      </c>
      <c r="D76" s="117"/>
      <c r="E76" s="66" t="s">
        <v>25</v>
      </c>
      <c r="F76" s="145" t="s">
        <v>87</v>
      </c>
      <c r="G76" s="3106"/>
      <c r="H76" s="3102"/>
      <c r="I76" s="3096"/>
      <c r="J76" s="3099"/>
      <c r="K76" s="65" t="s">
        <v>28</v>
      </c>
      <c r="L76" s="144">
        <v>46</v>
      </c>
      <c r="M76" s="138"/>
      <c r="N76" s="110"/>
      <c r="O76" s="137"/>
    </row>
    <row r="77" spans="1:15" ht="27.75" customHeight="1" thickBot="1" x14ac:dyDescent="0.3">
      <c r="A77" s="3136" t="s">
        <v>25</v>
      </c>
      <c r="B77" s="3133" t="s">
        <v>27</v>
      </c>
      <c r="C77" s="143" t="s">
        <v>86</v>
      </c>
      <c r="D77" s="117"/>
      <c r="E77" s="66" t="s">
        <v>27</v>
      </c>
      <c r="F77" s="142" t="s">
        <v>85</v>
      </c>
      <c r="G77" s="3106"/>
      <c r="H77" s="3102"/>
      <c r="I77" s="3096"/>
      <c r="J77" s="3099"/>
      <c r="K77" s="65" t="s">
        <v>28</v>
      </c>
      <c r="L77" s="112">
        <v>21.2</v>
      </c>
      <c r="M77" s="138"/>
      <c r="N77" s="110"/>
      <c r="O77" s="137"/>
    </row>
    <row r="78" spans="1:15" ht="20.25" customHeight="1" thickBot="1" x14ac:dyDescent="0.3">
      <c r="A78" s="3138"/>
      <c r="B78" s="3135"/>
      <c r="C78" s="141"/>
      <c r="D78" s="117"/>
      <c r="E78" s="66"/>
      <c r="F78" s="140"/>
      <c r="G78" s="3105"/>
      <c r="H78" s="3103"/>
      <c r="I78" s="3097"/>
      <c r="J78" s="3100"/>
      <c r="K78" s="59" t="s">
        <v>21</v>
      </c>
      <c r="L78" s="139">
        <f>SUM(L76:L77)</f>
        <v>67.2</v>
      </c>
      <c r="M78" s="138"/>
      <c r="N78" s="110"/>
      <c r="O78" s="137"/>
    </row>
    <row r="79" spans="1:15" ht="32.25" customHeight="1" x14ac:dyDescent="0.25">
      <c r="A79" s="3129" t="s">
        <v>25</v>
      </c>
      <c r="B79" s="3131" t="s">
        <v>27</v>
      </c>
      <c r="C79" s="3093" t="s">
        <v>84</v>
      </c>
      <c r="D79" s="98"/>
      <c r="E79" s="78"/>
      <c r="F79" s="3089" t="s">
        <v>83</v>
      </c>
      <c r="G79" s="3104" t="s">
        <v>82</v>
      </c>
      <c r="H79" s="3091" t="s">
        <v>33</v>
      </c>
      <c r="I79" s="3095" t="s">
        <v>59</v>
      </c>
      <c r="J79" s="86" t="s">
        <v>58</v>
      </c>
      <c r="K79" s="65" t="s">
        <v>28</v>
      </c>
      <c r="L79" s="84">
        <v>15.6</v>
      </c>
      <c r="M79" s="75"/>
      <c r="N79" s="74"/>
      <c r="O79" s="73"/>
    </row>
    <row r="80" spans="1:15" ht="22.5" customHeight="1" thickBot="1" x14ac:dyDescent="0.3">
      <c r="A80" s="3130"/>
      <c r="B80" s="3132"/>
      <c r="C80" s="3094"/>
      <c r="D80" s="94"/>
      <c r="E80" s="60"/>
      <c r="F80" s="3090"/>
      <c r="G80" s="3105"/>
      <c r="H80" s="3092"/>
      <c r="I80" s="3097"/>
      <c r="J80" s="85"/>
      <c r="K80" s="59" t="s">
        <v>21</v>
      </c>
      <c r="L80" s="83">
        <f>SUM(L79:L79)</f>
        <v>15.6</v>
      </c>
      <c r="M80" s="82"/>
      <c r="N80" s="81"/>
      <c r="O80" s="80"/>
    </row>
    <row r="81" spans="1:15" ht="30.75" customHeight="1" x14ac:dyDescent="0.25">
      <c r="A81" s="3129" t="s">
        <v>25</v>
      </c>
      <c r="B81" s="3131" t="s">
        <v>27</v>
      </c>
      <c r="C81" s="3093" t="s">
        <v>81</v>
      </c>
      <c r="D81" s="98"/>
      <c r="E81" s="78"/>
      <c r="F81" s="3089" t="s">
        <v>80</v>
      </c>
      <c r="G81" s="3104" t="s">
        <v>79</v>
      </c>
      <c r="H81" s="3091" t="s">
        <v>33</v>
      </c>
      <c r="I81" s="3095" t="s">
        <v>78</v>
      </c>
      <c r="J81" s="86" t="s">
        <v>77</v>
      </c>
      <c r="K81" s="65" t="s">
        <v>28</v>
      </c>
      <c r="L81" s="84">
        <v>5.2</v>
      </c>
      <c r="M81" s="75"/>
      <c r="N81" s="74"/>
      <c r="O81" s="73"/>
    </row>
    <row r="82" spans="1:15" ht="23.25" customHeight="1" thickBot="1" x14ac:dyDescent="0.3">
      <c r="A82" s="3130"/>
      <c r="B82" s="3132"/>
      <c r="C82" s="3094"/>
      <c r="D82" s="94"/>
      <c r="E82" s="60"/>
      <c r="F82" s="3090"/>
      <c r="G82" s="3105"/>
      <c r="H82" s="3092"/>
      <c r="I82" s="3097"/>
      <c r="J82" s="85"/>
      <c r="K82" s="59" t="s">
        <v>21</v>
      </c>
      <c r="L82" s="83">
        <f>SUM(L81:L81)</f>
        <v>5.2</v>
      </c>
      <c r="M82" s="82"/>
      <c r="N82" s="81"/>
      <c r="O82" s="80"/>
    </row>
    <row r="83" spans="1:15" ht="33.75" customHeight="1" x14ac:dyDescent="0.25">
      <c r="A83" s="3129" t="s">
        <v>25</v>
      </c>
      <c r="B83" s="3131" t="s">
        <v>27</v>
      </c>
      <c r="C83" s="3093" t="s">
        <v>76</v>
      </c>
      <c r="D83" s="98"/>
      <c r="E83" s="78"/>
      <c r="F83" s="3089" t="s">
        <v>75</v>
      </c>
      <c r="G83" s="3104" t="s">
        <v>74</v>
      </c>
      <c r="H83" s="3091" t="s">
        <v>33</v>
      </c>
      <c r="I83" s="3095" t="s">
        <v>59</v>
      </c>
      <c r="J83" s="136" t="s">
        <v>58</v>
      </c>
      <c r="K83" s="65" t="s">
        <v>28</v>
      </c>
      <c r="L83" s="84">
        <v>63.3</v>
      </c>
      <c r="M83" s="75"/>
      <c r="N83" s="74"/>
      <c r="O83" s="73"/>
    </row>
    <row r="84" spans="1:15" ht="19.5" customHeight="1" thickBot="1" x14ac:dyDescent="0.3">
      <c r="A84" s="3130"/>
      <c r="B84" s="3132"/>
      <c r="C84" s="3094"/>
      <c r="D84" s="94"/>
      <c r="E84" s="60"/>
      <c r="F84" s="3090"/>
      <c r="G84" s="3105"/>
      <c r="H84" s="3092"/>
      <c r="I84" s="3097"/>
      <c r="J84" s="85"/>
      <c r="K84" s="59" t="s">
        <v>21</v>
      </c>
      <c r="L84" s="83">
        <f>SUM(L83:L83)</f>
        <v>63.3</v>
      </c>
      <c r="M84" s="82"/>
      <c r="N84" s="81"/>
      <c r="O84" s="80"/>
    </row>
    <row r="85" spans="1:15" ht="20.25" customHeight="1" x14ac:dyDescent="0.25">
      <c r="A85" s="3129" t="s">
        <v>25</v>
      </c>
      <c r="B85" s="3131" t="s">
        <v>27</v>
      </c>
      <c r="C85" s="3093" t="s">
        <v>73</v>
      </c>
      <c r="D85" s="98"/>
      <c r="E85" s="78"/>
      <c r="F85" s="3089" t="s">
        <v>72</v>
      </c>
      <c r="G85" s="3104" t="s">
        <v>71</v>
      </c>
      <c r="H85" s="3091" t="s">
        <v>33</v>
      </c>
      <c r="I85" s="3095" t="s">
        <v>45</v>
      </c>
      <c r="J85" s="86" t="s">
        <v>44</v>
      </c>
      <c r="K85" s="65" t="s">
        <v>28</v>
      </c>
      <c r="L85" s="84">
        <v>8.1</v>
      </c>
      <c r="M85" s="75"/>
      <c r="N85" s="74"/>
      <c r="O85" s="73"/>
    </row>
    <row r="86" spans="1:15" ht="32.25" customHeight="1" thickBot="1" x14ac:dyDescent="0.3">
      <c r="A86" s="3130"/>
      <c r="B86" s="3132"/>
      <c r="C86" s="3094"/>
      <c r="D86" s="94"/>
      <c r="E86" s="60"/>
      <c r="F86" s="3090"/>
      <c r="G86" s="3105"/>
      <c r="H86" s="3092"/>
      <c r="I86" s="3097"/>
      <c r="J86" s="85"/>
      <c r="K86" s="59" t="s">
        <v>21</v>
      </c>
      <c r="L86" s="83">
        <f>SUM(L85:L85)</f>
        <v>8.1</v>
      </c>
      <c r="M86" s="82"/>
      <c r="N86" s="81"/>
      <c r="O86" s="80"/>
    </row>
    <row r="87" spans="1:15" ht="24" customHeight="1" x14ac:dyDescent="0.25">
      <c r="A87" s="3129" t="s">
        <v>25</v>
      </c>
      <c r="B87" s="3131" t="s">
        <v>27</v>
      </c>
      <c r="C87" s="3093" t="s">
        <v>69</v>
      </c>
      <c r="D87" s="98"/>
      <c r="E87" s="78"/>
      <c r="F87" s="3089" t="s">
        <v>67</v>
      </c>
      <c r="G87" s="3104" t="s">
        <v>70</v>
      </c>
      <c r="H87" s="3101" t="s">
        <v>33</v>
      </c>
      <c r="I87" s="135" t="s">
        <v>32</v>
      </c>
      <c r="J87" s="124" t="s">
        <v>31</v>
      </c>
      <c r="K87" s="77" t="s">
        <v>28</v>
      </c>
      <c r="L87" s="76">
        <f>L91</f>
        <v>24.1</v>
      </c>
      <c r="M87" s="75"/>
      <c r="N87" s="74"/>
      <c r="O87" s="73"/>
    </row>
    <row r="88" spans="1:15" ht="23.25" customHeight="1" thickBot="1" x14ac:dyDescent="0.3">
      <c r="A88" s="3130"/>
      <c r="B88" s="3132"/>
      <c r="C88" s="3094"/>
      <c r="D88" s="94"/>
      <c r="E88" s="60"/>
      <c r="F88" s="3090"/>
      <c r="G88" s="3106"/>
      <c r="H88" s="3102"/>
      <c r="I88" s="114"/>
      <c r="J88" s="113"/>
      <c r="K88" s="134" t="s">
        <v>21</v>
      </c>
      <c r="L88" s="133">
        <f>SUM(L87:L87)</f>
        <v>24.1</v>
      </c>
      <c r="M88" s="132"/>
      <c r="N88" s="131"/>
      <c r="O88" s="130"/>
    </row>
    <row r="89" spans="1:15" ht="23.25" customHeight="1" thickBot="1" x14ac:dyDescent="0.3">
      <c r="A89" s="129" t="s">
        <v>25</v>
      </c>
      <c r="B89" s="128" t="s">
        <v>27</v>
      </c>
      <c r="C89" s="3112" t="s">
        <v>69</v>
      </c>
      <c r="D89" s="127"/>
      <c r="E89" s="116" t="s">
        <v>25</v>
      </c>
      <c r="F89" s="126" t="s">
        <v>68</v>
      </c>
      <c r="G89" s="3106"/>
      <c r="H89" s="3102"/>
      <c r="I89" s="125"/>
      <c r="J89" s="124"/>
      <c r="K89" s="65" t="s">
        <v>28</v>
      </c>
      <c r="L89" s="123">
        <v>0</v>
      </c>
      <c r="M89" s="122"/>
      <c r="N89" s="121"/>
      <c r="O89" s="120"/>
    </row>
    <row r="90" spans="1:15" ht="16.5" customHeight="1" x14ac:dyDescent="0.25">
      <c r="A90" s="119"/>
      <c r="B90" s="118"/>
      <c r="C90" s="3113"/>
      <c r="D90" s="117"/>
      <c r="E90" s="116" t="s">
        <v>27</v>
      </c>
      <c r="F90" s="115" t="s">
        <v>67</v>
      </c>
      <c r="G90" s="3106"/>
      <c r="H90" s="3102"/>
      <c r="I90" s="114"/>
      <c r="J90" s="113"/>
      <c r="K90" s="65" t="s">
        <v>28</v>
      </c>
      <c r="L90" s="112">
        <v>24.1</v>
      </c>
      <c r="M90" s="111"/>
      <c r="N90" s="110"/>
      <c r="O90" s="109"/>
    </row>
    <row r="91" spans="1:15" ht="23.25" customHeight="1" thickBot="1" x14ac:dyDescent="0.3">
      <c r="A91" s="108"/>
      <c r="B91" s="107"/>
      <c r="C91" s="3114"/>
      <c r="D91" s="94"/>
      <c r="E91" s="106"/>
      <c r="F91" s="105"/>
      <c r="G91" s="3105"/>
      <c r="H91" s="3103"/>
      <c r="I91" s="104"/>
      <c r="J91" s="103"/>
      <c r="K91" s="59" t="s">
        <v>21</v>
      </c>
      <c r="L91" s="58">
        <f>SUM(L89:L90)</f>
        <v>24.1</v>
      </c>
      <c r="M91" s="102"/>
      <c r="N91" s="101"/>
      <c r="O91" s="100"/>
    </row>
    <row r="92" spans="1:15" ht="27.75" customHeight="1" x14ac:dyDescent="0.25">
      <c r="A92" s="3129" t="s">
        <v>25</v>
      </c>
      <c r="B92" s="3131" t="s">
        <v>27</v>
      </c>
      <c r="C92" s="3093" t="s">
        <v>66</v>
      </c>
      <c r="D92" s="98"/>
      <c r="E92" s="78"/>
      <c r="F92" s="3089" t="s">
        <v>65</v>
      </c>
      <c r="G92" s="3104" t="s">
        <v>64</v>
      </c>
      <c r="H92" s="3091" t="s">
        <v>33</v>
      </c>
      <c r="I92" s="3095" t="s">
        <v>50</v>
      </c>
      <c r="J92" s="86" t="s">
        <v>49</v>
      </c>
      <c r="K92" s="65" t="s">
        <v>28</v>
      </c>
      <c r="L92" s="84">
        <v>25.4</v>
      </c>
      <c r="M92" s="3202" t="s">
        <v>63</v>
      </c>
      <c r="N92" s="74" t="s">
        <v>56</v>
      </c>
      <c r="O92" s="99">
        <v>1500</v>
      </c>
    </row>
    <row r="93" spans="1:15" ht="22.5" customHeight="1" thickBot="1" x14ac:dyDescent="0.3">
      <c r="A93" s="3130"/>
      <c r="B93" s="3132"/>
      <c r="C93" s="3094"/>
      <c r="D93" s="94"/>
      <c r="E93" s="60"/>
      <c r="F93" s="3090"/>
      <c r="G93" s="3105"/>
      <c r="H93" s="3092"/>
      <c r="I93" s="3097"/>
      <c r="J93" s="85"/>
      <c r="K93" s="59" t="s">
        <v>21</v>
      </c>
      <c r="L93" s="83">
        <f>SUM(L92:L92)</f>
        <v>25.4</v>
      </c>
      <c r="M93" s="3204"/>
      <c r="N93" s="81"/>
      <c r="O93" s="80"/>
    </row>
    <row r="94" spans="1:15" ht="49.5" customHeight="1" x14ac:dyDescent="0.25">
      <c r="A94" s="3129" t="s">
        <v>25</v>
      </c>
      <c r="B94" s="3131" t="s">
        <v>27</v>
      </c>
      <c r="C94" s="3093" t="s">
        <v>62</v>
      </c>
      <c r="D94" s="98"/>
      <c r="E94" s="78"/>
      <c r="F94" s="3127" t="s">
        <v>61</v>
      </c>
      <c r="G94" s="3104" t="s">
        <v>60</v>
      </c>
      <c r="H94" s="3091" t="s">
        <v>33</v>
      </c>
      <c r="I94" s="3095" t="s">
        <v>59</v>
      </c>
      <c r="J94" s="86" t="s">
        <v>58</v>
      </c>
      <c r="K94" s="65" t="s">
        <v>28</v>
      </c>
      <c r="L94" s="84">
        <v>12.8</v>
      </c>
      <c r="M94" s="97" t="s">
        <v>57</v>
      </c>
      <c r="N94" s="96" t="s">
        <v>56</v>
      </c>
      <c r="O94" s="95">
        <v>29.3</v>
      </c>
    </row>
    <row r="95" spans="1:15" ht="26.25" thickBot="1" x14ac:dyDescent="0.3">
      <c r="A95" s="3130"/>
      <c r="B95" s="3132"/>
      <c r="C95" s="3094"/>
      <c r="D95" s="94"/>
      <c r="E95" s="60"/>
      <c r="F95" s="3128"/>
      <c r="G95" s="3105"/>
      <c r="H95" s="3092"/>
      <c r="I95" s="3097"/>
      <c r="J95" s="85"/>
      <c r="K95" s="59" t="s">
        <v>21</v>
      </c>
      <c r="L95" s="83">
        <f>SUM(L94:L94)</f>
        <v>12.8</v>
      </c>
      <c r="M95" s="93" t="s">
        <v>55</v>
      </c>
      <c r="N95" s="92" t="s">
        <v>54</v>
      </c>
      <c r="O95" s="91">
        <v>1.5</v>
      </c>
    </row>
    <row r="96" spans="1:15" ht="36.75" customHeight="1" x14ac:dyDescent="0.25">
      <c r="A96" s="3129" t="s">
        <v>25</v>
      </c>
      <c r="B96" s="3131" t="s">
        <v>27</v>
      </c>
      <c r="C96" s="3112" t="s">
        <v>53</v>
      </c>
      <c r="D96" s="79"/>
      <c r="E96" s="78"/>
      <c r="F96" s="3089" t="s">
        <v>52</v>
      </c>
      <c r="G96" s="3104" t="s">
        <v>51</v>
      </c>
      <c r="H96" s="3091" t="s">
        <v>33</v>
      </c>
      <c r="I96" s="3095" t="s">
        <v>50</v>
      </c>
      <c r="J96" s="86" t="s">
        <v>49</v>
      </c>
      <c r="K96" s="65" t="s">
        <v>28</v>
      </c>
      <c r="L96" s="84">
        <v>0.2</v>
      </c>
      <c r="M96" s="75"/>
      <c r="N96" s="74"/>
      <c r="O96" s="73"/>
    </row>
    <row r="97" spans="1:19" ht="17.25" customHeight="1" thickBot="1" x14ac:dyDescent="0.3">
      <c r="A97" s="3130"/>
      <c r="B97" s="3132"/>
      <c r="C97" s="3244"/>
      <c r="D97" s="72"/>
      <c r="E97" s="60"/>
      <c r="F97" s="3090"/>
      <c r="G97" s="3105"/>
      <c r="H97" s="3092"/>
      <c r="I97" s="3097"/>
      <c r="J97" s="85"/>
      <c r="K97" s="59" t="s">
        <v>21</v>
      </c>
      <c r="L97" s="83">
        <f>SUM(L96:L96)</f>
        <v>0.2</v>
      </c>
      <c r="M97" s="82"/>
      <c r="N97" s="81"/>
      <c r="O97" s="80"/>
    </row>
    <row r="98" spans="1:19" ht="36.75" customHeight="1" x14ac:dyDescent="0.25">
      <c r="A98" s="3129" t="s">
        <v>25</v>
      </c>
      <c r="B98" s="3131" t="s">
        <v>27</v>
      </c>
      <c r="C98" s="3112" t="s">
        <v>48</v>
      </c>
      <c r="D98" s="79"/>
      <c r="E98" s="78"/>
      <c r="F98" s="3089" t="s">
        <v>47</v>
      </c>
      <c r="G98" s="3104" t="s">
        <v>46</v>
      </c>
      <c r="H98" s="3091" t="s">
        <v>33</v>
      </c>
      <c r="I98" s="3095" t="s">
        <v>45</v>
      </c>
      <c r="J98" s="86" t="s">
        <v>44</v>
      </c>
      <c r="K98" s="65" t="s">
        <v>28</v>
      </c>
      <c r="L98" s="90">
        <v>125.9</v>
      </c>
      <c r="M98" s="75"/>
      <c r="N98" s="74"/>
      <c r="O98" s="73"/>
      <c r="P98" s="89"/>
      <c r="Q98" s="88"/>
      <c r="R98" s="88"/>
      <c r="S98" s="87"/>
    </row>
    <row r="99" spans="1:19" ht="19.5" customHeight="1" thickBot="1" x14ac:dyDescent="0.3">
      <c r="A99" s="3130"/>
      <c r="B99" s="3132"/>
      <c r="C99" s="3244"/>
      <c r="D99" s="72"/>
      <c r="E99" s="60"/>
      <c r="F99" s="3090"/>
      <c r="G99" s="3105"/>
      <c r="H99" s="3092"/>
      <c r="I99" s="3097"/>
      <c r="J99" s="85"/>
      <c r="K99" s="59" t="s">
        <v>21</v>
      </c>
      <c r="L99" s="83">
        <f>SUM(L98:L98)</f>
        <v>125.9</v>
      </c>
      <c r="M99" s="82"/>
      <c r="N99" s="81"/>
      <c r="O99" s="80"/>
    </row>
    <row r="100" spans="1:19" ht="28.5" customHeight="1" x14ac:dyDescent="0.25">
      <c r="A100" s="3129" t="s">
        <v>25</v>
      </c>
      <c r="B100" s="3131" t="s">
        <v>27</v>
      </c>
      <c r="C100" s="3112" t="s">
        <v>43</v>
      </c>
      <c r="D100" s="79"/>
      <c r="E100" s="78"/>
      <c r="F100" s="3089" t="s">
        <v>42</v>
      </c>
      <c r="G100" s="3104" t="s">
        <v>41</v>
      </c>
      <c r="H100" s="3091" t="s">
        <v>33</v>
      </c>
      <c r="I100" s="3095" t="s">
        <v>37</v>
      </c>
      <c r="J100" s="86" t="s">
        <v>36</v>
      </c>
      <c r="K100" s="65" t="s">
        <v>28</v>
      </c>
      <c r="L100" s="84">
        <v>0.4</v>
      </c>
      <c r="M100" s="75"/>
      <c r="N100" s="74"/>
      <c r="O100" s="73"/>
    </row>
    <row r="101" spans="1:19" ht="21.75" customHeight="1" thickBot="1" x14ac:dyDescent="0.3">
      <c r="A101" s="3130"/>
      <c r="B101" s="3132"/>
      <c r="C101" s="3244"/>
      <c r="D101" s="72"/>
      <c r="E101" s="60"/>
      <c r="F101" s="3090"/>
      <c r="G101" s="3105"/>
      <c r="H101" s="3092"/>
      <c r="I101" s="3097"/>
      <c r="J101" s="85"/>
      <c r="K101" s="59" t="s">
        <v>21</v>
      </c>
      <c r="L101" s="83">
        <f>SUM(L100:L100)</f>
        <v>0.4</v>
      </c>
      <c r="M101" s="82"/>
      <c r="N101" s="81"/>
      <c r="O101" s="80"/>
    </row>
    <row r="102" spans="1:19" ht="22.5" customHeight="1" x14ac:dyDescent="0.25">
      <c r="A102" s="3129" t="s">
        <v>25</v>
      </c>
      <c r="B102" s="3131" t="s">
        <v>27</v>
      </c>
      <c r="C102" s="3112" t="s">
        <v>40</v>
      </c>
      <c r="D102" s="79"/>
      <c r="E102" s="78"/>
      <c r="F102" s="3089" t="s">
        <v>39</v>
      </c>
      <c r="G102" s="3104" t="s">
        <v>38</v>
      </c>
      <c r="H102" s="3091" t="s">
        <v>33</v>
      </c>
      <c r="I102" s="3095" t="s">
        <v>37</v>
      </c>
      <c r="J102" s="3098" t="s">
        <v>36</v>
      </c>
      <c r="K102" s="65" t="s">
        <v>28</v>
      </c>
      <c r="L102" s="84">
        <v>29.5</v>
      </c>
      <c r="M102" s="75"/>
      <c r="N102" s="74"/>
      <c r="O102" s="73"/>
    </row>
    <row r="103" spans="1:19" ht="24.75" customHeight="1" thickBot="1" x14ac:dyDescent="0.3">
      <c r="A103" s="3130"/>
      <c r="B103" s="3132"/>
      <c r="C103" s="3244"/>
      <c r="D103" s="72"/>
      <c r="E103" s="60"/>
      <c r="F103" s="3090"/>
      <c r="G103" s="3105"/>
      <c r="H103" s="3092"/>
      <c r="I103" s="3097"/>
      <c r="J103" s="3100"/>
      <c r="K103" s="59" t="s">
        <v>21</v>
      </c>
      <c r="L103" s="83">
        <f>SUM(L102:L102)</f>
        <v>29.5</v>
      </c>
      <c r="M103" s="82"/>
      <c r="N103" s="81"/>
      <c r="O103" s="80"/>
    </row>
    <row r="104" spans="1:19" ht="22.5" customHeight="1" x14ac:dyDescent="0.25">
      <c r="A104" s="3129" t="s">
        <v>25</v>
      </c>
      <c r="B104" s="3131" t="s">
        <v>27</v>
      </c>
      <c r="C104" s="3112" t="s">
        <v>30</v>
      </c>
      <c r="D104" s="79"/>
      <c r="E104" s="78"/>
      <c r="F104" s="3089" t="s">
        <v>35</v>
      </c>
      <c r="G104" s="3104" t="s">
        <v>34</v>
      </c>
      <c r="H104" s="3101" t="s">
        <v>33</v>
      </c>
      <c r="I104" s="3095" t="s">
        <v>32</v>
      </c>
      <c r="J104" s="3098" t="s">
        <v>31</v>
      </c>
      <c r="K104" s="77" t="s">
        <v>28</v>
      </c>
      <c r="L104" s="76">
        <f>L106</f>
        <v>27.1</v>
      </c>
      <c r="M104" s="75"/>
      <c r="N104" s="74"/>
      <c r="O104" s="73"/>
    </row>
    <row r="105" spans="1:19" ht="24" customHeight="1" thickBot="1" x14ac:dyDescent="0.3">
      <c r="A105" s="3130"/>
      <c r="B105" s="3132"/>
      <c r="C105" s="3244"/>
      <c r="D105" s="72"/>
      <c r="E105" s="60"/>
      <c r="F105" s="3090"/>
      <c r="G105" s="3106"/>
      <c r="H105" s="3102"/>
      <c r="I105" s="3096"/>
      <c r="J105" s="3099"/>
      <c r="K105" s="71" t="s">
        <v>21</v>
      </c>
      <c r="L105" s="70">
        <f>SUM(L104:L104)</f>
        <v>27.1</v>
      </c>
      <c r="M105" s="69"/>
      <c r="N105" s="68"/>
      <c r="O105" s="67"/>
    </row>
    <row r="106" spans="1:19" ht="29.25" customHeight="1" thickBot="1" x14ac:dyDescent="0.3">
      <c r="A106" s="3136" t="s">
        <v>25</v>
      </c>
      <c r="B106" s="3133" t="s">
        <v>27</v>
      </c>
      <c r="C106" s="3112" t="s">
        <v>30</v>
      </c>
      <c r="D106" s="3252"/>
      <c r="E106" s="66" t="s">
        <v>25</v>
      </c>
      <c r="F106" s="3254" t="s">
        <v>29</v>
      </c>
      <c r="G106" s="3106"/>
      <c r="H106" s="3102"/>
      <c r="I106" s="3096"/>
      <c r="J106" s="3099"/>
      <c r="K106" s="65" t="s">
        <v>28</v>
      </c>
      <c r="L106" s="64">
        <v>27.1</v>
      </c>
      <c r="M106" s="63"/>
      <c r="N106" s="62"/>
      <c r="O106" s="61"/>
    </row>
    <row r="107" spans="1:19" ht="24" customHeight="1" thickBot="1" x14ac:dyDescent="0.3">
      <c r="A107" s="3138"/>
      <c r="B107" s="3135"/>
      <c r="C107" s="3114"/>
      <c r="D107" s="3253"/>
      <c r="E107" s="60"/>
      <c r="F107" s="3255"/>
      <c r="G107" s="3105"/>
      <c r="H107" s="3103"/>
      <c r="I107" s="3097"/>
      <c r="J107" s="3100"/>
      <c r="K107" s="59" t="s">
        <v>21</v>
      </c>
      <c r="L107" s="58">
        <f>SUM(L106)</f>
        <v>27.1</v>
      </c>
      <c r="M107" s="57"/>
      <c r="N107" s="56"/>
      <c r="O107" s="55"/>
    </row>
    <row r="108" spans="1:19" ht="15.75" customHeight="1" thickBot="1" x14ac:dyDescent="0.3">
      <c r="A108" s="43" t="s">
        <v>25</v>
      </c>
      <c r="B108" s="54" t="s">
        <v>27</v>
      </c>
      <c r="C108" s="3280" t="s">
        <v>26</v>
      </c>
      <c r="D108" s="3281"/>
      <c r="E108" s="3281"/>
      <c r="F108" s="3281"/>
      <c r="G108" s="3281"/>
      <c r="H108" s="3281"/>
      <c r="I108" s="3281"/>
      <c r="J108" s="3282"/>
      <c r="K108" s="53" t="s">
        <v>21</v>
      </c>
      <c r="L108" s="52">
        <f>L71+L73+L75+L80+L82+L84+L86+L88+L93+L95+L97+L99+L101+L103+L105</f>
        <v>456.09999999999991</v>
      </c>
      <c r="M108" s="51"/>
      <c r="N108" s="51"/>
      <c r="O108" s="50"/>
    </row>
    <row r="109" spans="1:19" ht="15.75" customHeight="1" thickBot="1" x14ac:dyDescent="0.3">
      <c r="A109" s="49" t="s">
        <v>25</v>
      </c>
      <c r="B109" s="48"/>
      <c r="C109" s="3283" t="s">
        <v>24</v>
      </c>
      <c r="D109" s="3284"/>
      <c r="E109" s="3284"/>
      <c r="F109" s="3284"/>
      <c r="G109" s="3284"/>
      <c r="H109" s="3284"/>
      <c r="I109" s="3284"/>
      <c r="J109" s="3285"/>
      <c r="K109" s="47" t="s">
        <v>21</v>
      </c>
      <c r="L109" s="46">
        <f>L108+L68</f>
        <v>9963.7000000000007</v>
      </c>
      <c r="M109" s="45"/>
      <c r="N109" s="45"/>
      <c r="O109" s="44"/>
    </row>
    <row r="110" spans="1:19" ht="15.75" hidden="1" thickBot="1" x14ac:dyDescent="0.3">
      <c r="A110" s="43"/>
      <c r="B110" s="42"/>
      <c r="C110" s="3289" t="s">
        <v>23</v>
      </c>
      <c r="D110" s="3289"/>
      <c r="E110" s="3289"/>
      <c r="F110" s="3289"/>
      <c r="G110" s="3289"/>
      <c r="H110" s="3289"/>
      <c r="I110" s="3290"/>
      <c r="J110" s="41"/>
      <c r="K110" s="40" t="s">
        <v>21</v>
      </c>
      <c r="L110" s="39">
        <f>L111-L20-L37</f>
        <v>9934.9000000000015</v>
      </c>
      <c r="M110" s="38"/>
      <c r="N110" s="38"/>
      <c r="O110" s="37"/>
    </row>
    <row r="111" spans="1:19" ht="15.75" thickBot="1" x14ac:dyDescent="0.3">
      <c r="A111" s="3286" t="s">
        <v>22</v>
      </c>
      <c r="B111" s="3287"/>
      <c r="C111" s="3287"/>
      <c r="D111" s="3287"/>
      <c r="E111" s="3287"/>
      <c r="F111" s="3287"/>
      <c r="G111" s="3287"/>
      <c r="H111" s="3287"/>
      <c r="I111" s="3287"/>
      <c r="J111" s="3288"/>
      <c r="K111" s="36" t="s">
        <v>21</v>
      </c>
      <c r="L111" s="35">
        <f>L109*1</f>
        <v>9963.7000000000007</v>
      </c>
      <c r="M111" s="3277"/>
      <c r="N111" s="3278"/>
      <c r="O111" s="3279"/>
    </row>
    <row r="112" spans="1:19" ht="286.5" customHeight="1" x14ac:dyDescent="0.25">
      <c r="A112" s="34" t="s">
        <v>20</v>
      </c>
      <c r="B112" s="34"/>
      <c r="C112" s="34"/>
      <c r="D112" s="34"/>
      <c r="E112" s="34"/>
      <c r="F112" s="34"/>
      <c r="G112" s="34"/>
      <c r="H112" s="34"/>
      <c r="I112" s="34"/>
      <c r="J112" s="34"/>
      <c r="K112" s="33"/>
      <c r="L112" s="32"/>
      <c r="M112" s="31"/>
      <c r="N112" s="31"/>
      <c r="O112" s="31"/>
    </row>
    <row r="113" spans="1:16" x14ac:dyDescent="0.25">
      <c r="A113" s="29"/>
      <c r="B113" s="30"/>
      <c r="C113" s="3292" t="s">
        <v>19</v>
      </c>
      <c r="D113" s="3292"/>
      <c r="E113" s="3292"/>
      <c r="F113" s="3292"/>
      <c r="G113" s="3292"/>
      <c r="H113" s="3292"/>
      <c r="I113" s="3292"/>
      <c r="J113" s="3292"/>
      <c r="K113" s="3292"/>
      <c r="L113" s="3292"/>
      <c r="M113" s="3292"/>
      <c r="N113" s="3292"/>
      <c r="O113" s="3292"/>
      <c r="P113" s="13"/>
    </row>
    <row r="114" spans="1:16" ht="15.75" thickBot="1" x14ac:dyDescent="0.3">
      <c r="A114" s="29"/>
      <c r="B114" s="27"/>
      <c r="C114" s="27"/>
      <c r="D114" s="27"/>
      <c r="E114" s="27"/>
      <c r="F114" s="27"/>
      <c r="G114" s="28"/>
      <c r="H114" s="27"/>
      <c r="I114" s="27"/>
      <c r="J114" s="26"/>
      <c r="K114" s="13"/>
      <c r="L114" s="25"/>
      <c r="M114" s="3293"/>
      <c r="N114" s="3293"/>
      <c r="O114" s="3293"/>
      <c r="P114" s="13"/>
    </row>
    <row r="115" spans="1:16" ht="26.25" thickBot="1" x14ac:dyDescent="0.3">
      <c r="A115" s="24"/>
      <c r="B115" s="23"/>
      <c r="C115" s="3294" t="s">
        <v>18</v>
      </c>
      <c r="D115" s="3294"/>
      <c r="E115" s="3294"/>
      <c r="F115" s="3294"/>
      <c r="G115" s="3294"/>
      <c r="H115" s="3294"/>
      <c r="I115" s="3294"/>
      <c r="J115" s="3294"/>
      <c r="K115" s="3294"/>
      <c r="L115" s="22" t="s">
        <v>17</v>
      </c>
      <c r="M115" s="21"/>
      <c r="N115" s="3295"/>
      <c r="O115" s="3295"/>
      <c r="P115" s="13"/>
    </row>
    <row r="116" spans="1:16" ht="15.75" thickBot="1" x14ac:dyDescent="0.3">
      <c r="A116" s="8"/>
      <c r="B116" s="7"/>
      <c r="C116" s="3256" t="s">
        <v>16</v>
      </c>
      <c r="D116" s="3256"/>
      <c r="E116" s="3256"/>
      <c r="F116" s="3256"/>
      <c r="G116" s="3256"/>
      <c r="H116" s="3256"/>
      <c r="I116" s="3256"/>
      <c r="J116" s="3256"/>
      <c r="K116" s="3296"/>
      <c r="L116" s="20">
        <f>L117</f>
        <v>9963.7000000000007</v>
      </c>
      <c r="M116" s="14"/>
      <c r="N116" s="3291"/>
      <c r="O116" s="3291"/>
      <c r="P116" s="13"/>
    </row>
    <row r="117" spans="1:16" x14ac:dyDescent="0.25">
      <c r="A117" s="19"/>
      <c r="B117" s="18"/>
      <c r="C117" s="3276" t="s">
        <v>15</v>
      </c>
      <c r="D117" s="3276"/>
      <c r="E117" s="3276"/>
      <c r="F117" s="3276"/>
      <c r="G117" s="3276"/>
      <c r="H117" s="3276"/>
      <c r="I117" s="3276"/>
      <c r="J117" s="3276"/>
      <c r="K117" s="3276"/>
      <c r="L117" s="17">
        <f>L118+L119+L120+L121+L122+L123+L124+L125+L126+L127+L128+L129</f>
        <v>9963.7000000000007</v>
      </c>
      <c r="M117" s="10"/>
      <c r="N117" s="3272"/>
      <c r="O117" s="3272"/>
      <c r="P117" s="13"/>
    </row>
    <row r="118" spans="1:16" x14ac:dyDescent="0.25">
      <c r="A118" s="3264" t="s">
        <v>14</v>
      </c>
      <c r="B118" s="3265"/>
      <c r="C118" s="3265"/>
      <c r="D118" s="3265"/>
      <c r="E118" s="3265"/>
      <c r="F118" s="3265"/>
      <c r="G118" s="3265"/>
      <c r="H118" s="3265"/>
      <c r="I118" s="3265"/>
      <c r="J118" s="3265"/>
      <c r="K118" s="3273"/>
      <c r="L118" s="12">
        <f>L17+L36+L45+L47+L56+L60</f>
        <v>9443.2000000000007</v>
      </c>
      <c r="M118" s="10"/>
      <c r="N118" s="3272"/>
      <c r="O118" s="3272"/>
      <c r="P118" s="13"/>
    </row>
    <row r="119" spans="1:16" x14ac:dyDescent="0.25">
      <c r="A119" s="3264" t="s">
        <v>13</v>
      </c>
      <c r="B119" s="3265"/>
      <c r="C119" s="3265"/>
      <c r="D119" s="3265"/>
      <c r="E119" s="3270"/>
      <c r="F119" s="3270"/>
      <c r="G119" s="3270"/>
      <c r="H119" s="3270"/>
      <c r="I119" s="3270"/>
      <c r="J119" s="3270"/>
      <c r="K119" s="3271"/>
      <c r="L119" s="12"/>
      <c r="M119" s="14"/>
      <c r="N119" s="3291"/>
      <c r="O119" s="3291"/>
      <c r="P119" s="13"/>
    </row>
    <row r="120" spans="1:16" x14ac:dyDescent="0.25">
      <c r="A120" s="3264" t="s">
        <v>12</v>
      </c>
      <c r="B120" s="3265"/>
      <c r="C120" s="3265"/>
      <c r="D120" s="3265"/>
      <c r="E120" s="3270"/>
      <c r="F120" s="3270"/>
      <c r="G120" s="3270"/>
      <c r="H120" s="3270"/>
      <c r="I120" s="3270"/>
      <c r="J120" s="3270"/>
      <c r="K120" s="3271"/>
      <c r="L120" s="15">
        <f>L19</f>
        <v>35.6</v>
      </c>
      <c r="M120" s="14"/>
      <c r="N120" s="14"/>
      <c r="O120" s="14"/>
      <c r="P120" s="13"/>
    </row>
    <row r="121" spans="1:16" x14ac:dyDescent="0.25">
      <c r="A121" s="3264" t="s">
        <v>11</v>
      </c>
      <c r="B121" s="3265"/>
      <c r="C121" s="3265"/>
      <c r="D121" s="3265"/>
      <c r="E121" s="3270"/>
      <c r="F121" s="3270"/>
      <c r="G121" s="3270"/>
      <c r="H121" s="3270"/>
      <c r="I121" s="3270"/>
      <c r="J121" s="3270"/>
      <c r="K121" s="3271"/>
      <c r="L121" s="12"/>
      <c r="M121" s="14"/>
      <c r="N121" s="14"/>
      <c r="O121" s="14"/>
      <c r="P121" s="13"/>
    </row>
    <row r="122" spans="1:16" x14ac:dyDescent="0.25">
      <c r="A122" s="3274" t="s">
        <v>10</v>
      </c>
      <c r="B122" s="3275"/>
      <c r="C122" s="3275"/>
      <c r="D122" s="3275"/>
      <c r="E122" s="3270"/>
      <c r="F122" s="3270"/>
      <c r="G122" s="3270"/>
      <c r="H122" s="3270"/>
      <c r="I122" s="3270"/>
      <c r="J122" s="3270"/>
      <c r="K122" s="3271"/>
      <c r="L122" s="12"/>
      <c r="M122" s="14"/>
      <c r="N122" s="14"/>
      <c r="O122" s="14"/>
      <c r="P122" s="13"/>
    </row>
    <row r="123" spans="1:16" x14ac:dyDescent="0.25">
      <c r="A123" s="3264" t="s">
        <v>9</v>
      </c>
      <c r="B123" s="3270"/>
      <c r="C123" s="3270"/>
      <c r="D123" s="3270"/>
      <c r="E123" s="3270"/>
      <c r="F123" s="3270"/>
      <c r="G123" s="3270"/>
      <c r="H123" s="3270"/>
      <c r="I123" s="3270"/>
      <c r="J123" s="3270"/>
      <c r="K123" s="3271"/>
      <c r="L123" s="12"/>
      <c r="M123" s="14"/>
      <c r="N123" s="14"/>
      <c r="O123" s="14"/>
      <c r="P123" s="13"/>
    </row>
    <row r="124" spans="1:16" x14ac:dyDescent="0.25">
      <c r="A124" s="3264" t="s">
        <v>8</v>
      </c>
      <c r="B124" s="3265"/>
      <c r="C124" s="3265"/>
      <c r="D124" s="3265"/>
      <c r="E124" s="3270"/>
      <c r="F124" s="3270"/>
      <c r="G124" s="3270"/>
      <c r="H124" s="3270"/>
      <c r="I124" s="3270"/>
      <c r="J124" s="3270"/>
      <c r="K124" s="3271"/>
      <c r="L124" s="15">
        <f>L70+L72+L74+L79+L81+L83+L85+L87+L92+L94+L96+L98+L100+L102+L104</f>
        <v>456.09999999999991</v>
      </c>
      <c r="M124" s="14"/>
      <c r="N124" s="14"/>
      <c r="O124" s="14"/>
      <c r="P124" s="13"/>
    </row>
    <row r="125" spans="1:16" x14ac:dyDescent="0.25">
      <c r="A125" s="3264" t="s">
        <v>7</v>
      </c>
      <c r="B125" s="3265"/>
      <c r="C125" s="3265"/>
      <c r="D125" s="3265"/>
      <c r="E125" s="3270"/>
      <c r="F125" s="3270"/>
      <c r="G125" s="3270"/>
      <c r="H125" s="3270"/>
      <c r="I125" s="3270"/>
      <c r="J125" s="3270"/>
      <c r="K125" s="3271"/>
      <c r="L125" s="12"/>
      <c r="M125" s="14"/>
      <c r="N125" s="14"/>
      <c r="O125" s="14"/>
      <c r="P125" s="13"/>
    </row>
    <row r="126" spans="1:16" x14ac:dyDescent="0.25">
      <c r="A126" s="3264" t="s">
        <v>6</v>
      </c>
      <c r="B126" s="3265"/>
      <c r="C126" s="3265"/>
      <c r="D126" s="3265"/>
      <c r="E126" s="3266"/>
      <c r="F126" s="3266"/>
      <c r="G126" s="3266"/>
      <c r="H126" s="3266"/>
      <c r="I126" s="3266"/>
      <c r="J126" s="3266"/>
      <c r="K126" s="3267"/>
      <c r="L126" s="12"/>
      <c r="M126" s="14"/>
      <c r="N126" s="14"/>
      <c r="O126" s="14"/>
      <c r="P126" s="13"/>
    </row>
    <row r="127" spans="1:16" x14ac:dyDescent="0.25">
      <c r="A127" s="3268" t="s">
        <v>5</v>
      </c>
      <c r="B127" s="3269"/>
      <c r="C127" s="3269"/>
      <c r="D127" s="3269"/>
      <c r="E127" s="3270"/>
      <c r="F127" s="3270"/>
      <c r="G127" s="3270"/>
      <c r="H127" s="3270"/>
      <c r="I127" s="3270"/>
      <c r="J127" s="3270"/>
      <c r="K127" s="3271"/>
      <c r="L127" s="12"/>
      <c r="M127" s="10"/>
      <c r="N127" s="3272"/>
      <c r="O127" s="3272"/>
      <c r="P127" s="2"/>
    </row>
    <row r="128" spans="1:16" x14ac:dyDescent="0.25">
      <c r="A128" s="3264" t="s">
        <v>4</v>
      </c>
      <c r="B128" s="3265"/>
      <c r="C128" s="3265"/>
      <c r="D128" s="3265"/>
      <c r="E128" s="3265"/>
      <c r="F128" s="3265"/>
      <c r="G128" s="3265"/>
      <c r="H128" s="3265"/>
      <c r="I128" s="3265"/>
      <c r="J128" s="3265"/>
      <c r="K128" s="3273"/>
      <c r="L128" s="11">
        <f>L20+L37</f>
        <v>28.799999999999997</v>
      </c>
      <c r="M128" s="10"/>
      <c r="N128" s="3272"/>
      <c r="O128" s="3272"/>
      <c r="P128" s="2"/>
    </row>
    <row r="129" spans="1:16" ht="15.75" thickBot="1" x14ac:dyDescent="0.3">
      <c r="A129" s="3245" t="s">
        <v>3</v>
      </c>
      <c r="B129" s="3246"/>
      <c r="C129" s="3246"/>
      <c r="D129" s="3246"/>
      <c r="E129" s="3246"/>
      <c r="F129" s="3246"/>
      <c r="G129" s="3246"/>
      <c r="H129" s="3246"/>
      <c r="I129" s="3246"/>
      <c r="J129" s="3246"/>
      <c r="K129" s="3247"/>
      <c r="L129" s="9"/>
      <c r="M129" s="3"/>
      <c r="N129" s="3248"/>
      <c r="O129" s="3248"/>
      <c r="P129" s="2"/>
    </row>
    <row r="130" spans="1:16" ht="15.75" thickBot="1" x14ac:dyDescent="0.3">
      <c r="A130" s="8"/>
      <c r="B130" s="7"/>
      <c r="C130" s="3256" t="s">
        <v>2</v>
      </c>
      <c r="D130" s="3256"/>
      <c r="E130" s="3257"/>
      <c r="F130" s="3257"/>
      <c r="G130" s="3257"/>
      <c r="H130" s="3257"/>
      <c r="I130" s="3257"/>
      <c r="J130" s="3257"/>
      <c r="K130" s="3258"/>
      <c r="L130" s="6">
        <f>L131</f>
        <v>0</v>
      </c>
      <c r="M130" s="3"/>
      <c r="N130" s="3248"/>
      <c r="O130" s="3248"/>
      <c r="P130" s="2"/>
    </row>
    <row r="131" spans="1:16" ht="15.75" thickBot="1" x14ac:dyDescent="0.3">
      <c r="A131" s="3259" t="s">
        <v>1</v>
      </c>
      <c r="B131" s="3260"/>
      <c r="C131" s="3260"/>
      <c r="D131" s="3260"/>
      <c r="E131" s="3261"/>
      <c r="F131" s="3261"/>
      <c r="G131" s="3261"/>
      <c r="H131" s="3261"/>
      <c r="I131" s="3261"/>
      <c r="J131" s="3261"/>
      <c r="K131" s="3262"/>
      <c r="L131" s="5">
        <v>0</v>
      </c>
      <c r="M131" s="3263"/>
      <c r="N131" s="3263"/>
      <c r="O131" s="3263"/>
      <c r="P131" s="3263"/>
    </row>
    <row r="132" spans="1:16" ht="15.75" customHeight="1" thickBot="1" x14ac:dyDescent="0.3">
      <c r="A132" s="3249" t="s">
        <v>0</v>
      </c>
      <c r="B132" s="3250"/>
      <c r="C132" s="3250"/>
      <c r="D132" s="3250"/>
      <c r="E132" s="3250"/>
      <c r="F132" s="3250"/>
      <c r="G132" s="3250"/>
      <c r="H132" s="3250"/>
      <c r="I132" s="3250"/>
      <c r="J132" s="3250"/>
      <c r="K132" s="3251"/>
      <c r="L132" s="4">
        <f>L116+L130</f>
        <v>9963.7000000000007</v>
      </c>
      <c r="M132" s="3"/>
      <c r="N132" s="3248"/>
      <c r="O132" s="3248"/>
      <c r="P132" s="2"/>
    </row>
  </sheetData>
  <mergeCells count="253">
    <mergeCell ref="A125:K125"/>
    <mergeCell ref="C117:K117"/>
    <mergeCell ref="A118:K118"/>
    <mergeCell ref="A119:K119"/>
    <mergeCell ref="M111:O111"/>
    <mergeCell ref="C108:J108"/>
    <mergeCell ref="C109:J109"/>
    <mergeCell ref="A111:J111"/>
    <mergeCell ref="C110:I110"/>
    <mergeCell ref="A120:K120"/>
    <mergeCell ref="N117:O117"/>
    <mergeCell ref="N118:O118"/>
    <mergeCell ref="N119:O119"/>
    <mergeCell ref="C113:O113"/>
    <mergeCell ref="M114:O114"/>
    <mergeCell ref="C115:K115"/>
    <mergeCell ref="N115:O115"/>
    <mergeCell ref="C116:K116"/>
    <mergeCell ref="N116:O116"/>
    <mergeCell ref="A129:K129"/>
    <mergeCell ref="N129:O129"/>
    <mergeCell ref="A132:K132"/>
    <mergeCell ref="B87:B88"/>
    <mergeCell ref="A106:A107"/>
    <mergeCell ref="B106:B107"/>
    <mergeCell ref="C106:C107"/>
    <mergeCell ref="D106:D107"/>
    <mergeCell ref="F106:F107"/>
    <mergeCell ref="H102:H103"/>
    <mergeCell ref="C130:K130"/>
    <mergeCell ref="N130:O130"/>
    <mergeCell ref="A131:K131"/>
    <mergeCell ref="M131:P131"/>
    <mergeCell ref="N132:O132"/>
    <mergeCell ref="A126:K126"/>
    <mergeCell ref="A127:K127"/>
    <mergeCell ref="N127:O127"/>
    <mergeCell ref="A128:K128"/>
    <mergeCell ref="N128:O128"/>
    <mergeCell ref="A121:K121"/>
    <mergeCell ref="A122:K122"/>
    <mergeCell ref="A123:K123"/>
    <mergeCell ref="A124:K124"/>
    <mergeCell ref="I102:I103"/>
    <mergeCell ref="G102:G103"/>
    <mergeCell ref="A100:A101"/>
    <mergeCell ref="B100:B101"/>
    <mergeCell ref="G94:G95"/>
    <mergeCell ref="I100:I101"/>
    <mergeCell ref="H98:H99"/>
    <mergeCell ref="I98:I99"/>
    <mergeCell ref="A96:A97"/>
    <mergeCell ref="B96:B97"/>
    <mergeCell ref="I96:I97"/>
    <mergeCell ref="F96:F97"/>
    <mergeCell ref="G104:G107"/>
    <mergeCell ref="C87:C88"/>
    <mergeCell ref="A98:A99"/>
    <mergeCell ref="B98:B99"/>
    <mergeCell ref="C98:C99"/>
    <mergeCell ref="F98:F99"/>
    <mergeCell ref="A92:A93"/>
    <mergeCell ref="B92:B93"/>
    <mergeCell ref="C100:C101"/>
    <mergeCell ref="G98:G99"/>
    <mergeCell ref="G96:G97"/>
    <mergeCell ref="A104:A105"/>
    <mergeCell ref="B104:B105"/>
    <mergeCell ref="C104:C105"/>
    <mergeCell ref="F104:F105"/>
    <mergeCell ref="A102:A103"/>
    <mergeCell ref="B102:B103"/>
    <mergeCell ref="C102:C103"/>
    <mergeCell ref="F102:F103"/>
    <mergeCell ref="A94:A95"/>
    <mergeCell ref="B94:B95"/>
    <mergeCell ref="C94:C95"/>
    <mergeCell ref="F94:F95"/>
    <mergeCell ref="C96:C97"/>
    <mergeCell ref="M92:M93"/>
    <mergeCell ref="G92:G93"/>
    <mergeCell ref="M74:M75"/>
    <mergeCell ref="L1:O3"/>
    <mergeCell ref="A6:O6"/>
    <mergeCell ref="E8:E10"/>
    <mergeCell ref="G8:G10"/>
    <mergeCell ref="J8:J10"/>
    <mergeCell ref="M8:O8"/>
    <mergeCell ref="B11:J11"/>
    <mergeCell ref="M72:M73"/>
    <mergeCell ref="C68:I68"/>
    <mergeCell ref="M56:M57"/>
    <mergeCell ref="E58:E59"/>
    <mergeCell ref="A58:A59"/>
    <mergeCell ref="A54:A55"/>
    <mergeCell ref="M70:M71"/>
    <mergeCell ref="F72:F73"/>
    <mergeCell ref="G70:G71"/>
    <mergeCell ref="G72:G73"/>
    <mergeCell ref="O56:O57"/>
    <mergeCell ref="A56:A57"/>
    <mergeCell ref="B56:B57"/>
    <mergeCell ref="C56:C57"/>
    <mergeCell ref="N56:N57"/>
    <mergeCell ref="A70:A71"/>
    <mergeCell ref="B70:B71"/>
    <mergeCell ref="C70:C71"/>
    <mergeCell ref="F70:F71"/>
    <mergeCell ref="H70:H71"/>
    <mergeCell ref="I70:I71"/>
    <mergeCell ref="E54:E55"/>
    <mergeCell ref="F54:F55"/>
    <mergeCell ref="H47:H55"/>
    <mergeCell ref="I47:I55"/>
    <mergeCell ref="C14:L16"/>
    <mergeCell ref="C13:O13"/>
    <mergeCell ref="A17:A25"/>
    <mergeCell ref="B17:B25"/>
    <mergeCell ref="C17:C25"/>
    <mergeCell ref="H17:H25"/>
    <mergeCell ref="B14:B16"/>
    <mergeCell ref="N47:N55"/>
    <mergeCell ref="O47:O55"/>
    <mergeCell ref="J47:J55"/>
    <mergeCell ref="G47:G48"/>
    <mergeCell ref="M47:M55"/>
    <mergeCell ref="B54:B55"/>
    <mergeCell ref="C54:C55"/>
    <mergeCell ref="A47:A48"/>
    <mergeCell ref="B47:B48"/>
    <mergeCell ref="C47:C48"/>
    <mergeCell ref="F47:F48"/>
    <mergeCell ref="G45:G46"/>
    <mergeCell ref="C45:C46"/>
    <mergeCell ref="C26:C28"/>
    <mergeCell ref="F45:F46"/>
    <mergeCell ref="E26:E28"/>
    <mergeCell ref="F36:F40"/>
    <mergeCell ref="A85:A86"/>
    <mergeCell ref="B85:B86"/>
    <mergeCell ref="C85:C86"/>
    <mergeCell ref="G85:G86"/>
    <mergeCell ref="F81:F82"/>
    <mergeCell ref="H81:H82"/>
    <mergeCell ref="H85:H86"/>
    <mergeCell ref="A4:O4"/>
    <mergeCell ref="A5:O5"/>
    <mergeCell ref="A8:A10"/>
    <mergeCell ref="B8:B10"/>
    <mergeCell ref="C8:C10"/>
    <mergeCell ref="D8:D10"/>
    <mergeCell ref="F8:F10"/>
    <mergeCell ref="H8:H10"/>
    <mergeCell ref="I8:I10"/>
    <mergeCell ref="N7:O7"/>
    <mergeCell ref="K8:K10"/>
    <mergeCell ref="L8:L10"/>
    <mergeCell ref="M9:M10"/>
    <mergeCell ref="N9:N10"/>
    <mergeCell ref="E17:F25"/>
    <mergeCell ref="O9:O10"/>
    <mergeCell ref="G17:G25"/>
    <mergeCell ref="B77:B78"/>
    <mergeCell ref="A77:A78"/>
    <mergeCell ref="G74:G78"/>
    <mergeCell ref="A87:A88"/>
    <mergeCell ref="I72:I73"/>
    <mergeCell ref="A79:A80"/>
    <mergeCell ref="B79:B80"/>
    <mergeCell ref="C79:C80"/>
    <mergeCell ref="F79:F80"/>
    <mergeCell ref="H79:H80"/>
    <mergeCell ref="I79:I80"/>
    <mergeCell ref="A74:A75"/>
    <mergeCell ref="B74:B75"/>
    <mergeCell ref="I85:I86"/>
    <mergeCell ref="A83:A84"/>
    <mergeCell ref="B83:B84"/>
    <mergeCell ref="C83:C84"/>
    <mergeCell ref="A81:A82"/>
    <mergeCell ref="B81:B82"/>
    <mergeCell ref="C81:C82"/>
    <mergeCell ref="I81:I82"/>
    <mergeCell ref="G81:G82"/>
    <mergeCell ref="F87:F88"/>
    <mergeCell ref="G87:G91"/>
    <mergeCell ref="A72:A73"/>
    <mergeCell ref="B72:B73"/>
    <mergeCell ref="B26:B28"/>
    <mergeCell ref="A26:A28"/>
    <mergeCell ref="B34:B35"/>
    <mergeCell ref="A34:A35"/>
    <mergeCell ref="B41:B42"/>
    <mergeCell ref="A41:A42"/>
    <mergeCell ref="B43:B44"/>
    <mergeCell ref="A60:A61"/>
    <mergeCell ref="B60:B61"/>
    <mergeCell ref="B62:B63"/>
    <mergeCell ref="A62:A63"/>
    <mergeCell ref="B58:B59"/>
    <mergeCell ref="A43:A44"/>
    <mergeCell ref="A45:A46"/>
    <mergeCell ref="B45:B46"/>
    <mergeCell ref="A36:A40"/>
    <mergeCell ref="B36:B40"/>
    <mergeCell ref="J102:J103"/>
    <mergeCell ref="H45:H46"/>
    <mergeCell ref="I45:I46"/>
    <mergeCell ref="F26:F28"/>
    <mergeCell ref="C89:C91"/>
    <mergeCell ref="J104:J107"/>
    <mergeCell ref="I104:I107"/>
    <mergeCell ref="H104:H107"/>
    <mergeCell ref="H60:H63"/>
    <mergeCell ref="I60:I63"/>
    <mergeCell ref="H56:H59"/>
    <mergeCell ref="G36:G44"/>
    <mergeCell ref="H36:H44"/>
    <mergeCell ref="G60:G63"/>
    <mergeCell ref="F60:F61"/>
    <mergeCell ref="E62:E63"/>
    <mergeCell ref="F62:F63"/>
    <mergeCell ref="D60:D63"/>
    <mergeCell ref="C74:C75"/>
    <mergeCell ref="F74:F75"/>
    <mergeCell ref="G79:G80"/>
    <mergeCell ref="H87:H91"/>
    <mergeCell ref="F83:F84"/>
    <mergeCell ref="H83:H84"/>
    <mergeCell ref="F41:F42"/>
    <mergeCell ref="F100:F101"/>
    <mergeCell ref="H100:H101"/>
    <mergeCell ref="C92:C93"/>
    <mergeCell ref="I36:I44"/>
    <mergeCell ref="J36:J44"/>
    <mergeCell ref="J74:J78"/>
    <mergeCell ref="I74:I78"/>
    <mergeCell ref="H74:H78"/>
    <mergeCell ref="I83:I84"/>
    <mergeCell ref="G83:G84"/>
    <mergeCell ref="F85:F86"/>
    <mergeCell ref="C58:C59"/>
    <mergeCell ref="G56:G59"/>
    <mergeCell ref="G100:G101"/>
    <mergeCell ref="C72:C73"/>
    <mergeCell ref="H72:H73"/>
    <mergeCell ref="F92:F93"/>
    <mergeCell ref="H92:H93"/>
    <mergeCell ref="I92:I93"/>
    <mergeCell ref="H94:H95"/>
    <mergeCell ref="I94:I95"/>
    <mergeCell ref="H96:H97"/>
    <mergeCell ref="F56:F57"/>
  </mergeCells>
  <pageMargins left="0.70866141732283472" right="0.70866141732283472" top="0.74803149606299213" bottom="0.74803149606299213" header="0.31496062992125984" footer="0.31496062992125984"/>
  <pageSetup scale="68" firstPageNumber="2"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1"/>
  <sheetViews>
    <sheetView view="pageBreakPreview" zoomScale="90" zoomScaleNormal="100" zoomScaleSheetLayoutView="90" workbookViewId="0">
      <selection activeCell="Z10" sqref="Z10"/>
    </sheetView>
  </sheetViews>
  <sheetFormatPr defaultRowHeight="12.75" x14ac:dyDescent="0.2"/>
  <cols>
    <col min="1" max="1" width="3.5703125" style="321" customWidth="1"/>
    <col min="2" max="2" width="3.140625" style="321" customWidth="1"/>
    <col min="3" max="3" width="3.7109375" style="321" customWidth="1"/>
    <col min="4" max="5" width="3.5703125" style="321" customWidth="1"/>
    <col min="6" max="6" width="49" style="321" customWidth="1"/>
    <col min="7" max="7" width="4.42578125" style="321" customWidth="1"/>
    <col min="8" max="8" width="7.85546875" style="321" customWidth="1"/>
    <col min="9" max="9" width="8.140625" style="321" customWidth="1"/>
    <col min="10" max="10" width="38.42578125" style="321" customWidth="1"/>
    <col min="11" max="11" width="7.28515625" style="321" customWidth="1"/>
    <col min="12" max="12" width="18.140625" style="321" customWidth="1"/>
    <col min="13" max="13" width="41.28515625" style="321" customWidth="1"/>
    <col min="14" max="14" width="9.140625" style="322" customWidth="1"/>
    <col min="15" max="15" width="7.7109375" style="322" customWidth="1"/>
    <col min="16" max="16" width="3.5703125" style="321" hidden="1" customWidth="1"/>
    <col min="17" max="17" width="3" style="321" hidden="1" customWidth="1"/>
    <col min="18" max="19" width="8.85546875" style="321" hidden="1" customWidth="1"/>
    <col min="20" max="22" width="9.140625" style="321" hidden="1" customWidth="1"/>
    <col min="23" max="16384" width="9.140625" style="321"/>
  </cols>
  <sheetData>
    <row r="1" spans="1:19" ht="12.75" customHeight="1" x14ac:dyDescent="0.2">
      <c r="L1" s="853"/>
      <c r="M1" s="3226" t="s">
        <v>1144</v>
      </c>
      <c r="N1" s="3226"/>
      <c r="O1" s="3226"/>
      <c r="P1" s="3226"/>
      <c r="Q1" s="853"/>
      <c r="R1" s="853"/>
      <c r="S1" s="853"/>
    </row>
    <row r="2" spans="1:19" ht="52.5" customHeight="1" x14ac:dyDescent="0.2">
      <c r="L2" s="853"/>
      <c r="M2" s="3226"/>
      <c r="N2" s="3226"/>
      <c r="O2" s="3226"/>
      <c r="P2" s="3226"/>
      <c r="Q2" s="853"/>
      <c r="R2" s="853"/>
      <c r="S2" s="853"/>
    </row>
    <row r="3" spans="1:19" ht="17.25" customHeight="1" x14ac:dyDescent="0.2">
      <c r="L3" s="853"/>
      <c r="M3" s="3226"/>
      <c r="N3" s="3226"/>
      <c r="O3" s="3226"/>
      <c r="P3" s="3226"/>
      <c r="Q3" s="853"/>
      <c r="R3" s="853"/>
      <c r="S3" s="853"/>
    </row>
    <row r="4" spans="1:19" ht="14.25" x14ac:dyDescent="0.2">
      <c r="A4" s="3141" t="s">
        <v>179</v>
      </c>
      <c r="B4" s="3141"/>
      <c r="C4" s="3141"/>
      <c r="D4" s="3141"/>
      <c r="E4" s="3141"/>
      <c r="F4" s="3141"/>
      <c r="G4" s="3141"/>
      <c r="H4" s="3141"/>
      <c r="I4" s="3141"/>
      <c r="J4" s="3141"/>
      <c r="K4" s="3141"/>
      <c r="L4" s="3141"/>
      <c r="M4" s="3141"/>
      <c r="N4" s="3141"/>
      <c r="O4" s="3141"/>
      <c r="P4" s="3141"/>
      <c r="Q4" s="3141"/>
    </row>
    <row r="5" spans="1:19" ht="14.25" x14ac:dyDescent="0.2">
      <c r="A5" s="3408" t="s">
        <v>449</v>
      </c>
      <c r="B5" s="3408"/>
      <c r="C5" s="3408"/>
      <c r="D5" s="3408"/>
      <c r="E5" s="3408"/>
      <c r="F5" s="3408"/>
      <c r="G5" s="3408"/>
      <c r="H5" s="3408"/>
      <c r="I5" s="3408"/>
      <c r="J5" s="3408"/>
      <c r="K5" s="3408"/>
      <c r="L5" s="3408"/>
      <c r="M5" s="3408"/>
      <c r="N5" s="3408"/>
      <c r="O5" s="3408"/>
    </row>
    <row r="6" spans="1:19" ht="14.25" x14ac:dyDescent="0.2">
      <c r="A6" s="3142" t="s">
        <v>177</v>
      </c>
      <c r="B6" s="3142"/>
      <c r="C6" s="3142"/>
      <c r="D6" s="3142"/>
      <c r="E6" s="3142"/>
      <c r="F6" s="3142"/>
      <c r="G6" s="3142"/>
      <c r="H6" s="3142"/>
      <c r="I6" s="3142"/>
      <c r="J6" s="3142"/>
      <c r="K6" s="3142"/>
      <c r="L6" s="3142"/>
      <c r="M6" s="3142"/>
      <c r="N6" s="3142"/>
      <c r="O6" s="3142"/>
      <c r="P6" s="852"/>
      <c r="Q6" s="852"/>
    </row>
    <row r="7" spans="1:19" ht="16.5" thickBot="1" x14ac:dyDescent="0.25">
      <c r="A7" s="851"/>
      <c r="B7" s="851"/>
      <c r="C7" s="851"/>
      <c r="D7" s="851"/>
      <c r="E7" s="851"/>
      <c r="F7" s="851"/>
      <c r="G7" s="851"/>
      <c r="H7" s="851"/>
      <c r="I7" s="851"/>
      <c r="J7" s="851"/>
      <c r="K7" s="851"/>
      <c r="L7" s="851"/>
      <c r="M7" s="850"/>
      <c r="N7" s="3164" t="s">
        <v>143</v>
      </c>
      <c r="O7" s="3164"/>
    </row>
    <row r="8" spans="1:19" ht="31.5" customHeight="1" thickBot="1" x14ac:dyDescent="0.25">
      <c r="A8" s="3390" t="s">
        <v>176</v>
      </c>
      <c r="B8" s="3393" t="s">
        <v>175</v>
      </c>
      <c r="C8" s="3396" t="s">
        <v>171</v>
      </c>
      <c r="D8" s="3227" t="s">
        <v>173</v>
      </c>
      <c r="E8" s="3421" t="s">
        <v>174</v>
      </c>
      <c r="F8" s="3399" t="s">
        <v>172</v>
      </c>
      <c r="G8" s="3230" t="s">
        <v>171</v>
      </c>
      <c r="H8" s="3402" t="s">
        <v>170</v>
      </c>
      <c r="I8" s="3405" t="s">
        <v>169</v>
      </c>
      <c r="J8" s="3412" t="s">
        <v>168</v>
      </c>
      <c r="K8" s="3402" t="s">
        <v>167</v>
      </c>
      <c r="L8" s="3409" t="s">
        <v>166</v>
      </c>
      <c r="M8" s="3418" t="s">
        <v>165</v>
      </c>
      <c r="N8" s="3419"/>
      <c r="O8" s="3420"/>
    </row>
    <row r="9" spans="1:19" ht="12.75" customHeight="1" x14ac:dyDescent="0.2">
      <c r="A9" s="3391"/>
      <c r="B9" s="3394"/>
      <c r="C9" s="3397"/>
      <c r="D9" s="3228"/>
      <c r="E9" s="3422"/>
      <c r="F9" s="3400"/>
      <c r="G9" s="3231"/>
      <c r="H9" s="3403"/>
      <c r="I9" s="3406"/>
      <c r="J9" s="3413"/>
      <c r="K9" s="3403"/>
      <c r="L9" s="3410"/>
      <c r="M9" s="3414" t="s">
        <v>164</v>
      </c>
      <c r="N9" s="3416" t="s">
        <v>163</v>
      </c>
      <c r="O9" s="3177" t="s">
        <v>162</v>
      </c>
    </row>
    <row r="10" spans="1:19" ht="151.9" customHeight="1" thickBot="1" x14ac:dyDescent="0.25">
      <c r="A10" s="3392"/>
      <c r="B10" s="3395"/>
      <c r="C10" s="3398"/>
      <c r="D10" s="3229"/>
      <c r="E10" s="3423"/>
      <c r="F10" s="3401"/>
      <c r="G10" s="3232"/>
      <c r="H10" s="3404"/>
      <c r="I10" s="3407"/>
      <c r="J10" s="3413"/>
      <c r="K10" s="3404"/>
      <c r="L10" s="3411"/>
      <c r="M10" s="3415"/>
      <c r="N10" s="3417"/>
      <c r="O10" s="3178"/>
    </row>
    <row r="11" spans="1:19" ht="15.75" thickBot="1" x14ac:dyDescent="0.25">
      <c r="A11" s="849" t="s">
        <v>25</v>
      </c>
      <c r="B11" s="848"/>
      <c r="C11" s="627" t="s">
        <v>448</v>
      </c>
      <c r="D11" s="797"/>
      <c r="E11" s="797"/>
      <c r="F11" s="798"/>
      <c r="G11" s="798"/>
      <c r="H11" s="797"/>
      <c r="I11" s="797"/>
      <c r="J11" s="797"/>
      <c r="K11" s="797"/>
      <c r="L11" s="797"/>
      <c r="M11" s="847"/>
      <c r="N11" s="501"/>
      <c r="O11" s="796"/>
    </row>
    <row r="12" spans="1:19" ht="28.5" customHeight="1" thickBot="1" x14ac:dyDescent="0.25">
      <c r="A12" s="558"/>
      <c r="B12" s="557"/>
      <c r="C12" s="555"/>
      <c r="D12" s="555"/>
      <c r="E12" s="555"/>
      <c r="F12" s="556"/>
      <c r="G12" s="556"/>
      <c r="H12" s="555"/>
      <c r="I12" s="555"/>
      <c r="J12" s="555"/>
      <c r="K12" s="555"/>
      <c r="L12" s="555"/>
      <c r="M12" s="554" t="s">
        <v>447</v>
      </c>
      <c r="N12" s="485" t="s">
        <v>200</v>
      </c>
      <c r="O12" s="484">
        <v>3</v>
      </c>
    </row>
    <row r="13" spans="1:19" ht="15" thickBot="1" x14ac:dyDescent="0.25">
      <c r="A13" s="548" t="s">
        <v>25</v>
      </c>
      <c r="B13" s="553" t="s">
        <v>25</v>
      </c>
      <c r="C13" s="552" t="s">
        <v>446</v>
      </c>
      <c r="D13" s="551"/>
      <c r="E13" s="551"/>
      <c r="F13" s="551"/>
      <c r="G13" s="551"/>
      <c r="H13" s="551"/>
      <c r="I13" s="551"/>
      <c r="J13" s="551"/>
      <c r="K13" s="551"/>
      <c r="L13" s="551"/>
      <c r="M13" s="550"/>
      <c r="N13" s="550"/>
      <c r="O13" s="549"/>
    </row>
    <row r="14" spans="1:19" ht="39" thickBot="1" x14ac:dyDescent="0.25">
      <c r="A14" s="548"/>
      <c r="B14" s="370"/>
      <c r="C14" s="730"/>
      <c r="D14" s="487"/>
      <c r="E14" s="487"/>
      <c r="F14" s="487"/>
      <c r="G14" s="487"/>
      <c r="H14" s="487"/>
      <c r="I14" s="487"/>
      <c r="J14" s="487"/>
      <c r="K14" s="487"/>
      <c r="L14" s="729"/>
      <c r="M14" s="624" t="s">
        <v>445</v>
      </c>
      <c r="N14" s="485" t="s">
        <v>200</v>
      </c>
      <c r="O14" s="484">
        <v>3</v>
      </c>
    </row>
    <row r="15" spans="1:19" ht="30" customHeight="1" x14ac:dyDescent="0.2">
      <c r="A15" s="537" t="s">
        <v>25</v>
      </c>
      <c r="B15" s="3429" t="s">
        <v>25</v>
      </c>
      <c r="C15" s="546" t="s">
        <v>25</v>
      </c>
      <c r="D15" s="732"/>
      <c r="E15" s="732"/>
      <c r="F15" s="3368" t="s">
        <v>444</v>
      </c>
      <c r="G15" s="3298" t="s">
        <v>151</v>
      </c>
      <c r="H15" s="3300" t="s">
        <v>33</v>
      </c>
      <c r="I15" s="3302" t="s">
        <v>32</v>
      </c>
      <c r="J15" s="540" t="s">
        <v>31</v>
      </c>
      <c r="K15" s="795" t="s">
        <v>101</v>
      </c>
      <c r="L15" s="458">
        <f>L22+L28+L34+L40</f>
        <v>12.7</v>
      </c>
      <c r="M15" s="846" t="s">
        <v>219</v>
      </c>
      <c r="N15" s="397" t="s">
        <v>200</v>
      </c>
      <c r="O15" s="531">
        <v>1</v>
      </c>
    </row>
    <row r="16" spans="1:19" ht="15" x14ac:dyDescent="0.2">
      <c r="A16" s="544"/>
      <c r="B16" s="3430"/>
      <c r="C16" s="546"/>
      <c r="D16" s="732"/>
      <c r="E16" s="732"/>
      <c r="F16" s="3345"/>
      <c r="G16" s="3298"/>
      <c r="H16" s="3300"/>
      <c r="I16" s="3302"/>
      <c r="J16" s="385"/>
      <c r="K16" s="479" t="s">
        <v>124</v>
      </c>
      <c r="L16" s="458">
        <f>L23+L29+L35+L41</f>
        <v>1418</v>
      </c>
      <c r="M16" s="3424" t="s">
        <v>443</v>
      </c>
      <c r="N16" s="457" t="s">
        <v>342</v>
      </c>
      <c r="O16" s="456">
        <v>1</v>
      </c>
    </row>
    <row r="17" spans="1:17" ht="28.5" customHeight="1" x14ac:dyDescent="0.2">
      <c r="A17" s="544"/>
      <c r="B17" s="3430"/>
      <c r="C17" s="546"/>
      <c r="D17" s="732"/>
      <c r="E17" s="732"/>
      <c r="F17" s="3345"/>
      <c r="G17" s="3298"/>
      <c r="H17" s="3300"/>
      <c r="I17" s="3302"/>
      <c r="J17" s="385"/>
      <c r="K17" s="479" t="s">
        <v>194</v>
      </c>
      <c r="L17" s="458">
        <f>L24+L30+L36+L42</f>
        <v>0</v>
      </c>
      <c r="M17" s="3425"/>
      <c r="N17" s="457"/>
      <c r="O17" s="391"/>
    </row>
    <row r="18" spans="1:17" ht="15" x14ac:dyDescent="0.2">
      <c r="A18" s="544"/>
      <c r="B18" s="3430"/>
      <c r="C18" s="546"/>
      <c r="D18" s="732"/>
      <c r="E18" s="732"/>
      <c r="F18" s="3345"/>
      <c r="G18" s="3298"/>
      <c r="H18" s="3300"/>
      <c r="I18" s="3302"/>
      <c r="J18" s="385"/>
      <c r="K18" s="479" t="s">
        <v>149</v>
      </c>
      <c r="L18" s="458">
        <f>L25+L31+L37+L43</f>
        <v>668</v>
      </c>
      <c r="M18" s="422"/>
      <c r="N18" s="457"/>
      <c r="O18" s="391"/>
    </row>
    <row r="19" spans="1:17" ht="15" x14ac:dyDescent="0.2">
      <c r="A19" s="544"/>
      <c r="B19" s="3430"/>
      <c r="C19" s="546"/>
      <c r="D19" s="732"/>
      <c r="E19" s="732"/>
      <c r="F19" s="3345"/>
      <c r="G19" s="3298"/>
      <c r="H19" s="3300"/>
      <c r="I19" s="3302"/>
      <c r="J19" s="385"/>
      <c r="K19" s="621" t="s">
        <v>239</v>
      </c>
      <c r="L19" s="475">
        <f>L26</f>
        <v>3351</v>
      </c>
      <c r="M19" s="382"/>
      <c r="N19" s="381"/>
      <c r="O19" s="380"/>
    </row>
    <row r="20" spans="1:17" ht="15.75" thickBot="1" x14ac:dyDescent="0.25">
      <c r="A20" s="544"/>
      <c r="B20" s="3430"/>
      <c r="C20" s="546"/>
      <c r="D20" s="732"/>
      <c r="E20" s="732"/>
      <c r="F20" s="3345"/>
      <c r="G20" s="3298"/>
      <c r="H20" s="3300"/>
      <c r="I20" s="3302"/>
      <c r="J20" s="385"/>
      <c r="K20" s="621" t="s">
        <v>442</v>
      </c>
      <c r="L20" s="453"/>
      <c r="M20" s="452"/>
      <c r="N20" s="451"/>
      <c r="O20" s="450"/>
    </row>
    <row r="21" spans="1:17" ht="15.75" thickBot="1" x14ac:dyDescent="0.25">
      <c r="A21" s="518"/>
      <c r="B21" s="3431"/>
      <c r="C21" s="545"/>
      <c r="D21" s="731"/>
      <c r="E21" s="791"/>
      <c r="F21" s="3346"/>
      <c r="G21" s="3299"/>
      <c r="H21" s="3301"/>
      <c r="I21" s="3303"/>
      <c r="J21" s="448"/>
      <c r="K21" s="408" t="s">
        <v>21</v>
      </c>
      <c r="L21" s="407">
        <f>SUM(L15:L20)</f>
        <v>5449.7</v>
      </c>
      <c r="M21" s="406"/>
      <c r="N21" s="405"/>
      <c r="O21" s="404"/>
    </row>
    <row r="22" spans="1:17" ht="15" customHeight="1" x14ac:dyDescent="0.2">
      <c r="A22" s="840" t="s">
        <v>25</v>
      </c>
      <c r="B22" s="839" t="s">
        <v>25</v>
      </c>
      <c r="C22" s="768" t="s">
        <v>25</v>
      </c>
      <c r="D22" s="534" t="s">
        <v>25</v>
      </c>
      <c r="E22" s="3309"/>
      <c r="F22" s="3304" t="s">
        <v>441</v>
      </c>
      <c r="G22" s="3297" t="s">
        <v>151</v>
      </c>
      <c r="H22" s="3426" t="s">
        <v>33</v>
      </c>
      <c r="I22" s="3308" t="s">
        <v>440</v>
      </c>
      <c r="J22" s="3315" t="s">
        <v>36</v>
      </c>
      <c r="K22" s="400" t="s">
        <v>101</v>
      </c>
      <c r="L22" s="758"/>
      <c r="M22" s="398" t="s">
        <v>212</v>
      </c>
      <c r="N22" s="397" t="s">
        <v>200</v>
      </c>
      <c r="O22" s="396"/>
    </row>
    <row r="23" spans="1:17" ht="15" x14ac:dyDescent="0.2">
      <c r="A23" s="528"/>
      <c r="B23" s="527"/>
      <c r="C23" s="526"/>
      <c r="D23" s="525"/>
      <c r="E23" s="3310"/>
      <c r="F23" s="3305"/>
      <c r="G23" s="3298"/>
      <c r="H23" s="3427"/>
      <c r="I23" s="3302"/>
      <c r="J23" s="3316"/>
      <c r="K23" s="395" t="s">
        <v>124</v>
      </c>
      <c r="L23" s="418">
        <v>12</v>
      </c>
      <c r="M23" s="393" t="s">
        <v>435</v>
      </c>
      <c r="N23" s="392" t="s">
        <v>200</v>
      </c>
      <c r="O23" s="391"/>
      <c r="P23" s="324" t="s">
        <v>439</v>
      </c>
      <c r="Q23" s="321">
        <v>12</v>
      </c>
    </row>
    <row r="24" spans="1:17" ht="12.75" customHeight="1" x14ac:dyDescent="0.2">
      <c r="A24" s="528"/>
      <c r="B24" s="527"/>
      <c r="C24" s="526"/>
      <c r="D24" s="525"/>
      <c r="E24" s="3310"/>
      <c r="F24" s="3305"/>
      <c r="G24" s="3298"/>
      <c r="H24" s="3427"/>
      <c r="I24" s="3302"/>
      <c r="J24" s="385"/>
      <c r="K24" s="395" t="s">
        <v>194</v>
      </c>
      <c r="L24" s="418"/>
      <c r="M24" s="422"/>
      <c r="N24" s="457"/>
      <c r="O24" s="391"/>
    </row>
    <row r="25" spans="1:17" ht="15" x14ac:dyDescent="0.2">
      <c r="A25" s="528"/>
      <c r="B25" s="527"/>
      <c r="C25" s="526"/>
      <c r="D25" s="525"/>
      <c r="E25" s="3310"/>
      <c r="F25" s="3305"/>
      <c r="G25" s="3298"/>
      <c r="H25" s="3427"/>
      <c r="I25" s="3302"/>
      <c r="J25" s="532" t="s">
        <v>279</v>
      </c>
      <c r="K25" s="395" t="s">
        <v>149</v>
      </c>
      <c r="L25" s="418"/>
      <c r="M25" s="422"/>
      <c r="N25" s="457"/>
      <c r="O25" s="391"/>
    </row>
    <row r="26" spans="1:17" ht="15.75" thickBot="1" x14ac:dyDescent="0.25">
      <c r="A26" s="528"/>
      <c r="B26" s="527"/>
      <c r="C26" s="526"/>
      <c r="D26" s="525"/>
      <c r="E26" s="3310"/>
      <c r="F26" s="3305"/>
      <c r="G26" s="3298"/>
      <c r="H26" s="3427"/>
      <c r="I26" s="3302"/>
      <c r="J26" s="385"/>
      <c r="K26" s="384" t="s">
        <v>438</v>
      </c>
      <c r="L26" s="845">
        <v>3351</v>
      </c>
      <c r="M26" s="452"/>
      <c r="N26" s="451"/>
      <c r="O26" s="450"/>
    </row>
    <row r="27" spans="1:17" ht="15.75" thickBot="1" x14ac:dyDescent="0.25">
      <c r="A27" s="523"/>
      <c r="B27" s="522"/>
      <c r="C27" s="521"/>
      <c r="D27" s="520"/>
      <c r="E27" s="3311"/>
      <c r="F27" s="3306"/>
      <c r="G27" s="3299"/>
      <c r="H27" s="3428"/>
      <c r="I27" s="3303"/>
      <c r="J27" s="448"/>
      <c r="K27" s="408" t="s">
        <v>21</v>
      </c>
      <c r="L27" s="407">
        <f>SUM(L22:L26)</f>
        <v>3363</v>
      </c>
      <c r="M27" s="406"/>
      <c r="N27" s="405"/>
      <c r="O27" s="404"/>
    </row>
    <row r="28" spans="1:17" ht="15" customHeight="1" x14ac:dyDescent="0.2">
      <c r="A28" s="840" t="s">
        <v>25</v>
      </c>
      <c r="B28" s="839" t="s">
        <v>25</v>
      </c>
      <c r="C28" s="768" t="s">
        <v>25</v>
      </c>
      <c r="D28" s="534" t="s">
        <v>27</v>
      </c>
      <c r="E28" s="3309"/>
      <c r="F28" s="3432" t="s">
        <v>437</v>
      </c>
      <c r="G28" s="3297" t="s">
        <v>151</v>
      </c>
      <c r="H28" s="3307" t="s">
        <v>33</v>
      </c>
      <c r="I28" s="3387" t="s">
        <v>436</v>
      </c>
      <c r="J28" s="3315" t="s">
        <v>36</v>
      </c>
      <c r="K28" s="400" t="s">
        <v>101</v>
      </c>
      <c r="L28" s="399">
        <v>4</v>
      </c>
      <c r="M28" s="398" t="s">
        <v>427</v>
      </c>
      <c r="N28" s="397" t="s">
        <v>200</v>
      </c>
      <c r="O28" s="531">
        <v>1</v>
      </c>
    </row>
    <row r="29" spans="1:17" ht="15" x14ac:dyDescent="0.2">
      <c r="A29" s="528"/>
      <c r="B29" s="527"/>
      <c r="C29" s="526"/>
      <c r="D29" s="525"/>
      <c r="E29" s="3310"/>
      <c r="F29" s="3433"/>
      <c r="G29" s="3298"/>
      <c r="H29" s="3300"/>
      <c r="I29" s="3388"/>
      <c r="J29" s="3316"/>
      <c r="K29" s="395" t="s">
        <v>124</v>
      </c>
      <c r="L29" s="418">
        <v>330</v>
      </c>
      <c r="M29" s="393" t="s">
        <v>435</v>
      </c>
      <c r="N29" s="392" t="s">
        <v>200</v>
      </c>
      <c r="O29" s="456">
        <v>1</v>
      </c>
    </row>
    <row r="30" spans="1:17" ht="15" x14ac:dyDescent="0.2">
      <c r="A30" s="528"/>
      <c r="B30" s="527"/>
      <c r="C30" s="526"/>
      <c r="D30" s="525"/>
      <c r="E30" s="3310"/>
      <c r="F30" s="3433"/>
      <c r="G30" s="3298"/>
      <c r="H30" s="3300"/>
      <c r="I30" s="3388"/>
      <c r="J30" s="385"/>
      <c r="K30" s="395" t="s">
        <v>194</v>
      </c>
      <c r="L30" s="418"/>
      <c r="M30" s="422"/>
      <c r="N30" s="457"/>
      <c r="O30" s="391"/>
    </row>
    <row r="31" spans="1:17" ht="15" x14ac:dyDescent="0.2">
      <c r="A31" s="528"/>
      <c r="B31" s="527"/>
      <c r="C31" s="526"/>
      <c r="D31" s="525"/>
      <c r="E31" s="3310"/>
      <c r="F31" s="3433"/>
      <c r="G31" s="3298"/>
      <c r="H31" s="3300"/>
      <c r="I31" s="3388"/>
      <c r="J31" s="385"/>
      <c r="K31" s="395" t="s">
        <v>149</v>
      </c>
      <c r="L31" s="418">
        <v>51.5</v>
      </c>
      <c r="M31" s="422"/>
      <c r="N31" s="457"/>
      <c r="O31" s="391"/>
    </row>
    <row r="32" spans="1:17" ht="15.75" thickBot="1" x14ac:dyDescent="0.25">
      <c r="A32" s="528"/>
      <c r="B32" s="527"/>
      <c r="C32" s="526"/>
      <c r="D32" s="525"/>
      <c r="E32" s="3310"/>
      <c r="F32" s="3433"/>
      <c r="G32" s="3298"/>
      <c r="H32" s="3300"/>
      <c r="I32" s="3388"/>
      <c r="J32" s="419" t="s">
        <v>432</v>
      </c>
      <c r="K32" s="384" t="s">
        <v>139</v>
      </c>
      <c r="L32" s="468"/>
      <c r="M32" s="452"/>
      <c r="N32" s="451"/>
      <c r="O32" s="450"/>
    </row>
    <row r="33" spans="1:15" ht="15.75" thickBot="1" x14ac:dyDescent="0.25">
      <c r="A33" s="523"/>
      <c r="B33" s="522"/>
      <c r="C33" s="521"/>
      <c r="D33" s="520"/>
      <c r="E33" s="3311"/>
      <c r="F33" s="3434"/>
      <c r="G33" s="3299"/>
      <c r="H33" s="3301"/>
      <c r="I33" s="3389"/>
      <c r="J33" s="448"/>
      <c r="K33" s="408" t="s">
        <v>21</v>
      </c>
      <c r="L33" s="407">
        <f>SUM(L28:L32)</f>
        <v>385.5</v>
      </c>
      <c r="M33" s="406"/>
      <c r="N33" s="405"/>
      <c r="O33" s="404"/>
    </row>
    <row r="34" spans="1:15" ht="15" customHeight="1" x14ac:dyDescent="0.2">
      <c r="A34" s="840" t="s">
        <v>25</v>
      </c>
      <c r="B34" s="839" t="s">
        <v>25</v>
      </c>
      <c r="C34" s="768" t="s">
        <v>25</v>
      </c>
      <c r="D34" s="534" t="s">
        <v>86</v>
      </c>
      <c r="E34" s="3309"/>
      <c r="F34" s="3304" t="s">
        <v>434</v>
      </c>
      <c r="G34" s="3297" t="s">
        <v>151</v>
      </c>
      <c r="H34" s="3307" t="s">
        <v>33</v>
      </c>
      <c r="I34" s="3308" t="s">
        <v>37</v>
      </c>
      <c r="J34" s="3315" t="s">
        <v>36</v>
      </c>
      <c r="K34" s="400" t="s">
        <v>101</v>
      </c>
      <c r="L34" s="399">
        <v>8.6999999999999993</v>
      </c>
      <c r="M34" s="398" t="s">
        <v>427</v>
      </c>
      <c r="N34" s="397" t="s">
        <v>200</v>
      </c>
      <c r="O34" s="396"/>
    </row>
    <row r="35" spans="1:15" ht="15" x14ac:dyDescent="0.2">
      <c r="A35" s="528"/>
      <c r="B35" s="527"/>
      <c r="C35" s="526"/>
      <c r="D35" s="525"/>
      <c r="E35" s="3310"/>
      <c r="F35" s="3305"/>
      <c r="G35" s="3298"/>
      <c r="H35" s="3300"/>
      <c r="I35" s="3302"/>
      <c r="J35" s="3316"/>
      <c r="K35" s="395" t="s">
        <v>124</v>
      </c>
      <c r="L35" s="418">
        <v>974</v>
      </c>
      <c r="M35" s="838" t="s">
        <v>433</v>
      </c>
      <c r="N35" s="392" t="s">
        <v>200</v>
      </c>
      <c r="O35" s="844"/>
    </row>
    <row r="36" spans="1:15" ht="15" x14ac:dyDescent="0.2">
      <c r="A36" s="528"/>
      <c r="B36" s="527"/>
      <c r="C36" s="526"/>
      <c r="D36" s="525"/>
      <c r="E36" s="3310"/>
      <c r="F36" s="3305"/>
      <c r="G36" s="3298"/>
      <c r="H36" s="3300"/>
      <c r="I36" s="3302"/>
      <c r="J36" s="385"/>
      <c r="K36" s="395" t="s">
        <v>194</v>
      </c>
      <c r="L36" s="418"/>
      <c r="M36" s="843"/>
      <c r="N36" s="842"/>
      <c r="O36" s="841"/>
    </row>
    <row r="37" spans="1:15" ht="15" x14ac:dyDescent="0.2">
      <c r="A37" s="528"/>
      <c r="B37" s="527"/>
      <c r="C37" s="526"/>
      <c r="D37" s="525"/>
      <c r="E37" s="3310"/>
      <c r="F37" s="3305"/>
      <c r="G37" s="3298"/>
      <c r="H37" s="3300"/>
      <c r="I37" s="3302"/>
      <c r="J37" s="419" t="s">
        <v>432</v>
      </c>
      <c r="K37" s="395" t="s">
        <v>149</v>
      </c>
      <c r="L37" s="418">
        <v>616.5</v>
      </c>
      <c r="M37" s="422"/>
      <c r="N37" s="457"/>
      <c r="O37" s="391"/>
    </row>
    <row r="38" spans="1:15" ht="15.75" thickBot="1" x14ac:dyDescent="0.25">
      <c r="A38" s="528"/>
      <c r="B38" s="527"/>
      <c r="C38" s="526"/>
      <c r="D38" s="525"/>
      <c r="E38" s="3310"/>
      <c r="F38" s="3305"/>
      <c r="G38" s="3298"/>
      <c r="H38" s="3300"/>
      <c r="I38" s="3302"/>
      <c r="J38" s="385"/>
      <c r="K38" s="384" t="s">
        <v>139</v>
      </c>
      <c r="L38" s="468"/>
      <c r="M38" s="452"/>
      <c r="N38" s="451"/>
      <c r="O38" s="450"/>
    </row>
    <row r="39" spans="1:15" ht="15.75" thickBot="1" x14ac:dyDescent="0.25">
      <c r="A39" s="523"/>
      <c r="B39" s="522"/>
      <c r="C39" s="521"/>
      <c r="D39" s="520"/>
      <c r="E39" s="3311"/>
      <c r="F39" s="3306"/>
      <c r="G39" s="3299"/>
      <c r="H39" s="3301"/>
      <c r="I39" s="3303"/>
      <c r="J39" s="448"/>
      <c r="K39" s="408" t="s">
        <v>21</v>
      </c>
      <c r="L39" s="407">
        <f>SUM(L34:L38)</f>
        <v>1599.2</v>
      </c>
      <c r="M39" s="406"/>
      <c r="N39" s="405"/>
      <c r="O39" s="404"/>
    </row>
    <row r="40" spans="1:15" ht="15" customHeight="1" x14ac:dyDescent="0.2">
      <c r="A40" s="840" t="s">
        <v>25</v>
      </c>
      <c r="B40" s="839" t="s">
        <v>25</v>
      </c>
      <c r="C40" s="768" t="s">
        <v>25</v>
      </c>
      <c r="D40" s="534" t="s">
        <v>84</v>
      </c>
      <c r="E40" s="3309"/>
      <c r="F40" s="3304" t="s">
        <v>431</v>
      </c>
      <c r="G40" s="3297" t="s">
        <v>151</v>
      </c>
      <c r="H40" s="3307" t="s">
        <v>33</v>
      </c>
      <c r="I40" s="3308" t="s">
        <v>214</v>
      </c>
      <c r="J40" s="540" t="s">
        <v>237</v>
      </c>
      <c r="K40" s="400" t="s">
        <v>101</v>
      </c>
      <c r="L40" s="399"/>
      <c r="M40" s="398" t="s">
        <v>427</v>
      </c>
      <c r="N40" s="397" t="s">
        <v>200</v>
      </c>
      <c r="O40" s="396"/>
    </row>
    <row r="41" spans="1:15" ht="15" x14ac:dyDescent="0.2">
      <c r="A41" s="528"/>
      <c r="B41" s="527"/>
      <c r="C41" s="526"/>
      <c r="D41" s="525"/>
      <c r="E41" s="3310"/>
      <c r="F41" s="3305"/>
      <c r="G41" s="3298"/>
      <c r="H41" s="3300"/>
      <c r="I41" s="3302"/>
      <c r="J41" s="385"/>
      <c r="K41" s="395" t="s">
        <v>124</v>
      </c>
      <c r="L41" s="418">
        <v>102</v>
      </c>
      <c r="M41" s="393" t="s">
        <v>430</v>
      </c>
      <c r="N41" s="392" t="s">
        <v>342</v>
      </c>
      <c r="O41" s="456">
        <v>1</v>
      </c>
    </row>
    <row r="42" spans="1:15" ht="15" x14ac:dyDescent="0.2">
      <c r="A42" s="528"/>
      <c r="B42" s="527"/>
      <c r="C42" s="526"/>
      <c r="D42" s="525"/>
      <c r="E42" s="3310"/>
      <c r="F42" s="3305"/>
      <c r="G42" s="3298"/>
      <c r="H42" s="3300"/>
      <c r="I42" s="3302"/>
      <c r="J42" s="385"/>
      <c r="K42" s="395" t="s">
        <v>194</v>
      </c>
      <c r="L42" s="418"/>
      <c r="M42" s="838"/>
      <c r="N42" s="457"/>
      <c r="O42" s="391"/>
    </row>
    <row r="43" spans="1:15" ht="15" x14ac:dyDescent="0.2">
      <c r="A43" s="528"/>
      <c r="B43" s="527"/>
      <c r="C43" s="526"/>
      <c r="D43" s="525"/>
      <c r="E43" s="3310"/>
      <c r="F43" s="3305"/>
      <c r="G43" s="3298"/>
      <c r="H43" s="3300"/>
      <c r="I43" s="3302"/>
      <c r="J43" s="385"/>
      <c r="K43" s="395" t="s">
        <v>149</v>
      </c>
      <c r="L43" s="418"/>
      <c r="M43" s="422"/>
      <c r="N43" s="457"/>
      <c r="O43" s="391"/>
    </row>
    <row r="44" spans="1:15" ht="15.75" thickBot="1" x14ac:dyDescent="0.25">
      <c r="A44" s="528"/>
      <c r="B44" s="527"/>
      <c r="C44" s="526"/>
      <c r="D44" s="525"/>
      <c r="E44" s="3310"/>
      <c r="F44" s="3305"/>
      <c r="G44" s="3298"/>
      <c r="H44" s="3300"/>
      <c r="I44" s="3302"/>
      <c r="J44" s="385"/>
      <c r="K44" s="384" t="s">
        <v>139</v>
      </c>
      <c r="L44" s="468"/>
      <c r="M44" s="452"/>
      <c r="N44" s="451"/>
      <c r="O44" s="450"/>
    </row>
    <row r="45" spans="1:15" ht="24" customHeight="1" thickBot="1" x14ac:dyDescent="0.25">
      <c r="A45" s="523"/>
      <c r="B45" s="522"/>
      <c r="C45" s="521"/>
      <c r="D45" s="520"/>
      <c r="E45" s="3311"/>
      <c r="F45" s="3306"/>
      <c r="G45" s="3299"/>
      <c r="H45" s="3301"/>
      <c r="I45" s="3303"/>
      <c r="J45" s="448"/>
      <c r="K45" s="408" t="s">
        <v>21</v>
      </c>
      <c r="L45" s="407">
        <f>SUM(L40:L44)</f>
        <v>102</v>
      </c>
      <c r="M45" s="406"/>
      <c r="N45" s="405"/>
      <c r="O45" s="404"/>
    </row>
    <row r="46" spans="1:15" ht="15" x14ac:dyDescent="0.2">
      <c r="A46" s="537" t="s">
        <v>25</v>
      </c>
      <c r="B46" s="3317" t="s">
        <v>25</v>
      </c>
      <c r="C46" s="535" t="s">
        <v>27</v>
      </c>
      <c r="D46" s="733"/>
      <c r="E46" s="733"/>
      <c r="F46" s="3435" t="s">
        <v>429</v>
      </c>
      <c r="G46" s="3297" t="s">
        <v>131</v>
      </c>
      <c r="H46" s="3307" t="s">
        <v>33</v>
      </c>
      <c r="I46" s="3308"/>
      <c r="J46" s="837"/>
      <c r="K46" s="482" t="s">
        <v>101</v>
      </c>
      <c r="L46" s="460">
        <f>L52+L58</f>
        <v>0</v>
      </c>
      <c r="M46" s="836" t="s">
        <v>219</v>
      </c>
      <c r="N46" s="397" t="s">
        <v>200</v>
      </c>
      <c r="O46" s="531">
        <v>2</v>
      </c>
    </row>
    <row r="47" spans="1:15" ht="15" x14ac:dyDescent="0.2">
      <c r="A47" s="544"/>
      <c r="B47" s="3318"/>
      <c r="C47" s="546"/>
      <c r="D47" s="732"/>
      <c r="E47" s="732"/>
      <c r="F47" s="3345"/>
      <c r="G47" s="3298"/>
      <c r="H47" s="3300"/>
      <c r="I47" s="3302"/>
      <c r="J47" s="385"/>
      <c r="K47" s="479" t="s">
        <v>124</v>
      </c>
      <c r="L47" s="458">
        <f>L53+L59</f>
        <v>209.3</v>
      </c>
      <c r="M47" s="699" t="s">
        <v>422</v>
      </c>
      <c r="N47" s="457" t="s">
        <v>200</v>
      </c>
      <c r="O47" s="456">
        <v>4</v>
      </c>
    </row>
    <row r="48" spans="1:15" ht="15" x14ac:dyDescent="0.2">
      <c r="A48" s="544"/>
      <c r="B48" s="3318"/>
      <c r="C48" s="546"/>
      <c r="D48" s="732"/>
      <c r="E48" s="732"/>
      <c r="F48" s="3345"/>
      <c r="G48" s="3298"/>
      <c r="H48" s="3300"/>
      <c r="I48" s="3302"/>
      <c r="J48" s="385"/>
      <c r="K48" s="479" t="s">
        <v>194</v>
      </c>
      <c r="L48" s="458">
        <f>L54+L60</f>
        <v>0</v>
      </c>
      <c r="M48" s="698"/>
      <c r="N48" s="457"/>
      <c r="O48" s="391"/>
    </row>
    <row r="49" spans="1:15" ht="15" x14ac:dyDescent="0.2">
      <c r="A49" s="544"/>
      <c r="B49" s="3318"/>
      <c r="C49" s="546"/>
      <c r="D49" s="732"/>
      <c r="E49" s="732"/>
      <c r="F49" s="3345"/>
      <c r="G49" s="3298"/>
      <c r="H49" s="3300"/>
      <c r="I49" s="3302"/>
      <c r="J49" s="385"/>
      <c r="K49" s="479" t="s">
        <v>149</v>
      </c>
      <c r="L49" s="458">
        <f>L55+L61</f>
        <v>0</v>
      </c>
      <c r="M49" s="422"/>
      <c r="N49" s="457"/>
      <c r="O49" s="391"/>
    </row>
    <row r="50" spans="1:15" ht="15.75" thickBot="1" x14ac:dyDescent="0.25">
      <c r="A50" s="544"/>
      <c r="B50" s="3318"/>
      <c r="C50" s="546"/>
      <c r="D50" s="732"/>
      <c r="E50" s="732"/>
      <c r="F50" s="3345"/>
      <c r="G50" s="3298"/>
      <c r="H50" s="3300"/>
      <c r="I50" s="3302"/>
      <c r="J50" s="385"/>
      <c r="K50" s="621" t="s">
        <v>139</v>
      </c>
      <c r="L50" s="478">
        <f>L56+L62</f>
        <v>0</v>
      </c>
      <c r="M50" s="466"/>
      <c r="N50" s="465"/>
      <c r="O50" s="464"/>
    </row>
    <row r="51" spans="1:15" ht="15.75" thickBot="1" x14ac:dyDescent="0.25">
      <c r="A51" s="518"/>
      <c r="B51" s="3319"/>
      <c r="C51" s="545"/>
      <c r="D51" s="731"/>
      <c r="E51" s="731"/>
      <c r="F51" s="3346"/>
      <c r="G51" s="3299"/>
      <c r="H51" s="3301"/>
      <c r="I51" s="3303"/>
      <c r="J51" s="835"/>
      <c r="K51" s="834" t="s">
        <v>21</v>
      </c>
      <c r="L51" s="789">
        <f>SUM(L46:L50)</f>
        <v>209.3</v>
      </c>
      <c r="M51" s="788"/>
      <c r="N51" s="787"/>
      <c r="O51" s="786"/>
    </row>
    <row r="52" spans="1:15" ht="30" x14ac:dyDescent="0.2">
      <c r="A52" s="537" t="s">
        <v>25</v>
      </c>
      <c r="B52" s="3317" t="s">
        <v>25</v>
      </c>
      <c r="C52" s="535" t="s">
        <v>27</v>
      </c>
      <c r="D52" s="534" t="s">
        <v>25</v>
      </c>
      <c r="E52" s="3309"/>
      <c r="F52" s="3304" t="s">
        <v>428</v>
      </c>
      <c r="G52" s="3297" t="s">
        <v>131</v>
      </c>
      <c r="H52" s="3307" t="s">
        <v>33</v>
      </c>
      <c r="I52" s="3308" t="s">
        <v>424</v>
      </c>
      <c r="J52" s="540" t="s">
        <v>31</v>
      </c>
      <c r="K52" s="400" t="s">
        <v>101</v>
      </c>
      <c r="L52" s="399"/>
      <c r="M52" s="398" t="s">
        <v>427</v>
      </c>
      <c r="N52" s="397" t="s">
        <v>200</v>
      </c>
      <c r="O52" s="531">
        <v>1</v>
      </c>
    </row>
    <row r="53" spans="1:15" ht="15" x14ac:dyDescent="0.2">
      <c r="A53" s="544"/>
      <c r="B53" s="3318"/>
      <c r="C53" s="546"/>
      <c r="D53" s="525"/>
      <c r="E53" s="3310"/>
      <c r="F53" s="3305"/>
      <c r="G53" s="3298"/>
      <c r="H53" s="3300"/>
      <c r="I53" s="3302"/>
      <c r="J53" s="419" t="s">
        <v>423</v>
      </c>
      <c r="K53" s="395" t="s">
        <v>124</v>
      </c>
      <c r="L53" s="418">
        <v>136.5</v>
      </c>
      <c r="M53" s="699" t="s">
        <v>426</v>
      </c>
      <c r="N53" s="392" t="s">
        <v>200</v>
      </c>
      <c r="O53" s="456">
        <v>2</v>
      </c>
    </row>
    <row r="54" spans="1:15" ht="15" x14ac:dyDescent="0.2">
      <c r="A54" s="544"/>
      <c r="B54" s="3318"/>
      <c r="C54" s="546"/>
      <c r="D54" s="525"/>
      <c r="E54" s="3310"/>
      <c r="F54" s="3305"/>
      <c r="G54" s="3298"/>
      <c r="H54" s="3300"/>
      <c r="I54" s="3302"/>
      <c r="J54" s="419" t="s">
        <v>421</v>
      </c>
      <c r="K54" s="395" t="s">
        <v>194</v>
      </c>
      <c r="L54" s="418"/>
      <c r="M54" s="699"/>
      <c r="N54" s="457"/>
      <c r="O54" s="391"/>
    </row>
    <row r="55" spans="1:15" ht="15" x14ac:dyDescent="0.2">
      <c r="A55" s="544"/>
      <c r="B55" s="3318"/>
      <c r="C55" s="546"/>
      <c r="D55" s="525"/>
      <c r="E55" s="3310"/>
      <c r="F55" s="3305"/>
      <c r="G55" s="3298"/>
      <c r="H55" s="3300"/>
      <c r="I55" s="3302"/>
      <c r="J55" s="385"/>
      <c r="K55" s="395" t="s">
        <v>149</v>
      </c>
      <c r="L55" s="418"/>
      <c r="M55" s="698"/>
      <c r="N55" s="457"/>
      <c r="O55" s="391"/>
    </row>
    <row r="56" spans="1:15" ht="15.75" thickBot="1" x14ac:dyDescent="0.25">
      <c r="A56" s="544"/>
      <c r="B56" s="3318"/>
      <c r="C56" s="546"/>
      <c r="D56" s="525"/>
      <c r="E56" s="3310"/>
      <c r="F56" s="3305"/>
      <c r="G56" s="3298"/>
      <c r="H56" s="3300"/>
      <c r="I56" s="3302"/>
      <c r="J56" s="385"/>
      <c r="K56" s="384" t="s">
        <v>139</v>
      </c>
      <c r="L56" s="468"/>
      <c r="M56" s="452"/>
      <c r="N56" s="451"/>
      <c r="O56" s="450"/>
    </row>
    <row r="57" spans="1:15" ht="15.75" thickBot="1" x14ac:dyDescent="0.25">
      <c r="A57" s="518"/>
      <c r="B57" s="3319"/>
      <c r="C57" s="545"/>
      <c r="D57" s="520"/>
      <c r="E57" s="3311"/>
      <c r="F57" s="3306"/>
      <c r="G57" s="3299"/>
      <c r="H57" s="3301"/>
      <c r="I57" s="3303"/>
      <c r="J57" s="448"/>
      <c r="K57" s="408" t="s">
        <v>21</v>
      </c>
      <c r="L57" s="407">
        <f>SUM(L52:L56)</f>
        <v>136.5</v>
      </c>
      <c r="M57" s="406"/>
      <c r="N57" s="405"/>
      <c r="O57" s="423"/>
    </row>
    <row r="58" spans="1:15" ht="30" x14ac:dyDescent="0.2">
      <c r="A58" s="537" t="s">
        <v>25</v>
      </c>
      <c r="B58" s="3317" t="s">
        <v>25</v>
      </c>
      <c r="C58" s="535" t="s">
        <v>27</v>
      </c>
      <c r="D58" s="534" t="s">
        <v>27</v>
      </c>
      <c r="E58" s="3309"/>
      <c r="F58" s="3432" t="s">
        <v>425</v>
      </c>
      <c r="G58" s="3297" t="s">
        <v>131</v>
      </c>
      <c r="H58" s="3307" t="s">
        <v>33</v>
      </c>
      <c r="I58" s="3308" t="s">
        <v>424</v>
      </c>
      <c r="J58" s="540" t="s">
        <v>31</v>
      </c>
      <c r="K58" s="400" t="s">
        <v>101</v>
      </c>
      <c r="L58" s="399"/>
      <c r="M58" s="398" t="s">
        <v>212</v>
      </c>
      <c r="N58" s="397" t="s">
        <v>200</v>
      </c>
      <c r="O58" s="531">
        <v>1</v>
      </c>
    </row>
    <row r="59" spans="1:15" ht="15" x14ac:dyDescent="0.2">
      <c r="A59" s="544"/>
      <c r="B59" s="3318"/>
      <c r="C59" s="546"/>
      <c r="D59" s="525"/>
      <c r="E59" s="3310"/>
      <c r="F59" s="3433"/>
      <c r="G59" s="3298"/>
      <c r="H59" s="3300"/>
      <c r="I59" s="3302"/>
      <c r="J59" s="419" t="s">
        <v>423</v>
      </c>
      <c r="K59" s="395" t="s">
        <v>124</v>
      </c>
      <c r="L59" s="418">
        <v>72.8</v>
      </c>
      <c r="M59" s="833" t="s">
        <v>422</v>
      </c>
      <c r="N59" s="392" t="s">
        <v>200</v>
      </c>
      <c r="O59" s="456">
        <v>2</v>
      </c>
    </row>
    <row r="60" spans="1:15" ht="15" x14ac:dyDescent="0.2">
      <c r="A60" s="544"/>
      <c r="B60" s="3318"/>
      <c r="C60" s="546"/>
      <c r="D60" s="525"/>
      <c r="E60" s="3310"/>
      <c r="F60" s="3433"/>
      <c r="G60" s="3298"/>
      <c r="H60" s="3300"/>
      <c r="I60" s="3302"/>
      <c r="J60" s="419" t="s">
        <v>421</v>
      </c>
      <c r="K60" s="395" t="s">
        <v>194</v>
      </c>
      <c r="L60" s="418"/>
      <c r="M60" s="832" t="s">
        <v>420</v>
      </c>
      <c r="N60" s="457" t="s">
        <v>200</v>
      </c>
      <c r="O60" s="456">
        <v>1</v>
      </c>
    </row>
    <row r="61" spans="1:15" ht="15" x14ac:dyDescent="0.2">
      <c r="A61" s="544"/>
      <c r="B61" s="3318"/>
      <c r="C61" s="546"/>
      <c r="D61" s="525"/>
      <c r="E61" s="3310"/>
      <c r="F61" s="3433"/>
      <c r="G61" s="3298"/>
      <c r="H61" s="3300"/>
      <c r="I61" s="3302"/>
      <c r="J61" s="385"/>
      <c r="K61" s="395" t="s">
        <v>149</v>
      </c>
      <c r="L61" s="418"/>
      <c r="M61" s="422"/>
      <c r="N61" s="457"/>
      <c r="O61" s="391"/>
    </row>
    <row r="62" spans="1:15" ht="15.75" thickBot="1" x14ac:dyDescent="0.25">
      <c r="A62" s="544"/>
      <c r="B62" s="3318"/>
      <c r="C62" s="546"/>
      <c r="D62" s="525"/>
      <c r="E62" s="3310"/>
      <c r="F62" s="3433"/>
      <c r="G62" s="3298"/>
      <c r="H62" s="3300"/>
      <c r="I62" s="3302"/>
      <c r="J62" s="385"/>
      <c r="K62" s="384" t="s">
        <v>139</v>
      </c>
      <c r="L62" s="468"/>
      <c r="M62" s="452"/>
      <c r="N62" s="451"/>
      <c r="O62" s="450"/>
    </row>
    <row r="63" spans="1:15" ht="15.75" thickBot="1" x14ac:dyDescent="0.25">
      <c r="A63" s="518"/>
      <c r="B63" s="3319"/>
      <c r="C63" s="545"/>
      <c r="D63" s="520"/>
      <c r="E63" s="3311"/>
      <c r="F63" s="3434"/>
      <c r="G63" s="3299"/>
      <c r="H63" s="3301"/>
      <c r="I63" s="3303"/>
      <c r="J63" s="448"/>
      <c r="K63" s="408" t="s">
        <v>21</v>
      </c>
      <c r="L63" s="407">
        <f>SUM(L58:L62)</f>
        <v>72.8</v>
      </c>
      <c r="M63" s="406"/>
      <c r="N63" s="405"/>
      <c r="O63" s="404"/>
    </row>
    <row r="64" spans="1:15" ht="15" thickBot="1" x14ac:dyDescent="0.25">
      <c r="A64" s="518" t="s">
        <v>25</v>
      </c>
      <c r="B64" s="517" t="s">
        <v>25</v>
      </c>
      <c r="C64" s="3464" t="s">
        <v>26</v>
      </c>
      <c r="D64" s="3464"/>
      <c r="E64" s="3464"/>
      <c r="F64" s="3464"/>
      <c r="G64" s="3464"/>
      <c r="H64" s="3464"/>
      <c r="I64" s="3465"/>
      <c r="J64" s="516"/>
      <c r="K64" s="515" t="s">
        <v>21</v>
      </c>
      <c r="L64" s="514">
        <f>L21+L51</f>
        <v>5659</v>
      </c>
      <c r="M64" s="513"/>
      <c r="N64" s="513"/>
      <c r="O64" s="512"/>
    </row>
    <row r="65" spans="1:18" ht="15" thickBot="1" x14ac:dyDescent="0.25">
      <c r="A65" s="511" t="s">
        <v>25</v>
      </c>
      <c r="B65" s="511"/>
      <c r="C65" s="3553" t="s">
        <v>24</v>
      </c>
      <c r="D65" s="3553"/>
      <c r="E65" s="3553"/>
      <c r="F65" s="3553"/>
      <c r="G65" s="3553"/>
      <c r="H65" s="3553"/>
      <c r="I65" s="3554"/>
      <c r="J65" s="510"/>
      <c r="K65" s="509" t="s">
        <v>21</v>
      </c>
      <c r="L65" s="508">
        <f>L64*1</f>
        <v>5659</v>
      </c>
      <c r="M65" s="507"/>
      <c r="N65" s="507"/>
      <c r="O65" s="506"/>
    </row>
    <row r="66" spans="1:18" ht="15.75" thickBot="1" x14ac:dyDescent="0.25">
      <c r="A66" s="505" t="s">
        <v>27</v>
      </c>
      <c r="B66" s="831"/>
      <c r="C66" s="563" t="s">
        <v>419</v>
      </c>
      <c r="D66" s="829"/>
      <c r="E66" s="829"/>
      <c r="F66" s="830"/>
      <c r="G66" s="830"/>
      <c r="H66" s="829"/>
      <c r="I66" s="829"/>
      <c r="J66" s="829"/>
      <c r="K66" s="829"/>
      <c r="L66" s="829"/>
      <c r="M66" s="560"/>
      <c r="N66" s="560"/>
      <c r="O66" s="828"/>
    </row>
    <row r="67" spans="1:18" ht="33.75" customHeight="1" thickBot="1" x14ac:dyDescent="0.25">
      <c r="A67" s="558"/>
      <c r="B67" s="557"/>
      <c r="C67" s="555"/>
      <c r="D67" s="555"/>
      <c r="E67" s="555"/>
      <c r="F67" s="556"/>
      <c r="G67" s="556"/>
      <c r="H67" s="555"/>
      <c r="I67" s="555"/>
      <c r="J67" s="555"/>
      <c r="K67" s="555"/>
      <c r="L67" s="625"/>
      <c r="M67" s="624" t="s">
        <v>418</v>
      </c>
      <c r="N67" s="485" t="s">
        <v>200</v>
      </c>
      <c r="O67" s="623">
        <v>4</v>
      </c>
    </row>
    <row r="68" spans="1:18" ht="15" thickBot="1" x14ac:dyDescent="0.25">
      <c r="A68" s="548" t="s">
        <v>27</v>
      </c>
      <c r="B68" s="553" t="s">
        <v>25</v>
      </c>
      <c r="C68" s="552" t="s">
        <v>417</v>
      </c>
      <c r="D68" s="551"/>
      <c r="E68" s="551"/>
      <c r="F68" s="551"/>
      <c r="G68" s="551"/>
      <c r="H68" s="551"/>
      <c r="I68" s="551"/>
      <c r="J68" s="551"/>
      <c r="K68" s="551"/>
      <c r="L68" s="551"/>
      <c r="M68" s="550"/>
      <c r="N68" s="550"/>
      <c r="O68" s="549"/>
    </row>
    <row r="69" spans="1:18" ht="21.75" customHeight="1" thickBot="1" x14ac:dyDescent="0.25">
      <c r="A69" s="3516"/>
      <c r="B69" s="3429"/>
      <c r="C69" s="3545"/>
      <c r="D69" s="3546"/>
      <c r="E69" s="3546"/>
      <c r="F69" s="3546"/>
      <c r="G69" s="3546"/>
      <c r="H69" s="3546"/>
      <c r="I69" s="3546"/>
      <c r="J69" s="3546"/>
      <c r="K69" s="3546"/>
      <c r="L69" s="3547"/>
      <c r="M69" s="827" t="s">
        <v>405</v>
      </c>
      <c r="N69" s="826" t="s">
        <v>372</v>
      </c>
      <c r="O69" s="825">
        <v>392</v>
      </c>
      <c r="R69" s="824"/>
    </row>
    <row r="70" spans="1:18" ht="14.25" customHeight="1" thickBot="1" x14ac:dyDescent="0.25">
      <c r="A70" s="3517"/>
      <c r="B70" s="3431"/>
      <c r="C70" s="3548"/>
      <c r="D70" s="3549"/>
      <c r="E70" s="3549"/>
      <c r="F70" s="3549"/>
      <c r="G70" s="3549"/>
      <c r="H70" s="3549"/>
      <c r="I70" s="3549"/>
      <c r="J70" s="3549"/>
      <c r="K70" s="3549"/>
      <c r="L70" s="3550"/>
      <c r="M70" s="823" t="s">
        <v>416</v>
      </c>
      <c r="N70" s="822" t="s">
        <v>200</v>
      </c>
      <c r="O70" s="821">
        <v>1</v>
      </c>
    </row>
    <row r="71" spans="1:18" ht="19.5" customHeight="1" x14ac:dyDescent="0.2">
      <c r="A71" s="537" t="s">
        <v>27</v>
      </c>
      <c r="B71" s="3317" t="s">
        <v>25</v>
      </c>
      <c r="C71" s="477" t="s">
        <v>25</v>
      </c>
      <c r="D71" s="526"/>
      <c r="E71" s="732"/>
      <c r="F71" s="3345" t="s">
        <v>415</v>
      </c>
      <c r="G71" s="3298" t="s">
        <v>407</v>
      </c>
      <c r="H71" s="3300" t="s">
        <v>33</v>
      </c>
      <c r="I71" s="3302" t="s">
        <v>32</v>
      </c>
      <c r="J71" s="532" t="s">
        <v>31</v>
      </c>
      <c r="K71" s="795" t="s">
        <v>101</v>
      </c>
      <c r="L71" s="458">
        <f>L77+L83+L89</f>
        <v>0</v>
      </c>
      <c r="M71" s="398" t="s">
        <v>219</v>
      </c>
      <c r="N71" s="397" t="s">
        <v>200</v>
      </c>
      <c r="O71" s="531">
        <v>3</v>
      </c>
    </row>
    <row r="72" spans="1:18" ht="15" x14ac:dyDescent="0.2">
      <c r="A72" s="544"/>
      <c r="B72" s="3318"/>
      <c r="C72" s="477"/>
      <c r="D72" s="526"/>
      <c r="E72" s="732"/>
      <c r="F72" s="3345"/>
      <c r="G72" s="3298"/>
      <c r="H72" s="3300"/>
      <c r="I72" s="3302"/>
      <c r="J72" s="385"/>
      <c r="K72" s="479" t="s">
        <v>124</v>
      </c>
      <c r="L72" s="458">
        <f>L78+L84+L90</f>
        <v>21</v>
      </c>
      <c r="M72" s="422" t="s">
        <v>405</v>
      </c>
      <c r="N72" s="457" t="s">
        <v>372</v>
      </c>
      <c r="O72" s="456">
        <v>392</v>
      </c>
    </row>
    <row r="73" spans="1:18" ht="15" x14ac:dyDescent="0.2">
      <c r="A73" s="544"/>
      <c r="B73" s="3318"/>
      <c r="C73" s="477"/>
      <c r="D73" s="526"/>
      <c r="E73" s="732"/>
      <c r="F73" s="3345"/>
      <c r="G73" s="3298"/>
      <c r="H73" s="3300"/>
      <c r="I73" s="3302"/>
      <c r="J73" s="385"/>
      <c r="K73" s="479" t="s">
        <v>194</v>
      </c>
      <c r="L73" s="458">
        <f>L79+L85+L91</f>
        <v>0</v>
      </c>
      <c r="M73" s="422"/>
      <c r="N73" s="457"/>
      <c r="O73" s="391"/>
    </row>
    <row r="74" spans="1:18" ht="15" x14ac:dyDescent="0.2">
      <c r="A74" s="544"/>
      <c r="B74" s="3318"/>
      <c r="C74" s="477"/>
      <c r="D74" s="526"/>
      <c r="E74" s="732"/>
      <c r="F74" s="3345"/>
      <c r="G74" s="3298"/>
      <c r="H74" s="3300"/>
      <c r="I74" s="3302"/>
      <c r="J74" s="385"/>
      <c r="K74" s="479" t="s">
        <v>149</v>
      </c>
      <c r="L74" s="458">
        <f>L80+L86+L92</f>
        <v>5</v>
      </c>
      <c r="M74" s="422"/>
      <c r="N74" s="457"/>
      <c r="O74" s="391"/>
    </row>
    <row r="75" spans="1:18" ht="15.75" thickBot="1" x14ac:dyDescent="0.25">
      <c r="A75" s="544"/>
      <c r="B75" s="3318"/>
      <c r="C75" s="477"/>
      <c r="D75" s="526"/>
      <c r="E75" s="732"/>
      <c r="F75" s="3345"/>
      <c r="G75" s="3298"/>
      <c r="H75" s="3300"/>
      <c r="I75" s="3302"/>
      <c r="J75" s="385"/>
      <c r="K75" s="621" t="s">
        <v>139</v>
      </c>
      <c r="L75" s="453">
        <f>L81+L87+L93</f>
        <v>0</v>
      </c>
      <c r="M75" s="452"/>
      <c r="N75" s="451"/>
      <c r="O75" s="450"/>
    </row>
    <row r="76" spans="1:18" ht="21" customHeight="1" thickBot="1" x14ac:dyDescent="0.25">
      <c r="A76" s="518"/>
      <c r="B76" s="3319"/>
      <c r="C76" s="541"/>
      <c r="D76" s="545"/>
      <c r="E76" s="791"/>
      <c r="F76" s="3346"/>
      <c r="G76" s="3299"/>
      <c r="H76" s="3301"/>
      <c r="I76" s="3303"/>
      <c r="J76" s="448"/>
      <c r="K76" s="408" t="s">
        <v>21</v>
      </c>
      <c r="L76" s="407">
        <f>SUM(L71:L75)</f>
        <v>26</v>
      </c>
      <c r="M76" s="406"/>
      <c r="N76" s="405"/>
      <c r="O76" s="404"/>
    </row>
    <row r="77" spans="1:18" ht="18" customHeight="1" x14ac:dyDescent="0.2">
      <c r="A77" s="537" t="s">
        <v>27</v>
      </c>
      <c r="B77" s="3317" t="s">
        <v>25</v>
      </c>
      <c r="C77" s="483" t="s">
        <v>25</v>
      </c>
      <c r="D77" s="534" t="s">
        <v>25</v>
      </c>
      <c r="E77" s="3309"/>
      <c r="F77" s="3304" t="s">
        <v>414</v>
      </c>
      <c r="G77" s="3297" t="s">
        <v>407</v>
      </c>
      <c r="H77" s="3307" t="s">
        <v>33</v>
      </c>
      <c r="I77" s="3308" t="s">
        <v>45</v>
      </c>
      <c r="J77" s="540" t="s">
        <v>31</v>
      </c>
      <c r="K77" s="400" t="s">
        <v>101</v>
      </c>
      <c r="L77" s="399"/>
      <c r="M77" s="398" t="s">
        <v>212</v>
      </c>
      <c r="N77" s="397" t="s">
        <v>200</v>
      </c>
      <c r="O77" s="531">
        <v>1</v>
      </c>
    </row>
    <row r="78" spans="1:18" ht="15" x14ac:dyDescent="0.2">
      <c r="A78" s="544"/>
      <c r="B78" s="3318"/>
      <c r="C78" s="477"/>
      <c r="D78" s="525"/>
      <c r="E78" s="3310"/>
      <c r="F78" s="3305"/>
      <c r="G78" s="3298"/>
      <c r="H78" s="3300"/>
      <c r="I78" s="3302"/>
      <c r="J78" s="419" t="s">
        <v>44</v>
      </c>
      <c r="K78" s="395" t="s">
        <v>124</v>
      </c>
      <c r="L78" s="418">
        <v>3.6</v>
      </c>
      <c r="M78" s="393" t="s">
        <v>405</v>
      </c>
      <c r="N78" s="392" t="s">
        <v>372</v>
      </c>
      <c r="O78" s="456">
        <v>345</v>
      </c>
    </row>
    <row r="79" spans="1:18" ht="15" x14ac:dyDescent="0.2">
      <c r="A79" s="544"/>
      <c r="B79" s="3318"/>
      <c r="C79" s="477"/>
      <c r="D79" s="525"/>
      <c r="E79" s="3310"/>
      <c r="F79" s="3305"/>
      <c r="G79" s="3298"/>
      <c r="H79" s="3300"/>
      <c r="I79" s="3302"/>
      <c r="J79" s="419" t="s">
        <v>413</v>
      </c>
      <c r="K79" s="395" t="s">
        <v>194</v>
      </c>
      <c r="L79" s="418"/>
      <c r="M79" s="422"/>
      <c r="N79" s="457"/>
      <c r="O79" s="391"/>
    </row>
    <row r="80" spans="1:18" ht="15" x14ac:dyDescent="0.2">
      <c r="A80" s="544"/>
      <c r="B80" s="3318"/>
      <c r="C80" s="477"/>
      <c r="D80" s="525"/>
      <c r="E80" s="3310"/>
      <c r="F80" s="3305"/>
      <c r="G80" s="3298"/>
      <c r="H80" s="3300"/>
      <c r="I80" s="3302"/>
      <c r="J80" s="385"/>
      <c r="K80" s="395" t="s">
        <v>149</v>
      </c>
      <c r="L80" s="418"/>
      <c r="M80" s="422"/>
      <c r="N80" s="457"/>
      <c r="O80" s="391"/>
    </row>
    <row r="81" spans="1:15" ht="15.75" thickBot="1" x14ac:dyDescent="0.25">
      <c r="A81" s="544"/>
      <c r="B81" s="3318"/>
      <c r="C81" s="477"/>
      <c r="D81" s="525"/>
      <c r="E81" s="3310"/>
      <c r="F81" s="3305"/>
      <c r="G81" s="3298"/>
      <c r="H81" s="3300"/>
      <c r="I81" s="3302"/>
      <c r="J81" s="385"/>
      <c r="K81" s="384" t="s">
        <v>139</v>
      </c>
      <c r="L81" s="468"/>
      <c r="M81" s="452"/>
      <c r="N81" s="451"/>
      <c r="O81" s="450"/>
    </row>
    <row r="82" spans="1:15" ht="15.75" thickBot="1" x14ac:dyDescent="0.25">
      <c r="A82" s="518"/>
      <c r="B82" s="3319"/>
      <c r="C82" s="541"/>
      <c r="D82" s="520"/>
      <c r="E82" s="3311"/>
      <c r="F82" s="3306"/>
      <c r="G82" s="3299"/>
      <c r="H82" s="3301"/>
      <c r="I82" s="3303"/>
      <c r="J82" s="448"/>
      <c r="K82" s="408" t="s">
        <v>21</v>
      </c>
      <c r="L82" s="407">
        <f>SUM(L77:L81)</f>
        <v>3.6</v>
      </c>
      <c r="M82" s="406"/>
      <c r="N82" s="405"/>
      <c r="O82" s="404"/>
    </row>
    <row r="83" spans="1:15" ht="21" customHeight="1" x14ac:dyDescent="0.2">
      <c r="A83" s="537" t="s">
        <v>27</v>
      </c>
      <c r="B83" s="3317" t="s">
        <v>25</v>
      </c>
      <c r="C83" s="483" t="s">
        <v>25</v>
      </c>
      <c r="D83" s="534" t="s">
        <v>27</v>
      </c>
      <c r="E83" s="3309"/>
      <c r="F83" s="3304" t="s">
        <v>412</v>
      </c>
      <c r="G83" s="3297" t="s">
        <v>407</v>
      </c>
      <c r="H83" s="3312" t="s">
        <v>33</v>
      </c>
      <c r="I83" s="3308" t="s">
        <v>411</v>
      </c>
      <c r="J83" s="540" t="s">
        <v>31</v>
      </c>
      <c r="K83" s="400" t="s">
        <v>101</v>
      </c>
      <c r="L83" s="399"/>
      <c r="M83" s="398" t="s">
        <v>212</v>
      </c>
      <c r="N83" s="397" t="s">
        <v>200</v>
      </c>
      <c r="O83" s="531">
        <v>1</v>
      </c>
    </row>
    <row r="84" spans="1:15" ht="25.5" x14ac:dyDescent="0.2">
      <c r="A84" s="544"/>
      <c r="B84" s="3318"/>
      <c r="C84" s="477"/>
      <c r="D84" s="525"/>
      <c r="E84" s="3310"/>
      <c r="F84" s="3305"/>
      <c r="G84" s="3298"/>
      <c r="H84" s="3313"/>
      <c r="I84" s="3302"/>
      <c r="J84" s="419" t="s">
        <v>44</v>
      </c>
      <c r="K84" s="395" t="s">
        <v>124</v>
      </c>
      <c r="L84" s="418">
        <v>16.399999999999999</v>
      </c>
      <c r="M84" s="393" t="s">
        <v>410</v>
      </c>
      <c r="N84" s="392" t="s">
        <v>200</v>
      </c>
      <c r="O84" s="456">
        <v>1</v>
      </c>
    </row>
    <row r="85" spans="1:15" ht="15" x14ac:dyDescent="0.2">
      <c r="A85" s="544"/>
      <c r="B85" s="3318"/>
      <c r="C85" s="477"/>
      <c r="D85" s="525"/>
      <c r="E85" s="3310"/>
      <c r="F85" s="3305"/>
      <c r="G85" s="3298"/>
      <c r="H85" s="3313"/>
      <c r="I85" s="3302"/>
      <c r="J85" s="419" t="s">
        <v>409</v>
      </c>
      <c r="K85" s="395" t="s">
        <v>194</v>
      </c>
      <c r="L85" s="418"/>
      <c r="M85" s="422"/>
      <c r="N85" s="457"/>
      <c r="O85" s="391"/>
    </row>
    <row r="86" spans="1:15" ht="15" x14ac:dyDescent="0.2">
      <c r="A86" s="544"/>
      <c r="B86" s="3318"/>
      <c r="C86" s="477"/>
      <c r="D86" s="525"/>
      <c r="E86" s="3310"/>
      <c r="F86" s="3305"/>
      <c r="G86" s="3298"/>
      <c r="H86" s="3313"/>
      <c r="I86" s="3302"/>
      <c r="J86" s="385"/>
      <c r="K86" s="395" t="s">
        <v>149</v>
      </c>
      <c r="L86" s="418"/>
      <c r="M86" s="422"/>
      <c r="N86" s="457"/>
      <c r="O86" s="391"/>
    </row>
    <row r="87" spans="1:15" ht="15.75" thickBot="1" x14ac:dyDescent="0.25">
      <c r="A87" s="544"/>
      <c r="B87" s="3318"/>
      <c r="C87" s="477"/>
      <c r="D87" s="525"/>
      <c r="E87" s="3310"/>
      <c r="F87" s="3305"/>
      <c r="G87" s="3298"/>
      <c r="H87" s="3313"/>
      <c r="I87" s="3302"/>
      <c r="J87" s="385"/>
      <c r="K87" s="384" t="s">
        <v>139</v>
      </c>
      <c r="L87" s="468"/>
      <c r="M87" s="452"/>
      <c r="N87" s="451"/>
      <c r="O87" s="450"/>
    </row>
    <row r="88" spans="1:15" ht="15.75" thickBot="1" x14ac:dyDescent="0.25">
      <c r="A88" s="518"/>
      <c r="B88" s="3319"/>
      <c r="C88" s="541"/>
      <c r="D88" s="520"/>
      <c r="E88" s="3311"/>
      <c r="F88" s="3306"/>
      <c r="G88" s="3299"/>
      <c r="H88" s="3314"/>
      <c r="I88" s="3303"/>
      <c r="J88" s="448"/>
      <c r="K88" s="408" t="s">
        <v>21</v>
      </c>
      <c r="L88" s="407">
        <f>SUM(L83:L87)</f>
        <v>16.399999999999999</v>
      </c>
      <c r="M88" s="406"/>
      <c r="N88" s="405"/>
      <c r="O88" s="404"/>
    </row>
    <row r="89" spans="1:15" ht="15" customHeight="1" x14ac:dyDescent="0.2">
      <c r="A89" s="537" t="s">
        <v>27</v>
      </c>
      <c r="B89" s="3317" t="s">
        <v>25</v>
      </c>
      <c r="C89" s="483" t="s">
        <v>25</v>
      </c>
      <c r="D89" s="534" t="s">
        <v>86</v>
      </c>
      <c r="E89" s="3309"/>
      <c r="F89" s="3304" t="s">
        <v>408</v>
      </c>
      <c r="G89" s="3297" t="s">
        <v>407</v>
      </c>
      <c r="H89" s="3307" t="s">
        <v>33</v>
      </c>
      <c r="I89" s="653" t="s">
        <v>45</v>
      </c>
      <c r="J89" s="540" t="s">
        <v>44</v>
      </c>
      <c r="K89" s="400" t="s">
        <v>101</v>
      </c>
      <c r="L89" s="399"/>
      <c r="M89" s="398" t="s">
        <v>212</v>
      </c>
      <c r="N89" s="397" t="s">
        <v>200</v>
      </c>
      <c r="O89" s="531">
        <v>1</v>
      </c>
    </row>
    <row r="90" spans="1:15" ht="15" x14ac:dyDescent="0.2">
      <c r="A90" s="544"/>
      <c r="B90" s="3318"/>
      <c r="C90" s="477"/>
      <c r="D90" s="525"/>
      <c r="E90" s="3310"/>
      <c r="F90" s="3305"/>
      <c r="G90" s="3298"/>
      <c r="H90" s="3300"/>
      <c r="I90" s="539"/>
      <c r="J90" s="539" t="s">
        <v>406</v>
      </c>
      <c r="K90" s="395" t="s">
        <v>124</v>
      </c>
      <c r="L90" s="418">
        <v>1</v>
      </c>
      <c r="M90" s="393" t="s">
        <v>405</v>
      </c>
      <c r="N90" s="392" t="s">
        <v>372</v>
      </c>
      <c r="O90" s="456">
        <v>47</v>
      </c>
    </row>
    <row r="91" spans="1:15" ht="15" x14ac:dyDescent="0.2">
      <c r="A91" s="544"/>
      <c r="B91" s="3318"/>
      <c r="C91" s="477"/>
      <c r="D91" s="525"/>
      <c r="E91" s="3310"/>
      <c r="F91" s="3305"/>
      <c r="G91" s="3298"/>
      <c r="H91" s="3300"/>
      <c r="I91" s="539"/>
      <c r="J91" s="539"/>
      <c r="K91" s="395" t="s">
        <v>194</v>
      </c>
      <c r="L91" s="418"/>
      <c r="M91" s="422"/>
      <c r="N91" s="457"/>
      <c r="O91" s="391"/>
    </row>
    <row r="92" spans="1:15" ht="15" x14ac:dyDescent="0.2">
      <c r="A92" s="544"/>
      <c r="B92" s="3318"/>
      <c r="C92" s="477"/>
      <c r="D92" s="525"/>
      <c r="E92" s="3310"/>
      <c r="F92" s="3305"/>
      <c r="G92" s="3298"/>
      <c r="H92" s="3300"/>
      <c r="I92" s="539"/>
      <c r="J92" s="539"/>
      <c r="K92" s="395" t="s">
        <v>149</v>
      </c>
      <c r="L92" s="418">
        <v>5</v>
      </c>
      <c r="M92" s="422"/>
      <c r="N92" s="457"/>
      <c r="O92" s="391"/>
    </row>
    <row r="93" spans="1:15" ht="15.75" thickBot="1" x14ac:dyDescent="0.25">
      <c r="A93" s="544"/>
      <c r="B93" s="3318"/>
      <c r="C93" s="477"/>
      <c r="D93" s="525"/>
      <c r="E93" s="3310"/>
      <c r="F93" s="3305"/>
      <c r="G93" s="3298"/>
      <c r="H93" s="3300"/>
      <c r="I93" s="3302"/>
      <c r="J93" s="385"/>
      <c r="K93" s="384" t="s">
        <v>139</v>
      </c>
      <c r="L93" s="468"/>
      <c r="M93" s="452"/>
      <c r="N93" s="451"/>
      <c r="O93" s="450"/>
    </row>
    <row r="94" spans="1:15" ht="15.75" thickBot="1" x14ac:dyDescent="0.25">
      <c r="A94" s="518"/>
      <c r="B94" s="3319"/>
      <c r="C94" s="541"/>
      <c r="D94" s="520"/>
      <c r="E94" s="3311"/>
      <c r="F94" s="3306"/>
      <c r="G94" s="3299"/>
      <c r="H94" s="3301"/>
      <c r="I94" s="3303"/>
      <c r="J94" s="448"/>
      <c r="K94" s="408" t="s">
        <v>21</v>
      </c>
      <c r="L94" s="407">
        <f>SUM(L89:L93)</f>
        <v>6</v>
      </c>
      <c r="M94" s="406"/>
      <c r="N94" s="405"/>
      <c r="O94" s="404"/>
    </row>
    <row r="95" spans="1:15" ht="30" x14ac:dyDescent="0.2">
      <c r="A95" s="537" t="s">
        <v>27</v>
      </c>
      <c r="B95" s="3317" t="s">
        <v>25</v>
      </c>
      <c r="C95" s="535" t="s">
        <v>27</v>
      </c>
      <c r="D95" s="768"/>
      <c r="E95" s="733"/>
      <c r="F95" s="3344" t="s">
        <v>404</v>
      </c>
      <c r="G95" s="3297" t="s">
        <v>395</v>
      </c>
      <c r="H95" s="3307" t="s">
        <v>382</v>
      </c>
      <c r="I95" s="3308" t="s">
        <v>32</v>
      </c>
      <c r="J95" s="540" t="s">
        <v>31</v>
      </c>
      <c r="K95" s="482" t="s">
        <v>101</v>
      </c>
      <c r="L95" s="460">
        <f>L101+L107</f>
        <v>0</v>
      </c>
      <c r="M95" s="398" t="s">
        <v>219</v>
      </c>
      <c r="N95" s="397" t="s">
        <v>200</v>
      </c>
      <c r="O95" s="531">
        <v>1</v>
      </c>
    </row>
    <row r="96" spans="1:15" ht="15" x14ac:dyDescent="0.2">
      <c r="A96" s="544"/>
      <c r="B96" s="3318"/>
      <c r="C96" s="546"/>
      <c r="D96" s="526"/>
      <c r="E96" s="732"/>
      <c r="F96" s="3345"/>
      <c r="G96" s="3298"/>
      <c r="H96" s="3300"/>
      <c r="I96" s="3302"/>
      <c r="J96" s="385"/>
      <c r="K96" s="479" t="s">
        <v>124</v>
      </c>
      <c r="L96" s="458">
        <f>L102+L108</f>
        <v>28.1</v>
      </c>
      <c r="M96" s="422" t="s">
        <v>403</v>
      </c>
      <c r="N96" s="457" t="s">
        <v>200</v>
      </c>
      <c r="O96" s="456">
        <v>1</v>
      </c>
    </row>
    <row r="97" spans="1:15" ht="15" x14ac:dyDescent="0.2">
      <c r="A97" s="544"/>
      <c r="B97" s="3318"/>
      <c r="C97" s="546"/>
      <c r="D97" s="526"/>
      <c r="E97" s="732"/>
      <c r="F97" s="3345"/>
      <c r="G97" s="3298"/>
      <c r="H97" s="3300"/>
      <c r="I97" s="3302"/>
      <c r="J97" s="385"/>
      <c r="K97" s="479" t="s">
        <v>194</v>
      </c>
      <c r="L97" s="458">
        <f>L103+L109</f>
        <v>550</v>
      </c>
      <c r="M97" s="422"/>
      <c r="N97" s="457"/>
      <c r="O97" s="391"/>
    </row>
    <row r="98" spans="1:15" ht="15" x14ac:dyDescent="0.2">
      <c r="A98" s="544"/>
      <c r="B98" s="3318"/>
      <c r="C98" s="546"/>
      <c r="D98" s="526"/>
      <c r="E98" s="732"/>
      <c r="F98" s="3345"/>
      <c r="G98" s="3298"/>
      <c r="H98" s="3300"/>
      <c r="I98" s="3302"/>
      <c r="J98" s="385"/>
      <c r="K98" s="479" t="s">
        <v>149</v>
      </c>
      <c r="L98" s="458">
        <f>L104+L110</f>
        <v>0</v>
      </c>
      <c r="M98" s="422"/>
      <c r="N98" s="457"/>
      <c r="O98" s="391"/>
    </row>
    <row r="99" spans="1:15" ht="15.75" thickBot="1" x14ac:dyDescent="0.25">
      <c r="A99" s="544"/>
      <c r="B99" s="3318"/>
      <c r="C99" s="546"/>
      <c r="D99" s="526"/>
      <c r="E99" s="732"/>
      <c r="F99" s="3345"/>
      <c r="G99" s="3298"/>
      <c r="H99" s="3300"/>
      <c r="I99" s="3302"/>
      <c r="J99" s="385"/>
      <c r="K99" s="621" t="s">
        <v>400</v>
      </c>
      <c r="L99" s="820">
        <f>L105+L111+L117</f>
        <v>2069</v>
      </c>
      <c r="M99" s="452"/>
      <c r="N99" s="451"/>
      <c r="O99" s="450"/>
    </row>
    <row r="100" spans="1:15" ht="15.75" thickBot="1" x14ac:dyDescent="0.25">
      <c r="A100" s="518"/>
      <c r="B100" s="3319"/>
      <c r="C100" s="545"/>
      <c r="D100" s="545"/>
      <c r="E100" s="731"/>
      <c r="F100" s="3346"/>
      <c r="G100" s="3299"/>
      <c r="H100" s="3301"/>
      <c r="I100" s="3303"/>
      <c r="J100" s="448"/>
      <c r="K100" s="408" t="s">
        <v>21</v>
      </c>
      <c r="L100" s="407">
        <f>SUM(L95:L99)</f>
        <v>2647.1</v>
      </c>
      <c r="M100" s="406"/>
      <c r="N100" s="405"/>
      <c r="O100" s="404"/>
    </row>
    <row r="101" spans="1:15" ht="30" x14ac:dyDescent="0.2">
      <c r="A101" s="537" t="s">
        <v>27</v>
      </c>
      <c r="B101" s="3317" t="s">
        <v>25</v>
      </c>
      <c r="C101" s="535" t="s">
        <v>27</v>
      </c>
      <c r="D101" s="534" t="s">
        <v>25</v>
      </c>
      <c r="E101" s="3309"/>
      <c r="F101" s="3304" t="s">
        <v>402</v>
      </c>
      <c r="G101" s="3297" t="s">
        <v>395</v>
      </c>
      <c r="H101" s="3307" t="s">
        <v>33</v>
      </c>
      <c r="I101" s="3308" t="s">
        <v>32</v>
      </c>
      <c r="J101" s="540" t="s">
        <v>31</v>
      </c>
      <c r="K101" s="400" t="s">
        <v>101</v>
      </c>
      <c r="L101" s="399"/>
      <c r="M101" s="398" t="s">
        <v>212</v>
      </c>
      <c r="N101" s="397" t="s">
        <v>200</v>
      </c>
      <c r="O101" s="396"/>
    </row>
    <row r="102" spans="1:15" ht="15" x14ac:dyDescent="0.2">
      <c r="A102" s="544"/>
      <c r="B102" s="3318"/>
      <c r="C102" s="546"/>
      <c r="D102" s="525"/>
      <c r="E102" s="3310"/>
      <c r="F102" s="3305"/>
      <c r="G102" s="3298"/>
      <c r="H102" s="3300"/>
      <c r="I102" s="3302"/>
      <c r="J102" s="419" t="s">
        <v>282</v>
      </c>
      <c r="K102" s="395" t="s">
        <v>124</v>
      </c>
      <c r="L102" s="394">
        <v>26.8</v>
      </c>
      <c r="M102" s="393" t="s">
        <v>401</v>
      </c>
      <c r="N102" s="392" t="s">
        <v>200</v>
      </c>
      <c r="O102" s="456">
        <v>1</v>
      </c>
    </row>
    <row r="103" spans="1:15" ht="15" x14ac:dyDescent="0.2">
      <c r="A103" s="544"/>
      <c r="B103" s="3318"/>
      <c r="C103" s="546"/>
      <c r="D103" s="525"/>
      <c r="E103" s="3310"/>
      <c r="F103" s="3305"/>
      <c r="G103" s="3298"/>
      <c r="H103" s="3300"/>
      <c r="I103" s="3302"/>
      <c r="J103" s="385"/>
      <c r="K103" s="395" t="s">
        <v>194</v>
      </c>
      <c r="L103" s="418">
        <v>550</v>
      </c>
      <c r="M103" s="422"/>
      <c r="N103" s="457"/>
      <c r="O103" s="391"/>
    </row>
    <row r="104" spans="1:15" ht="15" x14ac:dyDescent="0.2">
      <c r="A104" s="544"/>
      <c r="B104" s="3318"/>
      <c r="C104" s="546"/>
      <c r="D104" s="525"/>
      <c r="E104" s="3310"/>
      <c r="F104" s="3305"/>
      <c r="G104" s="3298"/>
      <c r="H104" s="3300"/>
      <c r="I104" s="3302"/>
      <c r="J104" s="385"/>
      <c r="K104" s="395" t="s">
        <v>149</v>
      </c>
      <c r="L104" s="418"/>
      <c r="M104" s="422"/>
      <c r="N104" s="457"/>
      <c r="O104" s="391"/>
    </row>
    <row r="105" spans="1:15" ht="15.75" thickBot="1" x14ac:dyDescent="0.25">
      <c r="A105" s="544"/>
      <c r="B105" s="3318"/>
      <c r="C105" s="546"/>
      <c r="D105" s="525"/>
      <c r="E105" s="3310"/>
      <c r="F105" s="3305"/>
      <c r="G105" s="3298"/>
      <c r="H105" s="3300"/>
      <c r="I105" s="3302"/>
      <c r="J105" s="385"/>
      <c r="K105" s="384" t="s">
        <v>400</v>
      </c>
      <c r="L105" s="468">
        <v>1934</v>
      </c>
      <c r="M105" s="452"/>
      <c r="N105" s="451"/>
      <c r="O105" s="450"/>
    </row>
    <row r="106" spans="1:15" ht="39.75" customHeight="1" thickBot="1" x14ac:dyDescent="0.25">
      <c r="A106" s="518"/>
      <c r="B106" s="3319"/>
      <c r="C106" s="545"/>
      <c r="D106" s="520"/>
      <c r="E106" s="3311"/>
      <c r="F106" s="819"/>
      <c r="G106" s="3299"/>
      <c r="H106" s="3301"/>
      <c r="I106" s="3303"/>
      <c r="J106" s="448"/>
      <c r="K106" s="408" t="s">
        <v>21</v>
      </c>
      <c r="L106" s="407">
        <f>SUM(L101:L105)</f>
        <v>2510.8000000000002</v>
      </c>
      <c r="M106" s="406"/>
      <c r="N106" s="405"/>
      <c r="O106" s="404"/>
    </row>
    <row r="107" spans="1:15" ht="15" x14ac:dyDescent="0.2">
      <c r="A107" s="537" t="s">
        <v>27</v>
      </c>
      <c r="B107" s="3317" t="s">
        <v>25</v>
      </c>
      <c r="C107" s="535" t="s">
        <v>27</v>
      </c>
      <c r="D107" s="534" t="s">
        <v>27</v>
      </c>
      <c r="E107" s="3309"/>
      <c r="F107" s="3304" t="s">
        <v>399</v>
      </c>
      <c r="G107" s="3297" t="s">
        <v>395</v>
      </c>
      <c r="H107" s="3307" t="s">
        <v>33</v>
      </c>
      <c r="I107" s="3308" t="s">
        <v>214</v>
      </c>
      <c r="J107" s="401" t="s">
        <v>237</v>
      </c>
      <c r="K107" s="400" t="s">
        <v>101</v>
      </c>
      <c r="L107" s="399"/>
      <c r="M107" s="398" t="s">
        <v>212</v>
      </c>
      <c r="N107" s="397" t="s">
        <v>200</v>
      </c>
      <c r="O107" s="531">
        <v>1</v>
      </c>
    </row>
    <row r="108" spans="1:15" ht="15" x14ac:dyDescent="0.2">
      <c r="A108" s="544"/>
      <c r="B108" s="3318"/>
      <c r="C108" s="546"/>
      <c r="D108" s="525"/>
      <c r="E108" s="3310"/>
      <c r="F108" s="3305"/>
      <c r="G108" s="3298"/>
      <c r="H108" s="3300"/>
      <c r="I108" s="3302"/>
      <c r="J108" s="419" t="s">
        <v>398</v>
      </c>
      <c r="K108" s="395" t="s">
        <v>124</v>
      </c>
      <c r="L108" s="418">
        <v>1.3</v>
      </c>
      <c r="M108" s="393" t="s">
        <v>397</v>
      </c>
      <c r="N108" s="392" t="s">
        <v>200</v>
      </c>
      <c r="O108" s="456">
        <v>1</v>
      </c>
    </row>
    <row r="109" spans="1:15" ht="15" x14ac:dyDescent="0.2">
      <c r="A109" s="544"/>
      <c r="B109" s="3318"/>
      <c r="C109" s="546"/>
      <c r="D109" s="525"/>
      <c r="E109" s="3310"/>
      <c r="F109" s="3305"/>
      <c r="G109" s="3298"/>
      <c r="H109" s="3300"/>
      <c r="I109" s="3302"/>
      <c r="J109" s="385"/>
      <c r="K109" s="395" t="s">
        <v>194</v>
      </c>
      <c r="L109" s="418"/>
      <c r="M109" s="422"/>
      <c r="N109" s="457"/>
      <c r="O109" s="456"/>
    </row>
    <row r="110" spans="1:15" ht="15" x14ac:dyDescent="0.2">
      <c r="A110" s="544"/>
      <c r="B110" s="3318"/>
      <c r="C110" s="546"/>
      <c r="D110" s="525"/>
      <c r="E110" s="3310"/>
      <c r="F110" s="3305"/>
      <c r="G110" s="3298"/>
      <c r="H110" s="3300"/>
      <c r="I110" s="3302"/>
      <c r="J110" s="385"/>
      <c r="K110" s="395" t="s">
        <v>149</v>
      </c>
      <c r="L110" s="418"/>
      <c r="M110" s="422"/>
      <c r="N110" s="457"/>
      <c r="O110" s="391"/>
    </row>
    <row r="111" spans="1:15" ht="15.75" thickBot="1" x14ac:dyDescent="0.25">
      <c r="A111" s="544"/>
      <c r="B111" s="3318"/>
      <c r="C111" s="546"/>
      <c r="D111" s="525"/>
      <c r="E111" s="3310"/>
      <c r="F111" s="3305"/>
      <c r="G111" s="3298"/>
      <c r="H111" s="3300"/>
      <c r="I111" s="3302"/>
      <c r="J111" s="385"/>
      <c r="K111" s="384" t="s">
        <v>139</v>
      </c>
      <c r="L111" s="468"/>
      <c r="M111" s="452"/>
      <c r="N111" s="451"/>
      <c r="O111" s="450"/>
    </row>
    <row r="112" spans="1:15" ht="15.75" thickBot="1" x14ac:dyDescent="0.25">
      <c r="A112" s="518"/>
      <c r="B112" s="3319"/>
      <c r="C112" s="545"/>
      <c r="D112" s="520"/>
      <c r="E112" s="3311"/>
      <c r="F112" s="3306"/>
      <c r="G112" s="3299"/>
      <c r="H112" s="3301"/>
      <c r="I112" s="3303"/>
      <c r="J112" s="448"/>
      <c r="K112" s="408" t="s">
        <v>21</v>
      </c>
      <c r="L112" s="407">
        <f>SUM(L107:L111)</f>
        <v>1.3</v>
      </c>
      <c r="M112" s="406"/>
      <c r="N112" s="405"/>
      <c r="O112" s="404"/>
    </row>
    <row r="113" spans="1:15" ht="30.75" customHeight="1" x14ac:dyDescent="0.2">
      <c r="A113" s="537" t="s">
        <v>27</v>
      </c>
      <c r="B113" s="3317" t="s">
        <v>25</v>
      </c>
      <c r="C113" s="3352" t="s">
        <v>27</v>
      </c>
      <c r="D113" s="3365" t="s">
        <v>86</v>
      </c>
      <c r="E113" s="3309"/>
      <c r="F113" s="3511" t="s">
        <v>396</v>
      </c>
      <c r="G113" s="3338" t="s">
        <v>395</v>
      </c>
      <c r="H113" s="3307" t="s">
        <v>33</v>
      </c>
      <c r="I113" s="3308" t="s">
        <v>32</v>
      </c>
      <c r="J113" s="3315" t="s">
        <v>394</v>
      </c>
      <c r="K113" s="818" t="s">
        <v>101</v>
      </c>
      <c r="L113" s="444"/>
      <c r="M113" s="817" t="s">
        <v>212</v>
      </c>
      <c r="N113" s="816" t="s">
        <v>200</v>
      </c>
      <c r="O113" s="815"/>
    </row>
    <row r="114" spans="1:15" ht="15" x14ac:dyDescent="0.2">
      <c r="A114" s="544"/>
      <c r="B114" s="3318"/>
      <c r="C114" s="3353"/>
      <c r="D114" s="3366"/>
      <c r="E114" s="3310"/>
      <c r="F114" s="3512"/>
      <c r="G114" s="3339"/>
      <c r="H114" s="3300"/>
      <c r="I114" s="3302"/>
      <c r="J114" s="3316"/>
      <c r="K114" s="811" t="s">
        <v>124</v>
      </c>
      <c r="L114" s="439"/>
      <c r="M114" s="814" t="s">
        <v>393</v>
      </c>
      <c r="N114" s="813" t="s">
        <v>200</v>
      </c>
      <c r="O114" s="810"/>
    </row>
    <row r="115" spans="1:15" ht="15" x14ac:dyDescent="0.2">
      <c r="A115" s="544"/>
      <c r="B115" s="3318"/>
      <c r="C115" s="3353"/>
      <c r="D115" s="3366"/>
      <c r="E115" s="3310"/>
      <c r="F115" s="3512"/>
      <c r="G115" s="3339"/>
      <c r="H115" s="3300"/>
      <c r="I115" s="3302"/>
      <c r="J115" s="3316"/>
      <c r="K115" s="811" t="s">
        <v>194</v>
      </c>
      <c r="L115" s="439"/>
      <c r="M115" s="745"/>
      <c r="N115" s="744"/>
      <c r="O115" s="812"/>
    </row>
    <row r="116" spans="1:15" ht="15" x14ac:dyDescent="0.2">
      <c r="A116" s="544"/>
      <c r="B116" s="3318"/>
      <c r="C116" s="3353"/>
      <c r="D116" s="3366"/>
      <c r="E116" s="3310"/>
      <c r="F116" s="3512"/>
      <c r="G116" s="3339"/>
      <c r="H116" s="3300"/>
      <c r="I116" s="3302"/>
      <c r="J116" s="3316"/>
      <c r="K116" s="811" t="s">
        <v>149</v>
      </c>
      <c r="L116" s="439"/>
      <c r="M116" s="745"/>
      <c r="N116" s="744"/>
      <c r="O116" s="810"/>
    </row>
    <row r="117" spans="1:15" ht="15.75" thickBot="1" x14ac:dyDescent="0.25">
      <c r="A117" s="544"/>
      <c r="B117" s="3318"/>
      <c r="C117" s="3353"/>
      <c r="D117" s="3366"/>
      <c r="E117" s="3310"/>
      <c r="F117" s="3512"/>
      <c r="G117" s="3339"/>
      <c r="H117" s="3300"/>
      <c r="I117" s="3302"/>
      <c r="J117" s="3316"/>
      <c r="K117" s="809" t="s">
        <v>239</v>
      </c>
      <c r="L117" s="808">
        <v>135</v>
      </c>
      <c r="M117" s="807"/>
      <c r="N117" s="806"/>
      <c r="O117" s="805"/>
    </row>
    <row r="118" spans="1:15" ht="15.75" customHeight="1" thickBot="1" x14ac:dyDescent="0.25">
      <c r="A118" s="518"/>
      <c r="B118" s="3319"/>
      <c r="C118" s="3354"/>
      <c r="D118" s="3367"/>
      <c r="E118" s="3311"/>
      <c r="F118" s="3513"/>
      <c r="G118" s="3340"/>
      <c r="H118" s="3301"/>
      <c r="I118" s="3303"/>
      <c r="J118" s="3555"/>
      <c r="K118" s="804" t="s">
        <v>21</v>
      </c>
      <c r="L118" s="803">
        <f>SUM(L113:L117)</f>
        <v>135</v>
      </c>
      <c r="M118" s="802"/>
      <c r="N118" s="801"/>
      <c r="O118" s="800"/>
    </row>
    <row r="119" spans="1:15" ht="13.5" thickBot="1" x14ac:dyDescent="0.25">
      <c r="A119" s="583" t="s">
        <v>27</v>
      </c>
      <c r="B119" s="720" t="s">
        <v>25</v>
      </c>
      <c r="C119" s="3468" t="s">
        <v>26</v>
      </c>
      <c r="D119" s="3468"/>
      <c r="E119" s="3468"/>
      <c r="F119" s="3468"/>
      <c r="G119" s="3468"/>
      <c r="H119" s="3468"/>
      <c r="I119" s="3469"/>
      <c r="J119" s="799"/>
      <c r="K119" s="785" t="s">
        <v>21</v>
      </c>
      <c r="L119" s="717">
        <f>L76+L100</f>
        <v>2673.1</v>
      </c>
      <c r="M119" s="513"/>
      <c r="N119" s="513"/>
      <c r="O119" s="512"/>
    </row>
    <row r="120" spans="1:15" ht="13.5" customHeight="1" thickBot="1" x14ac:dyDescent="0.25">
      <c r="A120" s="568" t="s">
        <v>27</v>
      </c>
      <c r="B120" s="3384" t="s">
        <v>24</v>
      </c>
      <c r="C120" s="3385"/>
      <c r="D120" s="3385"/>
      <c r="E120" s="3385"/>
      <c r="F120" s="3385"/>
      <c r="G120" s="3385"/>
      <c r="H120" s="3385"/>
      <c r="I120" s="3386"/>
      <c r="J120" s="567"/>
      <c r="K120" s="566" t="s">
        <v>21</v>
      </c>
      <c r="L120" s="565">
        <f>L119*1</f>
        <v>2673.1</v>
      </c>
      <c r="M120" s="507"/>
      <c r="N120" s="507"/>
      <c r="O120" s="506"/>
    </row>
    <row r="121" spans="1:15" ht="15.75" thickBot="1" x14ac:dyDescent="0.25">
      <c r="A121" s="505" t="s">
        <v>86</v>
      </c>
      <c r="B121" s="504"/>
      <c r="C121" s="627" t="s">
        <v>392</v>
      </c>
      <c r="D121" s="797"/>
      <c r="E121" s="797"/>
      <c r="F121" s="798"/>
      <c r="G121" s="798"/>
      <c r="H121" s="797"/>
      <c r="I121" s="797"/>
      <c r="J121" s="797"/>
      <c r="K121" s="797"/>
      <c r="L121" s="797"/>
      <c r="M121" s="501"/>
      <c r="N121" s="501"/>
      <c r="O121" s="796"/>
    </row>
    <row r="122" spans="1:15" ht="39" thickBot="1" x14ac:dyDescent="0.25">
      <c r="A122" s="558"/>
      <c r="B122" s="557"/>
      <c r="C122" s="555"/>
      <c r="D122" s="555"/>
      <c r="E122" s="555"/>
      <c r="F122" s="556"/>
      <c r="G122" s="556"/>
      <c r="H122" s="555"/>
      <c r="I122" s="555"/>
      <c r="J122" s="555"/>
      <c r="K122" s="555"/>
      <c r="L122" s="555"/>
      <c r="M122" s="486" t="s">
        <v>391</v>
      </c>
      <c r="N122" s="485" t="s">
        <v>372</v>
      </c>
      <c r="O122" s="484">
        <v>2017</v>
      </c>
    </row>
    <row r="123" spans="1:15" ht="15" thickBot="1" x14ac:dyDescent="0.25">
      <c r="A123" s="548" t="s">
        <v>86</v>
      </c>
      <c r="B123" s="553" t="s">
        <v>25</v>
      </c>
      <c r="C123" s="552" t="s">
        <v>390</v>
      </c>
      <c r="D123" s="551"/>
      <c r="E123" s="551"/>
      <c r="F123" s="551"/>
      <c r="G123" s="551"/>
      <c r="H123" s="551"/>
      <c r="I123" s="551"/>
      <c r="J123" s="551"/>
      <c r="K123" s="551"/>
      <c r="L123" s="551"/>
      <c r="M123" s="550"/>
      <c r="N123" s="550"/>
      <c r="O123" s="549"/>
    </row>
    <row r="124" spans="1:15" ht="26.25" thickBot="1" x14ac:dyDescent="0.25">
      <c r="A124" s="548"/>
      <c r="B124" s="370"/>
      <c r="C124" s="730"/>
      <c r="D124" s="487"/>
      <c r="E124" s="487"/>
      <c r="F124" s="487"/>
      <c r="G124" s="487"/>
      <c r="H124" s="487"/>
      <c r="I124" s="487"/>
      <c r="J124" s="487"/>
      <c r="K124" s="487"/>
      <c r="L124" s="729"/>
      <c r="M124" s="624" t="s">
        <v>389</v>
      </c>
      <c r="N124" s="485" t="s">
        <v>372</v>
      </c>
      <c r="O124" s="484">
        <v>1893</v>
      </c>
    </row>
    <row r="125" spans="1:15" ht="15" customHeight="1" x14ac:dyDescent="0.2">
      <c r="A125" s="537" t="s">
        <v>86</v>
      </c>
      <c r="B125" s="3317" t="s">
        <v>25</v>
      </c>
      <c r="C125" s="546" t="s">
        <v>25</v>
      </c>
      <c r="D125" s="526"/>
      <c r="E125" s="732"/>
      <c r="F125" s="3368" t="s">
        <v>388</v>
      </c>
      <c r="G125" s="3297" t="s">
        <v>383</v>
      </c>
      <c r="H125" s="3300" t="s">
        <v>33</v>
      </c>
      <c r="I125" s="3302" t="s">
        <v>32</v>
      </c>
      <c r="J125" s="540" t="s">
        <v>31</v>
      </c>
      <c r="K125" s="795" t="s">
        <v>101</v>
      </c>
      <c r="L125" s="458">
        <f>L131</f>
        <v>0</v>
      </c>
      <c r="M125" s="398" t="s">
        <v>219</v>
      </c>
      <c r="N125" s="397" t="s">
        <v>200</v>
      </c>
      <c r="O125" s="531">
        <v>1</v>
      </c>
    </row>
    <row r="126" spans="1:15" ht="15" x14ac:dyDescent="0.2">
      <c r="A126" s="544"/>
      <c r="B126" s="3318"/>
      <c r="C126" s="546"/>
      <c r="D126" s="526"/>
      <c r="E126" s="732"/>
      <c r="F126" s="3345"/>
      <c r="G126" s="3298"/>
      <c r="H126" s="3300"/>
      <c r="I126" s="3302"/>
      <c r="J126" s="385"/>
      <c r="K126" s="479" t="s">
        <v>124</v>
      </c>
      <c r="L126" s="458">
        <f>L132</f>
        <v>0</v>
      </c>
      <c r="M126" s="422" t="s">
        <v>385</v>
      </c>
      <c r="N126" s="457" t="s">
        <v>372</v>
      </c>
      <c r="O126" s="456">
        <v>1893</v>
      </c>
    </row>
    <row r="127" spans="1:15" ht="15" x14ac:dyDescent="0.2">
      <c r="A127" s="544"/>
      <c r="B127" s="3318"/>
      <c r="C127" s="546"/>
      <c r="D127" s="526"/>
      <c r="E127" s="732"/>
      <c r="F127" s="3345"/>
      <c r="G127" s="3298"/>
      <c r="H127" s="3300"/>
      <c r="I127" s="3302"/>
      <c r="J127" s="385"/>
      <c r="K127" s="479" t="s">
        <v>194</v>
      </c>
      <c r="L127" s="458">
        <f>L133</f>
        <v>0</v>
      </c>
      <c r="M127" s="422"/>
      <c r="N127" s="457"/>
      <c r="O127" s="391"/>
    </row>
    <row r="128" spans="1:15" ht="15" x14ac:dyDescent="0.2">
      <c r="A128" s="544"/>
      <c r="B128" s="3318"/>
      <c r="C128" s="546"/>
      <c r="D128" s="526"/>
      <c r="E128" s="732"/>
      <c r="F128" s="3345"/>
      <c r="G128" s="3298"/>
      <c r="H128" s="3300"/>
      <c r="I128" s="3302"/>
      <c r="J128" s="385"/>
      <c r="K128" s="479" t="s">
        <v>149</v>
      </c>
      <c r="L128" s="481">
        <f>L134+L140</f>
        <v>226.20000000000002</v>
      </c>
      <c r="M128" s="422"/>
      <c r="N128" s="457"/>
      <c r="O128" s="391"/>
    </row>
    <row r="129" spans="1:15" ht="15.75" thickBot="1" x14ac:dyDescent="0.25">
      <c r="A129" s="544"/>
      <c r="B129" s="3318"/>
      <c r="C129" s="546"/>
      <c r="D129" s="526"/>
      <c r="E129" s="732"/>
      <c r="F129" s="3345"/>
      <c r="G129" s="3298"/>
      <c r="H129" s="3300"/>
      <c r="I129" s="3302"/>
      <c r="J129" s="385"/>
      <c r="K129" s="621" t="s">
        <v>139</v>
      </c>
      <c r="L129" s="453">
        <f>L135</f>
        <v>0</v>
      </c>
      <c r="M129" s="452"/>
      <c r="N129" s="451"/>
      <c r="O129" s="450"/>
    </row>
    <row r="130" spans="1:15" ht="15.75" thickBot="1" x14ac:dyDescent="0.25">
      <c r="A130" s="518"/>
      <c r="B130" s="3319"/>
      <c r="C130" s="545"/>
      <c r="D130" s="545"/>
      <c r="E130" s="791"/>
      <c r="F130" s="3346"/>
      <c r="G130" s="3299"/>
      <c r="H130" s="3301"/>
      <c r="I130" s="3303"/>
      <c r="J130" s="448"/>
      <c r="K130" s="408" t="s">
        <v>21</v>
      </c>
      <c r="L130" s="407">
        <f>SUM(L125:L129)</f>
        <v>226.20000000000002</v>
      </c>
      <c r="M130" s="406"/>
      <c r="N130" s="405"/>
      <c r="O130" s="404"/>
    </row>
    <row r="131" spans="1:15" ht="15" customHeight="1" x14ac:dyDescent="0.2">
      <c r="A131" s="537" t="s">
        <v>86</v>
      </c>
      <c r="B131" s="3317" t="s">
        <v>25</v>
      </c>
      <c r="C131" s="483" t="s">
        <v>25</v>
      </c>
      <c r="D131" s="403" t="s">
        <v>25</v>
      </c>
      <c r="E131" s="402"/>
      <c r="F131" s="3304" t="s">
        <v>387</v>
      </c>
      <c r="G131" s="3297" t="s">
        <v>383</v>
      </c>
      <c r="H131" s="3307" t="s">
        <v>33</v>
      </c>
      <c r="I131" s="3308" t="s">
        <v>45</v>
      </c>
      <c r="J131" s="794" t="s">
        <v>44</v>
      </c>
      <c r="K131" s="400" t="s">
        <v>101</v>
      </c>
      <c r="L131" s="399"/>
      <c r="M131" s="398" t="s">
        <v>212</v>
      </c>
      <c r="N131" s="397" t="s">
        <v>200</v>
      </c>
      <c r="O131" s="531">
        <v>1</v>
      </c>
    </row>
    <row r="132" spans="1:15" ht="15" x14ac:dyDescent="0.2">
      <c r="A132" s="544"/>
      <c r="B132" s="3318"/>
      <c r="C132" s="477"/>
      <c r="D132" s="387"/>
      <c r="E132" s="386"/>
      <c r="F132" s="3305"/>
      <c r="G132" s="3298"/>
      <c r="H132" s="3300"/>
      <c r="I132" s="3302"/>
      <c r="J132" s="419" t="s">
        <v>386</v>
      </c>
      <c r="K132" s="395" t="s">
        <v>124</v>
      </c>
      <c r="L132" s="418"/>
      <c r="M132" s="393" t="s">
        <v>385</v>
      </c>
      <c r="N132" s="392" t="s">
        <v>372</v>
      </c>
      <c r="O132" s="456">
        <v>1873</v>
      </c>
    </row>
    <row r="133" spans="1:15" ht="15" x14ac:dyDescent="0.2">
      <c r="A133" s="544"/>
      <c r="B133" s="3318"/>
      <c r="C133" s="477"/>
      <c r="D133" s="387"/>
      <c r="E133" s="386"/>
      <c r="F133" s="3305"/>
      <c r="G133" s="3298"/>
      <c r="H133" s="3300"/>
      <c r="I133" s="3302"/>
      <c r="J133" s="793"/>
      <c r="K133" s="395" t="s">
        <v>194</v>
      </c>
      <c r="L133" s="418"/>
      <c r="M133" s="422"/>
      <c r="N133" s="457"/>
      <c r="O133" s="391"/>
    </row>
    <row r="134" spans="1:15" ht="15" x14ac:dyDescent="0.2">
      <c r="A134" s="544"/>
      <c r="B134" s="3318"/>
      <c r="C134" s="477"/>
      <c r="D134" s="387"/>
      <c r="E134" s="386"/>
      <c r="F134" s="3305"/>
      <c r="G134" s="3298"/>
      <c r="H134" s="3300"/>
      <c r="I134" s="3302"/>
      <c r="J134" s="385"/>
      <c r="K134" s="395" t="s">
        <v>149</v>
      </c>
      <c r="L134" s="418">
        <v>211.3</v>
      </c>
      <c r="M134" s="422"/>
      <c r="N134" s="457"/>
      <c r="O134" s="391"/>
    </row>
    <row r="135" spans="1:15" ht="15.75" thickBot="1" x14ac:dyDescent="0.25">
      <c r="A135" s="544"/>
      <c r="B135" s="3318"/>
      <c r="C135" s="477"/>
      <c r="D135" s="387"/>
      <c r="E135" s="386"/>
      <c r="F135" s="3305"/>
      <c r="G135" s="3298"/>
      <c r="H135" s="3300"/>
      <c r="I135" s="3302"/>
      <c r="J135" s="385"/>
      <c r="K135" s="384" t="s">
        <v>139</v>
      </c>
      <c r="L135" s="468"/>
      <c r="M135" s="452"/>
      <c r="N135" s="451"/>
      <c r="O135" s="450"/>
    </row>
    <row r="136" spans="1:15" ht="15.75" thickBot="1" x14ac:dyDescent="0.25">
      <c r="A136" s="518"/>
      <c r="B136" s="3319"/>
      <c r="C136" s="541"/>
      <c r="D136" s="412"/>
      <c r="E136" s="411"/>
      <c r="F136" s="3306"/>
      <c r="G136" s="3299"/>
      <c r="H136" s="3301"/>
      <c r="I136" s="3303"/>
      <c r="J136" s="448"/>
      <c r="K136" s="408" t="s">
        <v>21</v>
      </c>
      <c r="L136" s="407">
        <f>SUM(L131:L135)</f>
        <v>211.3</v>
      </c>
      <c r="M136" s="406"/>
      <c r="N136" s="405"/>
      <c r="O136" s="404"/>
    </row>
    <row r="137" spans="1:15" ht="15" customHeight="1" x14ac:dyDescent="0.2">
      <c r="A137" s="537" t="s">
        <v>86</v>
      </c>
      <c r="B137" s="3317" t="s">
        <v>25</v>
      </c>
      <c r="C137" s="483" t="s">
        <v>25</v>
      </c>
      <c r="D137" s="403" t="s">
        <v>86</v>
      </c>
      <c r="E137" s="402"/>
      <c r="F137" s="3436" t="s">
        <v>384</v>
      </c>
      <c r="G137" s="3297" t="s">
        <v>383</v>
      </c>
      <c r="H137" s="3307" t="s">
        <v>382</v>
      </c>
      <c r="I137" s="3308" t="s">
        <v>381</v>
      </c>
      <c r="J137" s="540" t="s">
        <v>31</v>
      </c>
      <c r="K137" s="400" t="s">
        <v>101</v>
      </c>
      <c r="L137" s="399"/>
      <c r="M137" s="398"/>
      <c r="N137" s="397"/>
      <c r="O137" s="396"/>
    </row>
    <row r="138" spans="1:15" ht="15.75" x14ac:dyDescent="0.2">
      <c r="A138" s="544"/>
      <c r="B138" s="3318"/>
      <c r="C138" s="477"/>
      <c r="D138" s="387"/>
      <c r="E138" s="386"/>
      <c r="F138" s="3437"/>
      <c r="G138" s="3298"/>
      <c r="H138" s="3300"/>
      <c r="I138" s="3302"/>
      <c r="J138" s="762" t="s">
        <v>380</v>
      </c>
      <c r="K138" s="395" t="s">
        <v>124</v>
      </c>
      <c r="L138" s="418"/>
      <c r="M138" s="393"/>
      <c r="N138" s="392"/>
      <c r="O138" s="456"/>
    </row>
    <row r="139" spans="1:15" ht="15" x14ac:dyDescent="0.2">
      <c r="A139" s="544"/>
      <c r="B139" s="3318"/>
      <c r="C139" s="477"/>
      <c r="D139" s="387"/>
      <c r="E139" s="386"/>
      <c r="F139" s="3437"/>
      <c r="G139" s="3298"/>
      <c r="H139" s="3300"/>
      <c r="I139" s="3302"/>
      <c r="J139" s="649"/>
      <c r="K139" s="395" t="s">
        <v>194</v>
      </c>
      <c r="L139" s="418"/>
      <c r="M139" s="422"/>
      <c r="N139" s="457"/>
      <c r="O139" s="456"/>
    </row>
    <row r="140" spans="1:15" ht="15" x14ac:dyDescent="0.2">
      <c r="A140" s="544"/>
      <c r="B140" s="3318"/>
      <c r="C140" s="477"/>
      <c r="D140" s="387"/>
      <c r="E140" s="386"/>
      <c r="F140" s="3437"/>
      <c r="G140" s="3298"/>
      <c r="H140" s="3300"/>
      <c r="I140" s="3302"/>
      <c r="J140" s="649"/>
      <c r="K140" s="395" t="s">
        <v>149</v>
      </c>
      <c r="L140" s="418">
        <v>14.9</v>
      </c>
      <c r="M140" s="422"/>
      <c r="N140" s="457"/>
      <c r="O140" s="391"/>
    </row>
    <row r="141" spans="1:15" ht="15" x14ac:dyDescent="0.2">
      <c r="A141" s="544"/>
      <c r="B141" s="3318"/>
      <c r="C141" s="477"/>
      <c r="D141" s="387"/>
      <c r="E141" s="386"/>
      <c r="F141" s="3437"/>
      <c r="G141" s="3298"/>
      <c r="H141" s="3300"/>
      <c r="I141" s="3302"/>
      <c r="J141" s="649"/>
      <c r="K141" s="395" t="s">
        <v>139</v>
      </c>
      <c r="L141" s="467"/>
      <c r="M141" s="466"/>
      <c r="N141" s="465"/>
      <c r="O141" s="464"/>
    </row>
    <row r="142" spans="1:15" ht="15.75" thickBot="1" x14ac:dyDescent="0.25">
      <c r="A142" s="518"/>
      <c r="B142" s="3319"/>
      <c r="C142" s="541"/>
      <c r="D142" s="412"/>
      <c r="E142" s="411"/>
      <c r="F142" s="3438"/>
      <c r="G142" s="3299"/>
      <c r="H142" s="3301"/>
      <c r="I142" s="3303"/>
      <c r="J142" s="792"/>
      <c r="K142" s="790" t="s">
        <v>21</v>
      </c>
      <c r="L142" s="789">
        <f>SUM(L137:L141)</f>
        <v>14.9</v>
      </c>
      <c r="M142" s="788"/>
      <c r="N142" s="787"/>
      <c r="O142" s="786"/>
    </row>
    <row r="143" spans="1:15" ht="22.5" customHeight="1" x14ac:dyDescent="0.2">
      <c r="A143" s="537" t="s">
        <v>86</v>
      </c>
      <c r="B143" s="3317" t="s">
        <v>25</v>
      </c>
      <c r="C143" s="535" t="s">
        <v>27</v>
      </c>
      <c r="D143" s="768"/>
      <c r="E143" s="732"/>
      <c r="F143" s="3344" t="s">
        <v>379</v>
      </c>
      <c r="G143" s="3297" t="s">
        <v>376</v>
      </c>
      <c r="H143" s="3439" t="s">
        <v>33</v>
      </c>
      <c r="I143" s="3308" t="s">
        <v>32</v>
      </c>
      <c r="J143" s="3556" t="s">
        <v>31</v>
      </c>
      <c r="K143" s="482" t="s">
        <v>101</v>
      </c>
      <c r="L143" s="460">
        <f>L149</f>
        <v>0.5</v>
      </c>
      <c r="M143" s="398" t="s">
        <v>219</v>
      </c>
      <c r="N143" s="397" t="s">
        <v>200</v>
      </c>
      <c r="O143" s="531">
        <v>1</v>
      </c>
    </row>
    <row r="144" spans="1:15" ht="18.75" customHeight="1" x14ac:dyDescent="0.2">
      <c r="A144" s="544"/>
      <c r="B144" s="3318"/>
      <c r="C144" s="546"/>
      <c r="D144" s="526"/>
      <c r="E144" s="732"/>
      <c r="F144" s="3345"/>
      <c r="G144" s="3298"/>
      <c r="H144" s="3440"/>
      <c r="I144" s="3302"/>
      <c r="J144" s="3557"/>
      <c r="K144" s="479" t="s">
        <v>124</v>
      </c>
      <c r="L144" s="458">
        <f>L150</f>
        <v>2</v>
      </c>
      <c r="M144" s="422" t="s">
        <v>378</v>
      </c>
      <c r="N144" s="457" t="s">
        <v>372</v>
      </c>
      <c r="O144" s="529">
        <v>20</v>
      </c>
    </row>
    <row r="145" spans="1:15" ht="15" x14ac:dyDescent="0.2">
      <c r="A145" s="544"/>
      <c r="B145" s="3318"/>
      <c r="C145" s="546"/>
      <c r="D145" s="526"/>
      <c r="E145" s="732"/>
      <c r="F145" s="3345"/>
      <c r="G145" s="3298"/>
      <c r="H145" s="3440"/>
      <c r="I145" s="3302"/>
      <c r="J145" s="3557"/>
      <c r="K145" s="479" t="s">
        <v>194</v>
      </c>
      <c r="L145" s="458">
        <f>L151</f>
        <v>0</v>
      </c>
      <c r="M145" s="422"/>
      <c r="N145" s="457"/>
      <c r="O145" s="391"/>
    </row>
    <row r="146" spans="1:15" ht="15" x14ac:dyDescent="0.2">
      <c r="A146" s="544"/>
      <c r="B146" s="3318"/>
      <c r="C146" s="546"/>
      <c r="D146" s="526"/>
      <c r="E146" s="732"/>
      <c r="F146" s="3345"/>
      <c r="G146" s="3298"/>
      <c r="H146" s="3440"/>
      <c r="I146" s="3302"/>
      <c r="J146" s="3557"/>
      <c r="K146" s="479" t="s">
        <v>149</v>
      </c>
      <c r="L146" s="458">
        <f>L152</f>
        <v>8.1</v>
      </c>
      <c r="M146" s="422"/>
      <c r="N146" s="457"/>
      <c r="O146" s="391"/>
    </row>
    <row r="147" spans="1:15" ht="15" x14ac:dyDescent="0.2">
      <c r="A147" s="544"/>
      <c r="B147" s="3318"/>
      <c r="C147" s="546"/>
      <c r="D147" s="526"/>
      <c r="E147" s="732"/>
      <c r="F147" s="3345"/>
      <c r="G147" s="3298"/>
      <c r="H147" s="3440"/>
      <c r="I147" s="3302"/>
      <c r="J147" s="3557"/>
      <c r="K147" s="479" t="s">
        <v>139</v>
      </c>
      <c r="L147" s="478">
        <f>L153</f>
        <v>0</v>
      </c>
      <c r="M147" s="466"/>
      <c r="N147" s="465"/>
      <c r="O147" s="464"/>
    </row>
    <row r="148" spans="1:15" ht="15.75" customHeight="1" thickBot="1" x14ac:dyDescent="0.25">
      <c r="A148" s="518"/>
      <c r="B148" s="3319"/>
      <c r="C148" s="545"/>
      <c r="D148" s="545"/>
      <c r="E148" s="791"/>
      <c r="F148" s="3346"/>
      <c r="G148" s="3299"/>
      <c r="H148" s="3441"/>
      <c r="I148" s="3303"/>
      <c r="J148" s="3558"/>
      <c r="K148" s="790" t="s">
        <v>21</v>
      </c>
      <c r="L148" s="789">
        <f>SUM(L143:L147)</f>
        <v>10.6</v>
      </c>
      <c r="M148" s="788"/>
      <c r="N148" s="787"/>
      <c r="O148" s="786"/>
    </row>
    <row r="149" spans="1:15" ht="15" x14ac:dyDescent="0.2">
      <c r="A149" s="537" t="s">
        <v>86</v>
      </c>
      <c r="B149" s="3317" t="s">
        <v>25</v>
      </c>
      <c r="C149" s="535" t="s">
        <v>27</v>
      </c>
      <c r="D149" s="534" t="s">
        <v>25</v>
      </c>
      <c r="E149" s="402"/>
      <c r="F149" s="3304" t="s">
        <v>377</v>
      </c>
      <c r="G149" s="3297" t="s">
        <v>376</v>
      </c>
      <c r="H149" s="3307" t="s">
        <v>33</v>
      </c>
      <c r="I149" s="3308" t="s">
        <v>196</v>
      </c>
      <c r="J149" s="401" t="s">
        <v>195</v>
      </c>
      <c r="K149" s="400" t="s">
        <v>101</v>
      </c>
      <c r="L149" s="399">
        <v>0.5</v>
      </c>
      <c r="M149" s="398" t="s">
        <v>212</v>
      </c>
      <c r="N149" s="397" t="s">
        <v>342</v>
      </c>
      <c r="O149" s="531">
        <v>1</v>
      </c>
    </row>
    <row r="150" spans="1:15" ht="15" x14ac:dyDescent="0.2">
      <c r="A150" s="544"/>
      <c r="B150" s="3318"/>
      <c r="C150" s="546"/>
      <c r="D150" s="525"/>
      <c r="E150" s="386"/>
      <c r="F150" s="3305"/>
      <c r="G150" s="3298"/>
      <c r="H150" s="3300"/>
      <c r="I150" s="3302"/>
      <c r="J150" s="539" t="s">
        <v>347</v>
      </c>
      <c r="K150" s="395" t="s">
        <v>124</v>
      </c>
      <c r="L150" s="418">
        <v>2</v>
      </c>
      <c r="M150" s="393" t="s">
        <v>375</v>
      </c>
      <c r="N150" s="392" t="s">
        <v>372</v>
      </c>
      <c r="O150" s="456">
        <v>20</v>
      </c>
    </row>
    <row r="151" spans="1:15" ht="15" x14ac:dyDescent="0.2">
      <c r="A151" s="544"/>
      <c r="B151" s="3318"/>
      <c r="C151" s="546"/>
      <c r="D151" s="525"/>
      <c r="E151" s="386"/>
      <c r="F151" s="3305"/>
      <c r="G151" s="3298"/>
      <c r="H151" s="3300"/>
      <c r="I151" s="3302"/>
      <c r="J151" s="385"/>
      <c r="K151" s="395" t="s">
        <v>194</v>
      </c>
      <c r="L151" s="418"/>
      <c r="M151" s="422"/>
      <c r="N151" s="457"/>
      <c r="O151" s="391"/>
    </row>
    <row r="152" spans="1:15" ht="15" x14ac:dyDescent="0.2">
      <c r="A152" s="544"/>
      <c r="B152" s="3318"/>
      <c r="C152" s="546"/>
      <c r="D152" s="525"/>
      <c r="E152" s="386"/>
      <c r="F152" s="3305"/>
      <c r="G152" s="3298"/>
      <c r="H152" s="3300"/>
      <c r="I152" s="3302"/>
      <c r="J152" s="385"/>
      <c r="K152" s="395" t="s">
        <v>149</v>
      </c>
      <c r="L152" s="418">
        <v>8.1</v>
      </c>
      <c r="M152" s="422"/>
      <c r="N152" s="457"/>
      <c r="O152" s="391"/>
    </row>
    <row r="153" spans="1:15" ht="15.75" thickBot="1" x14ac:dyDescent="0.25">
      <c r="A153" s="544"/>
      <c r="B153" s="3318"/>
      <c r="C153" s="546"/>
      <c r="D153" s="525"/>
      <c r="E153" s="386"/>
      <c r="F153" s="3305"/>
      <c r="G153" s="3298"/>
      <c r="H153" s="3300"/>
      <c r="I153" s="3302"/>
      <c r="J153" s="385"/>
      <c r="K153" s="384" t="s">
        <v>139</v>
      </c>
      <c r="L153" s="468"/>
      <c r="M153" s="452"/>
      <c r="N153" s="451"/>
      <c r="O153" s="450"/>
    </row>
    <row r="154" spans="1:15" ht="15.75" thickBot="1" x14ac:dyDescent="0.25">
      <c r="A154" s="518"/>
      <c r="B154" s="3319"/>
      <c r="C154" s="545"/>
      <c r="D154" s="520"/>
      <c r="E154" s="411"/>
      <c r="F154" s="3306"/>
      <c r="G154" s="3299"/>
      <c r="H154" s="3301"/>
      <c r="I154" s="3303"/>
      <c r="J154" s="448"/>
      <c r="K154" s="408" t="s">
        <v>21</v>
      </c>
      <c r="L154" s="407">
        <f>SUM(L149:L153)</f>
        <v>10.6</v>
      </c>
      <c r="M154" s="406"/>
      <c r="N154" s="405"/>
      <c r="O154" s="404"/>
    </row>
    <row r="155" spans="1:15" ht="15" customHeight="1" thickBot="1" x14ac:dyDescent="0.25">
      <c r="A155" s="583" t="s">
        <v>86</v>
      </c>
      <c r="B155" s="720" t="s">
        <v>25</v>
      </c>
      <c r="C155" s="3468" t="s">
        <v>26</v>
      </c>
      <c r="D155" s="3468"/>
      <c r="E155" s="3468"/>
      <c r="F155" s="3468"/>
      <c r="G155" s="3468"/>
      <c r="H155" s="3468"/>
      <c r="I155" s="3469"/>
      <c r="J155" s="719"/>
      <c r="K155" s="785" t="s">
        <v>21</v>
      </c>
      <c r="L155" s="717">
        <f>L130+L148</f>
        <v>236.8</v>
      </c>
      <c r="M155" s="513"/>
      <c r="N155" s="513"/>
      <c r="O155" s="512"/>
    </row>
    <row r="156" spans="1:15" ht="22.5" customHeight="1" thickBot="1" x14ac:dyDescent="0.25">
      <c r="A156" s="784" t="s">
        <v>86</v>
      </c>
      <c r="B156" s="783" t="s">
        <v>27</v>
      </c>
      <c r="C156" s="715" t="s">
        <v>374</v>
      </c>
      <c r="D156" s="550"/>
      <c r="E156" s="550"/>
      <c r="F156" s="550"/>
      <c r="G156" s="550"/>
      <c r="H156" s="550"/>
      <c r="I156" s="550"/>
      <c r="J156" s="490"/>
      <c r="K156" s="550"/>
      <c r="L156" s="550"/>
      <c r="M156" s="550"/>
      <c r="N156" s="550"/>
      <c r="O156" s="549"/>
    </row>
    <row r="157" spans="1:15" ht="29.45" customHeight="1" thickBot="1" x14ac:dyDescent="0.25">
      <c r="A157" s="714"/>
      <c r="B157" s="572"/>
      <c r="C157" s="782"/>
      <c r="D157" s="781"/>
      <c r="E157" s="781"/>
      <c r="F157" s="781"/>
      <c r="G157" s="781"/>
      <c r="H157" s="781"/>
      <c r="I157" s="781"/>
      <c r="J157" s="781"/>
      <c r="K157" s="781"/>
      <c r="L157" s="780"/>
      <c r="M157" s="624" t="s">
        <v>373</v>
      </c>
      <c r="N157" s="485" t="s">
        <v>372</v>
      </c>
      <c r="O157" s="623">
        <v>124</v>
      </c>
    </row>
    <row r="158" spans="1:15" ht="17.25" customHeight="1" x14ac:dyDescent="0.2">
      <c r="A158" s="612" t="s">
        <v>86</v>
      </c>
      <c r="B158" s="3323" t="s">
        <v>27</v>
      </c>
      <c r="C158" s="592" t="s">
        <v>25</v>
      </c>
      <c r="D158" s="778"/>
      <c r="E158" s="777"/>
      <c r="F158" s="3444" t="s">
        <v>371</v>
      </c>
      <c r="G158" s="3298" t="s">
        <v>369</v>
      </c>
      <c r="H158" s="3350" t="s">
        <v>33</v>
      </c>
      <c r="I158" s="3382" t="s">
        <v>32</v>
      </c>
      <c r="J158" s="540" t="s">
        <v>31</v>
      </c>
      <c r="K158" s="779" t="s">
        <v>101</v>
      </c>
      <c r="L158" s="616">
        <f>L164</f>
        <v>0.9</v>
      </c>
      <c r="M158" s="606" t="s">
        <v>219</v>
      </c>
      <c r="N158" s="605" t="s">
        <v>200</v>
      </c>
      <c r="O158" s="604">
        <v>1</v>
      </c>
    </row>
    <row r="159" spans="1:15" ht="12.75" customHeight="1" x14ac:dyDescent="0.2">
      <c r="A159" s="594"/>
      <c r="B159" s="3324"/>
      <c r="C159" s="592"/>
      <c r="D159" s="778"/>
      <c r="E159" s="777"/>
      <c r="F159" s="3445"/>
      <c r="G159" s="3298"/>
      <c r="H159" s="3350"/>
      <c r="I159" s="3382"/>
      <c r="J159" s="600"/>
      <c r="K159" s="617" t="s">
        <v>124</v>
      </c>
      <c r="L159" s="616">
        <f>L165</f>
        <v>139.30000000000001</v>
      </c>
      <c r="M159" s="597" t="s">
        <v>368</v>
      </c>
      <c r="N159" s="596" t="s">
        <v>200</v>
      </c>
      <c r="O159" s="601">
        <v>71</v>
      </c>
    </row>
    <row r="160" spans="1:15" x14ac:dyDescent="0.2">
      <c r="A160" s="594"/>
      <c r="B160" s="3324"/>
      <c r="C160" s="592"/>
      <c r="D160" s="778"/>
      <c r="E160" s="777"/>
      <c r="F160" s="3445"/>
      <c r="G160" s="3298"/>
      <c r="H160" s="3350"/>
      <c r="I160" s="3382"/>
      <c r="J160" s="600"/>
      <c r="K160" s="617" t="s">
        <v>194</v>
      </c>
      <c r="L160" s="616">
        <f>L166</f>
        <v>0</v>
      </c>
      <c r="M160" s="597"/>
      <c r="N160" s="596"/>
      <c r="O160" s="595"/>
    </row>
    <row r="161" spans="1:15" x14ac:dyDescent="0.2">
      <c r="A161" s="594"/>
      <c r="B161" s="3324"/>
      <c r="C161" s="592"/>
      <c r="D161" s="778"/>
      <c r="E161" s="777"/>
      <c r="F161" s="3445"/>
      <c r="G161" s="3298"/>
      <c r="H161" s="3350"/>
      <c r="I161" s="3382"/>
      <c r="J161" s="600"/>
      <c r="K161" s="617" t="s">
        <v>149</v>
      </c>
      <c r="L161" s="616">
        <f>L167</f>
        <v>536.20000000000005</v>
      </c>
      <c r="M161" s="597"/>
      <c r="N161" s="596"/>
      <c r="O161" s="595"/>
    </row>
    <row r="162" spans="1:15" ht="13.5" thickBot="1" x14ac:dyDescent="0.25">
      <c r="A162" s="594"/>
      <c r="B162" s="3324"/>
      <c r="C162" s="592"/>
      <c r="D162" s="778"/>
      <c r="E162" s="777"/>
      <c r="F162" s="3445"/>
      <c r="G162" s="3298"/>
      <c r="H162" s="3350"/>
      <c r="I162" s="3382"/>
      <c r="J162" s="600"/>
      <c r="K162" s="615" t="s">
        <v>139</v>
      </c>
      <c r="L162" s="614">
        <f>L168</f>
        <v>0</v>
      </c>
      <c r="M162" s="586"/>
      <c r="N162" s="585"/>
      <c r="O162" s="584"/>
    </row>
    <row r="163" spans="1:15" ht="21" customHeight="1" thickBot="1" x14ac:dyDescent="0.25">
      <c r="A163" s="583"/>
      <c r="B163" s="3325"/>
      <c r="C163" s="582"/>
      <c r="D163" s="582"/>
      <c r="E163" s="776"/>
      <c r="F163" s="3446"/>
      <c r="G163" s="3299"/>
      <c r="H163" s="3351"/>
      <c r="I163" s="3383"/>
      <c r="J163" s="613"/>
      <c r="K163" s="578" t="s">
        <v>21</v>
      </c>
      <c r="L163" s="577">
        <f>SUM(L158:L162)</f>
        <v>676.40000000000009</v>
      </c>
      <c r="M163" s="576"/>
      <c r="N163" s="575"/>
      <c r="O163" s="574"/>
    </row>
    <row r="164" spans="1:15" ht="15" x14ac:dyDescent="0.2">
      <c r="A164" s="612" t="s">
        <v>86</v>
      </c>
      <c r="B164" s="3323" t="s">
        <v>27</v>
      </c>
      <c r="C164" s="592" t="s">
        <v>25</v>
      </c>
      <c r="D164" s="610" t="s">
        <v>25</v>
      </c>
      <c r="E164" s="609"/>
      <c r="F164" s="3304" t="s">
        <v>370</v>
      </c>
      <c r="G164" s="3297" t="s">
        <v>369</v>
      </c>
      <c r="H164" s="3349" t="s">
        <v>33</v>
      </c>
      <c r="I164" s="3381" t="s">
        <v>214</v>
      </c>
      <c r="J164" s="532" t="s">
        <v>237</v>
      </c>
      <c r="K164" s="608" t="s">
        <v>101</v>
      </c>
      <c r="L164" s="607">
        <v>0.9</v>
      </c>
      <c r="M164" s="606" t="s">
        <v>212</v>
      </c>
      <c r="N164" s="605" t="s">
        <v>200</v>
      </c>
      <c r="O164" s="604">
        <v>1</v>
      </c>
    </row>
    <row r="165" spans="1:15" ht="15" x14ac:dyDescent="0.2">
      <c r="A165" s="594"/>
      <c r="B165" s="3324"/>
      <c r="C165" s="592"/>
      <c r="D165" s="591"/>
      <c r="E165" s="590"/>
      <c r="F165" s="3305"/>
      <c r="G165" s="3298"/>
      <c r="H165" s="3350"/>
      <c r="I165" s="3382"/>
      <c r="J165" s="419" t="s">
        <v>236</v>
      </c>
      <c r="K165" s="599" t="s">
        <v>124</v>
      </c>
      <c r="L165" s="598">
        <v>139.30000000000001</v>
      </c>
      <c r="M165" s="393" t="s">
        <v>368</v>
      </c>
      <c r="N165" s="602" t="s">
        <v>200</v>
      </c>
      <c r="O165" s="601">
        <v>71</v>
      </c>
    </row>
    <row r="166" spans="1:15" x14ac:dyDescent="0.2">
      <c r="A166" s="594"/>
      <c r="B166" s="3324"/>
      <c r="C166" s="592"/>
      <c r="D166" s="591"/>
      <c r="E166" s="590"/>
      <c r="F166" s="3305"/>
      <c r="G166" s="3298"/>
      <c r="H166" s="3350"/>
      <c r="I166" s="3382"/>
      <c r="J166" s="600"/>
      <c r="K166" s="599" t="s">
        <v>194</v>
      </c>
      <c r="L166" s="598"/>
      <c r="M166" s="597"/>
      <c r="N166" s="596"/>
      <c r="O166" s="595"/>
    </row>
    <row r="167" spans="1:15" x14ac:dyDescent="0.2">
      <c r="A167" s="594"/>
      <c r="B167" s="3324"/>
      <c r="C167" s="592"/>
      <c r="D167" s="591"/>
      <c r="E167" s="590"/>
      <c r="F167" s="3305"/>
      <c r="G167" s="3298"/>
      <c r="H167" s="3350"/>
      <c r="I167" s="3382"/>
      <c r="J167" s="589"/>
      <c r="K167" s="599" t="s">
        <v>149</v>
      </c>
      <c r="L167" s="598">
        <v>536.20000000000005</v>
      </c>
      <c r="M167" s="597"/>
      <c r="N167" s="596"/>
      <c r="O167" s="595"/>
    </row>
    <row r="168" spans="1:15" ht="13.5" thickBot="1" x14ac:dyDescent="0.25">
      <c r="A168" s="594"/>
      <c r="B168" s="3324"/>
      <c r="C168" s="592"/>
      <c r="D168" s="591"/>
      <c r="E168" s="590"/>
      <c r="F168" s="3305"/>
      <c r="G168" s="3298"/>
      <c r="H168" s="3350"/>
      <c r="I168" s="3382"/>
      <c r="J168" s="589"/>
      <c r="K168" s="588" t="s">
        <v>139</v>
      </c>
      <c r="L168" s="587"/>
      <c r="M168" s="586"/>
      <c r="N168" s="585"/>
      <c r="O168" s="584"/>
    </row>
    <row r="169" spans="1:15" ht="13.5" thickBot="1" x14ac:dyDescent="0.25">
      <c r="A169" s="583"/>
      <c r="B169" s="3325"/>
      <c r="C169" s="582"/>
      <c r="D169" s="581"/>
      <c r="E169" s="580"/>
      <c r="F169" s="3306"/>
      <c r="G169" s="3299"/>
      <c r="H169" s="3351"/>
      <c r="I169" s="3383"/>
      <c r="J169" s="579"/>
      <c r="K169" s="578" t="s">
        <v>21</v>
      </c>
      <c r="L169" s="577">
        <f>SUM(L164:L168)</f>
        <v>676.40000000000009</v>
      </c>
      <c r="M169" s="576"/>
      <c r="N169" s="575"/>
      <c r="O169" s="574"/>
    </row>
    <row r="170" spans="1:15" ht="13.5" thickBot="1" x14ac:dyDescent="0.25">
      <c r="A170" s="573" t="s">
        <v>86</v>
      </c>
      <c r="B170" s="572" t="s">
        <v>27</v>
      </c>
      <c r="C170" s="3447" t="s">
        <v>26</v>
      </c>
      <c r="D170" s="3447"/>
      <c r="E170" s="3447"/>
      <c r="F170" s="3447"/>
      <c r="G170" s="3447"/>
      <c r="H170" s="3447"/>
      <c r="I170" s="3448"/>
      <c r="J170" s="571"/>
      <c r="K170" s="570" t="s">
        <v>21</v>
      </c>
      <c r="L170" s="569">
        <f>L163*1</f>
        <v>676.40000000000009</v>
      </c>
      <c r="M170" s="367"/>
      <c r="N170" s="367"/>
      <c r="O170" s="366"/>
    </row>
    <row r="171" spans="1:15" ht="13.5" thickBot="1" x14ac:dyDescent="0.25">
      <c r="A171" s="568" t="s">
        <v>86</v>
      </c>
      <c r="B171" s="568"/>
      <c r="C171" s="3442" t="s">
        <v>24</v>
      </c>
      <c r="D171" s="3442"/>
      <c r="E171" s="3442"/>
      <c r="F171" s="3442"/>
      <c r="G171" s="3442"/>
      <c r="H171" s="3442"/>
      <c r="I171" s="3443"/>
      <c r="J171" s="567"/>
      <c r="K171" s="566" t="s">
        <v>21</v>
      </c>
      <c r="L171" s="565">
        <f>L170+L155</f>
        <v>913.2</v>
      </c>
      <c r="M171" s="507"/>
      <c r="N171" s="507"/>
      <c r="O171" s="506"/>
    </row>
    <row r="172" spans="1:15" ht="15.75" thickBot="1" x14ac:dyDescent="0.25">
      <c r="A172" s="775" t="s">
        <v>84</v>
      </c>
      <c r="B172" s="774"/>
      <c r="C172" s="773" t="s">
        <v>367</v>
      </c>
      <c r="D172" s="771"/>
      <c r="E172" s="771"/>
      <c r="F172" s="772"/>
      <c r="G172" s="772"/>
      <c r="H172" s="771"/>
      <c r="I172" s="771"/>
      <c r="J172" s="771"/>
      <c r="K172" s="771"/>
      <c r="L172" s="770"/>
      <c r="M172" s="501"/>
      <c r="N172" s="501"/>
      <c r="O172" s="769"/>
    </row>
    <row r="173" spans="1:15" ht="39" thickBot="1" x14ac:dyDescent="0.25">
      <c r="A173" s="499"/>
      <c r="B173" s="498"/>
      <c r="C173" s="496"/>
      <c r="D173" s="496"/>
      <c r="E173" s="496"/>
      <c r="F173" s="497"/>
      <c r="G173" s="497"/>
      <c r="H173" s="496"/>
      <c r="I173" s="496"/>
      <c r="J173" s="496"/>
      <c r="K173" s="496"/>
      <c r="L173" s="735"/>
      <c r="M173" s="486" t="s">
        <v>366</v>
      </c>
      <c r="N173" s="485" t="s">
        <v>200</v>
      </c>
      <c r="O173" s="484">
        <v>3</v>
      </c>
    </row>
    <row r="174" spans="1:15" ht="15" thickBot="1" x14ac:dyDescent="0.25">
      <c r="A174" s="548" t="s">
        <v>84</v>
      </c>
      <c r="B174" s="553" t="s">
        <v>25</v>
      </c>
      <c r="C174" s="552" t="s">
        <v>365</v>
      </c>
      <c r="D174" s="551"/>
      <c r="E174" s="551"/>
      <c r="F174" s="551"/>
      <c r="G174" s="551"/>
      <c r="H174" s="551"/>
      <c r="I174" s="551"/>
      <c r="J174" s="551"/>
      <c r="K174" s="551"/>
      <c r="L174" s="551"/>
      <c r="M174" s="550"/>
      <c r="N174" s="550"/>
      <c r="O174" s="549"/>
    </row>
    <row r="175" spans="1:15" ht="33.75" customHeight="1" thickBot="1" x14ac:dyDescent="0.25">
      <c r="A175" s="488"/>
      <c r="B175" s="370"/>
      <c r="C175" s="487"/>
      <c r="D175" s="487"/>
      <c r="E175" s="487"/>
      <c r="F175" s="487"/>
      <c r="G175" s="487"/>
      <c r="H175" s="487"/>
      <c r="I175" s="487"/>
      <c r="J175" s="487"/>
      <c r="K175" s="487"/>
      <c r="L175" s="487"/>
      <c r="M175" s="486" t="s">
        <v>364</v>
      </c>
      <c r="N175" s="485" t="s">
        <v>200</v>
      </c>
      <c r="O175" s="623">
        <v>1</v>
      </c>
    </row>
    <row r="176" spans="1:15" ht="17.25" customHeight="1" x14ac:dyDescent="0.2">
      <c r="A176" s="537" t="s">
        <v>84</v>
      </c>
      <c r="B176" s="3317" t="s">
        <v>25</v>
      </c>
      <c r="C176" s="535" t="s">
        <v>25</v>
      </c>
      <c r="D176" s="768"/>
      <c r="E176" s="733"/>
      <c r="F176" s="3344" t="s">
        <v>363</v>
      </c>
      <c r="G176" s="3297" t="s">
        <v>339</v>
      </c>
      <c r="H176" s="3307" t="s">
        <v>33</v>
      </c>
      <c r="I176" s="3308" t="s">
        <v>32</v>
      </c>
      <c r="J176" s="540" t="s">
        <v>31</v>
      </c>
      <c r="K176" s="482" t="s">
        <v>101</v>
      </c>
      <c r="L176" s="460">
        <f>L182+L188+L194+L200+L206+L212+L218+L224+L230+L236+L242</f>
        <v>39.5</v>
      </c>
      <c r="M176" s="398" t="s">
        <v>219</v>
      </c>
      <c r="N176" s="397" t="s">
        <v>200</v>
      </c>
      <c r="O176" s="531">
        <v>3</v>
      </c>
    </row>
    <row r="177" spans="1:15" ht="15" x14ac:dyDescent="0.2">
      <c r="A177" s="544"/>
      <c r="B177" s="3318"/>
      <c r="C177" s="546"/>
      <c r="D177" s="526"/>
      <c r="E177" s="732"/>
      <c r="F177" s="3345"/>
      <c r="G177" s="3298"/>
      <c r="H177" s="3300"/>
      <c r="I177" s="3302"/>
      <c r="J177" s="385"/>
      <c r="K177" s="479" t="s">
        <v>124</v>
      </c>
      <c r="L177" s="458">
        <f>L183+L189+L195+L201+L207+L213+L219+L225+L231+L237</f>
        <v>114.9</v>
      </c>
      <c r="M177" s="422"/>
      <c r="N177" s="457"/>
      <c r="O177" s="391"/>
    </row>
    <row r="178" spans="1:15" ht="15" x14ac:dyDescent="0.2">
      <c r="A178" s="544"/>
      <c r="B178" s="3318"/>
      <c r="C178" s="546"/>
      <c r="D178" s="526"/>
      <c r="E178" s="732"/>
      <c r="F178" s="3345"/>
      <c r="G178" s="3298"/>
      <c r="H178" s="3300"/>
      <c r="I178" s="3302"/>
      <c r="J178" s="385"/>
      <c r="K178" s="479" t="s">
        <v>194</v>
      </c>
      <c r="L178" s="458">
        <f>L184+L190+L196+L202+L208+L214+L220+L226+L232</f>
        <v>0</v>
      </c>
      <c r="M178" s="422"/>
      <c r="N178" s="457"/>
      <c r="O178" s="391"/>
    </row>
    <row r="179" spans="1:15" ht="15" x14ac:dyDescent="0.2">
      <c r="A179" s="544"/>
      <c r="B179" s="3318"/>
      <c r="C179" s="546"/>
      <c r="D179" s="526"/>
      <c r="E179" s="732"/>
      <c r="F179" s="3345"/>
      <c r="G179" s="3298"/>
      <c r="H179" s="3300"/>
      <c r="I179" s="3302"/>
      <c r="J179" s="385"/>
      <c r="K179" s="479" t="s">
        <v>149</v>
      </c>
      <c r="L179" s="458">
        <f>L185+L191+L197+L203+L209+L215+L221+L227+L233+L239</f>
        <v>281.3</v>
      </c>
      <c r="M179" s="422"/>
      <c r="N179" s="457"/>
      <c r="O179" s="391"/>
    </row>
    <row r="180" spans="1:15" ht="15.75" thickBot="1" x14ac:dyDescent="0.25">
      <c r="A180" s="544"/>
      <c r="B180" s="3318"/>
      <c r="C180" s="546"/>
      <c r="D180" s="526"/>
      <c r="E180" s="732"/>
      <c r="F180" s="3345"/>
      <c r="G180" s="3298"/>
      <c r="H180" s="3300"/>
      <c r="I180" s="3302"/>
      <c r="J180" s="385"/>
      <c r="K180" s="621" t="s">
        <v>139</v>
      </c>
      <c r="L180" s="453">
        <f>L186+L192+L198+L204+L210+L216+L222+L228+L234</f>
        <v>0</v>
      </c>
      <c r="M180" s="452"/>
      <c r="N180" s="451"/>
      <c r="O180" s="450"/>
    </row>
    <row r="181" spans="1:15" ht="15.75" thickBot="1" x14ac:dyDescent="0.25">
      <c r="A181" s="518"/>
      <c r="B181" s="3319"/>
      <c r="C181" s="545"/>
      <c r="D181" s="545"/>
      <c r="E181" s="731"/>
      <c r="F181" s="3346"/>
      <c r="G181" s="3299"/>
      <c r="H181" s="3301"/>
      <c r="I181" s="3303"/>
      <c r="J181" s="448"/>
      <c r="K181" s="408" t="s">
        <v>21</v>
      </c>
      <c r="L181" s="407">
        <f>SUM(L176:L180)</f>
        <v>435.70000000000005</v>
      </c>
      <c r="M181" s="406"/>
      <c r="N181" s="405"/>
      <c r="O181" s="404"/>
    </row>
    <row r="182" spans="1:15" ht="15" customHeight="1" x14ac:dyDescent="0.2">
      <c r="A182" s="537" t="s">
        <v>84</v>
      </c>
      <c r="B182" s="3317" t="s">
        <v>25</v>
      </c>
      <c r="C182" s="535" t="s">
        <v>25</v>
      </c>
      <c r="D182" s="534" t="s">
        <v>25</v>
      </c>
      <c r="E182" s="402"/>
      <c r="F182" s="3304" t="s">
        <v>362</v>
      </c>
      <c r="G182" s="3297" t="s">
        <v>339</v>
      </c>
      <c r="H182" s="3307" t="s">
        <v>33</v>
      </c>
      <c r="I182" s="653" t="s">
        <v>359</v>
      </c>
      <c r="J182" s="540" t="s">
        <v>358</v>
      </c>
      <c r="K182" s="400" t="s">
        <v>101</v>
      </c>
      <c r="L182" s="399">
        <v>10</v>
      </c>
      <c r="M182" s="398" t="s">
        <v>212</v>
      </c>
      <c r="N182" s="397" t="s">
        <v>200</v>
      </c>
      <c r="O182" s="531">
        <v>1</v>
      </c>
    </row>
    <row r="183" spans="1:15" ht="15" x14ac:dyDescent="0.2">
      <c r="A183" s="544"/>
      <c r="B183" s="3318"/>
      <c r="C183" s="546"/>
      <c r="D183" s="525"/>
      <c r="E183" s="386"/>
      <c r="F183" s="3305"/>
      <c r="G183" s="3298"/>
      <c r="H183" s="3300"/>
      <c r="I183" s="539"/>
      <c r="J183" s="539" t="s">
        <v>357</v>
      </c>
      <c r="K183" s="395" t="s">
        <v>124</v>
      </c>
      <c r="L183" s="418">
        <v>9.1999999999999993</v>
      </c>
      <c r="M183" s="393" t="s">
        <v>361</v>
      </c>
      <c r="N183" s="392" t="s">
        <v>200</v>
      </c>
      <c r="O183" s="456">
        <v>1</v>
      </c>
    </row>
    <row r="184" spans="1:15" ht="15" x14ac:dyDescent="0.2">
      <c r="A184" s="544"/>
      <c r="B184" s="3318"/>
      <c r="C184" s="546"/>
      <c r="D184" s="525"/>
      <c r="E184" s="386"/>
      <c r="F184" s="3305"/>
      <c r="G184" s="3298"/>
      <c r="H184" s="3300"/>
      <c r="I184" s="3302"/>
      <c r="J184" s="385"/>
      <c r="K184" s="395" t="s">
        <v>194</v>
      </c>
      <c r="L184" s="418"/>
      <c r="M184" s="422"/>
      <c r="N184" s="457"/>
      <c r="O184" s="456"/>
    </row>
    <row r="185" spans="1:15" ht="15" x14ac:dyDescent="0.2">
      <c r="A185" s="544"/>
      <c r="B185" s="3318"/>
      <c r="C185" s="546"/>
      <c r="D185" s="525"/>
      <c r="E185" s="386"/>
      <c r="F185" s="3305"/>
      <c r="G185" s="3298"/>
      <c r="H185" s="3300"/>
      <c r="I185" s="3302"/>
      <c r="J185" s="385"/>
      <c r="K185" s="395" t="s">
        <v>149</v>
      </c>
      <c r="L185" s="418">
        <v>60.1</v>
      </c>
      <c r="M185" s="422"/>
      <c r="N185" s="457"/>
      <c r="O185" s="391"/>
    </row>
    <row r="186" spans="1:15" ht="15.75" thickBot="1" x14ac:dyDescent="0.25">
      <c r="A186" s="544"/>
      <c r="B186" s="3318"/>
      <c r="C186" s="546"/>
      <c r="D186" s="525"/>
      <c r="E186" s="386"/>
      <c r="F186" s="3305"/>
      <c r="G186" s="3298"/>
      <c r="H186" s="3300"/>
      <c r="I186" s="3302"/>
      <c r="J186" s="385"/>
      <c r="K186" s="384" t="s">
        <v>139</v>
      </c>
      <c r="L186" s="468"/>
      <c r="M186" s="767"/>
      <c r="N186" s="451"/>
      <c r="O186" s="450"/>
    </row>
    <row r="187" spans="1:15" ht="15.75" thickBot="1" x14ac:dyDescent="0.25">
      <c r="A187" s="518"/>
      <c r="B187" s="3319"/>
      <c r="C187" s="545"/>
      <c r="D187" s="520"/>
      <c r="E187" s="411"/>
      <c r="F187" s="3306"/>
      <c r="G187" s="3299"/>
      <c r="H187" s="3301"/>
      <c r="I187" s="3303"/>
      <c r="J187" s="448"/>
      <c r="K187" s="408" t="s">
        <v>21</v>
      </c>
      <c r="L187" s="407">
        <f>SUM(L182:L186)</f>
        <v>79.3</v>
      </c>
      <c r="M187" s="406"/>
      <c r="N187" s="405"/>
      <c r="O187" s="404"/>
    </row>
    <row r="188" spans="1:15" ht="15" customHeight="1" x14ac:dyDescent="0.2">
      <c r="A188" s="537" t="s">
        <v>84</v>
      </c>
      <c r="B188" s="3317" t="s">
        <v>25</v>
      </c>
      <c r="C188" s="535" t="s">
        <v>25</v>
      </c>
      <c r="D188" s="534" t="s">
        <v>27</v>
      </c>
      <c r="E188" s="402"/>
      <c r="F188" s="3304" t="s">
        <v>360</v>
      </c>
      <c r="G188" s="3297" t="s">
        <v>339</v>
      </c>
      <c r="H188" s="3307" t="s">
        <v>33</v>
      </c>
      <c r="I188" s="653" t="s">
        <v>359</v>
      </c>
      <c r="J188" s="540" t="s">
        <v>358</v>
      </c>
      <c r="K188" s="400" t="s">
        <v>101</v>
      </c>
      <c r="L188" s="399">
        <v>4</v>
      </c>
      <c r="M188" s="398" t="s">
        <v>212</v>
      </c>
      <c r="N188" s="397" t="s">
        <v>200</v>
      </c>
      <c r="O188" s="531">
        <v>1</v>
      </c>
    </row>
    <row r="189" spans="1:15" ht="15" x14ac:dyDescent="0.2">
      <c r="A189" s="544"/>
      <c r="B189" s="3318"/>
      <c r="C189" s="546"/>
      <c r="D189" s="525"/>
      <c r="E189" s="386"/>
      <c r="F189" s="3305"/>
      <c r="G189" s="3298"/>
      <c r="H189" s="3300"/>
      <c r="I189" s="539"/>
      <c r="J189" s="539" t="s">
        <v>357</v>
      </c>
      <c r="K189" s="395" t="s">
        <v>124</v>
      </c>
      <c r="L189" s="418">
        <v>0</v>
      </c>
      <c r="M189" s="393" t="s">
        <v>356</v>
      </c>
      <c r="N189" s="392" t="s">
        <v>200</v>
      </c>
      <c r="O189" s="456">
        <v>2</v>
      </c>
    </row>
    <row r="190" spans="1:15" ht="15" x14ac:dyDescent="0.2">
      <c r="A190" s="544"/>
      <c r="B190" s="3318"/>
      <c r="C190" s="546"/>
      <c r="D190" s="525"/>
      <c r="E190" s="386"/>
      <c r="F190" s="3305"/>
      <c r="G190" s="3298"/>
      <c r="H190" s="3300"/>
      <c r="I190" s="539"/>
      <c r="J190" s="539"/>
      <c r="K190" s="395" t="s">
        <v>194</v>
      </c>
      <c r="L190" s="418"/>
      <c r="M190" s="422"/>
      <c r="N190" s="457"/>
      <c r="O190" s="391"/>
    </row>
    <row r="191" spans="1:15" ht="15" x14ac:dyDescent="0.2">
      <c r="A191" s="544"/>
      <c r="B191" s="3318"/>
      <c r="C191" s="546"/>
      <c r="D191" s="525"/>
      <c r="E191" s="386"/>
      <c r="F191" s="3305"/>
      <c r="G191" s="3298"/>
      <c r="H191" s="3300"/>
      <c r="I191" s="539"/>
      <c r="J191" s="539"/>
      <c r="K191" s="395" t="s">
        <v>149</v>
      </c>
      <c r="L191" s="418">
        <v>180</v>
      </c>
      <c r="M191" s="422"/>
      <c r="N191" s="457"/>
      <c r="O191" s="391"/>
    </row>
    <row r="192" spans="1:15" ht="15.75" thickBot="1" x14ac:dyDescent="0.25">
      <c r="A192" s="544"/>
      <c r="B192" s="3318"/>
      <c r="C192" s="546"/>
      <c r="D192" s="525"/>
      <c r="E192" s="386"/>
      <c r="F192" s="3305"/>
      <c r="G192" s="3298"/>
      <c r="H192" s="3300"/>
      <c r="I192" s="3302"/>
      <c r="J192" s="385"/>
      <c r="K192" s="384" t="s">
        <v>139</v>
      </c>
      <c r="L192" s="468"/>
      <c r="M192" s="452"/>
      <c r="N192" s="451"/>
      <c r="O192" s="450"/>
    </row>
    <row r="193" spans="1:18" ht="15.75" thickBot="1" x14ac:dyDescent="0.25">
      <c r="A193" s="518"/>
      <c r="B193" s="3319"/>
      <c r="C193" s="545"/>
      <c r="D193" s="520"/>
      <c r="E193" s="411"/>
      <c r="F193" s="3306"/>
      <c r="G193" s="3299"/>
      <c r="H193" s="3301"/>
      <c r="I193" s="3303"/>
      <c r="J193" s="448"/>
      <c r="K193" s="408" t="s">
        <v>21</v>
      </c>
      <c r="L193" s="407">
        <f>SUM(L188:L192)</f>
        <v>184</v>
      </c>
      <c r="M193" s="406"/>
      <c r="N193" s="405"/>
      <c r="O193" s="404"/>
    </row>
    <row r="194" spans="1:18" ht="15" customHeight="1" x14ac:dyDescent="0.2">
      <c r="A194" s="537" t="s">
        <v>84</v>
      </c>
      <c r="B194" s="3317" t="s">
        <v>25</v>
      </c>
      <c r="C194" s="535" t="s">
        <v>25</v>
      </c>
      <c r="D194" s="534" t="s">
        <v>86</v>
      </c>
      <c r="E194" s="759"/>
      <c r="F194" s="3304" t="s">
        <v>355</v>
      </c>
      <c r="G194" s="3297" t="s">
        <v>339</v>
      </c>
      <c r="H194" s="3307" t="s">
        <v>33</v>
      </c>
      <c r="I194" s="3308" t="s">
        <v>276</v>
      </c>
      <c r="J194" s="532" t="s">
        <v>275</v>
      </c>
      <c r="K194" s="400" t="s">
        <v>101</v>
      </c>
      <c r="L194" s="399"/>
      <c r="M194" s="398" t="s">
        <v>212</v>
      </c>
      <c r="N194" s="397" t="s">
        <v>342</v>
      </c>
      <c r="O194" s="531">
        <v>1</v>
      </c>
    </row>
    <row r="195" spans="1:18" ht="15" x14ac:dyDescent="0.2">
      <c r="A195" s="544"/>
      <c r="B195" s="3318"/>
      <c r="C195" s="546"/>
      <c r="D195" s="525"/>
      <c r="E195" s="757"/>
      <c r="F195" s="3305"/>
      <c r="G195" s="3298"/>
      <c r="H195" s="3300"/>
      <c r="I195" s="3302"/>
      <c r="J195" s="419" t="s">
        <v>274</v>
      </c>
      <c r="K195" s="395" t="s">
        <v>124</v>
      </c>
      <c r="L195" s="418">
        <v>20</v>
      </c>
      <c r="M195" s="393" t="s">
        <v>341</v>
      </c>
      <c r="N195" s="392" t="s">
        <v>200</v>
      </c>
      <c r="O195" s="456">
        <v>1</v>
      </c>
      <c r="R195" s="325"/>
    </row>
    <row r="196" spans="1:18" ht="15" x14ac:dyDescent="0.2">
      <c r="A196" s="544"/>
      <c r="B196" s="3318"/>
      <c r="C196" s="546"/>
      <c r="D196" s="525"/>
      <c r="E196" s="757"/>
      <c r="F196" s="3305"/>
      <c r="G196" s="3298"/>
      <c r="H196" s="3300"/>
      <c r="I196" s="3302"/>
      <c r="J196" s="385"/>
      <c r="K196" s="395" t="s">
        <v>194</v>
      </c>
      <c r="L196" s="418"/>
      <c r="M196" s="422"/>
      <c r="N196" s="457"/>
      <c r="O196" s="391"/>
    </row>
    <row r="197" spans="1:18" ht="15" x14ac:dyDescent="0.2">
      <c r="A197" s="544"/>
      <c r="B197" s="3318"/>
      <c r="C197" s="546"/>
      <c r="D197" s="525"/>
      <c r="E197" s="757"/>
      <c r="F197" s="3305"/>
      <c r="G197" s="3298"/>
      <c r="H197" s="3300"/>
      <c r="I197" s="3302"/>
      <c r="J197" s="385"/>
      <c r="K197" s="395" t="s">
        <v>149</v>
      </c>
      <c r="L197" s="418">
        <v>17.2</v>
      </c>
      <c r="M197" s="422"/>
      <c r="N197" s="457"/>
      <c r="O197" s="391"/>
    </row>
    <row r="198" spans="1:18" ht="15.75" thickBot="1" x14ac:dyDescent="0.25">
      <c r="A198" s="544"/>
      <c r="B198" s="3318"/>
      <c r="C198" s="546"/>
      <c r="D198" s="525"/>
      <c r="E198" s="757"/>
      <c r="F198" s="3305"/>
      <c r="G198" s="3298"/>
      <c r="H198" s="3300"/>
      <c r="I198" s="3302"/>
      <c r="J198" s="385"/>
      <c r="K198" s="384" t="s">
        <v>139</v>
      </c>
      <c r="L198" s="468"/>
      <c r="M198" s="452"/>
      <c r="N198" s="451"/>
      <c r="O198" s="450"/>
    </row>
    <row r="199" spans="1:18" ht="15.75" thickBot="1" x14ac:dyDescent="0.25">
      <c r="A199" s="518"/>
      <c r="B199" s="3319"/>
      <c r="C199" s="545"/>
      <c r="D199" s="520"/>
      <c r="E199" s="766"/>
      <c r="F199" s="3306"/>
      <c r="G199" s="3299"/>
      <c r="H199" s="620"/>
      <c r="I199" s="3303"/>
      <c r="J199" s="448"/>
      <c r="K199" s="408" t="s">
        <v>21</v>
      </c>
      <c r="L199" s="407">
        <f>SUM(L194:L198)</f>
        <v>37.200000000000003</v>
      </c>
      <c r="M199" s="406"/>
      <c r="N199" s="405"/>
      <c r="O199" s="404"/>
    </row>
    <row r="200" spans="1:18" ht="19.149999999999999" customHeight="1" x14ac:dyDescent="0.2">
      <c r="A200" s="537" t="s">
        <v>84</v>
      </c>
      <c r="B200" s="3317" t="s">
        <v>25</v>
      </c>
      <c r="C200" s="535" t="s">
        <v>25</v>
      </c>
      <c r="D200" s="534" t="s">
        <v>84</v>
      </c>
      <c r="E200" s="763"/>
      <c r="F200" s="3304" t="s">
        <v>354</v>
      </c>
      <c r="G200" s="3297" t="s">
        <v>339</v>
      </c>
      <c r="H200" s="3312" t="s">
        <v>33</v>
      </c>
      <c r="I200" s="3308" t="s">
        <v>32</v>
      </c>
      <c r="J200" s="3315" t="s">
        <v>31</v>
      </c>
      <c r="K200" s="400" t="s">
        <v>101</v>
      </c>
      <c r="L200" s="399">
        <v>8</v>
      </c>
      <c r="M200" s="398" t="s">
        <v>353</v>
      </c>
      <c r="N200" s="397"/>
      <c r="O200" s="531" t="s">
        <v>352</v>
      </c>
    </row>
    <row r="201" spans="1:18" ht="15" x14ac:dyDescent="0.2">
      <c r="A201" s="544"/>
      <c r="B201" s="3318"/>
      <c r="C201" s="546"/>
      <c r="D201" s="525"/>
      <c r="E201" s="761"/>
      <c r="F201" s="3305"/>
      <c r="G201" s="3298"/>
      <c r="H201" s="3313"/>
      <c r="I201" s="3302"/>
      <c r="J201" s="3316"/>
      <c r="K201" s="395" t="s">
        <v>124</v>
      </c>
      <c r="L201" s="418"/>
      <c r="M201" s="393"/>
      <c r="N201" s="392"/>
      <c r="O201" s="391"/>
    </row>
    <row r="202" spans="1:18" ht="15" x14ac:dyDescent="0.2">
      <c r="A202" s="544"/>
      <c r="B202" s="3318"/>
      <c r="C202" s="546"/>
      <c r="D202" s="525"/>
      <c r="E202" s="761"/>
      <c r="F202" s="3305"/>
      <c r="G202" s="3298"/>
      <c r="H202" s="3313"/>
      <c r="I202" s="3302"/>
      <c r="J202" s="385"/>
      <c r="K202" s="395" t="s">
        <v>194</v>
      </c>
      <c r="L202" s="418"/>
      <c r="M202" s="422"/>
      <c r="N202" s="457"/>
      <c r="O202" s="391"/>
    </row>
    <row r="203" spans="1:18" ht="15" x14ac:dyDescent="0.2">
      <c r="A203" s="544"/>
      <c r="B203" s="3318"/>
      <c r="C203" s="546"/>
      <c r="D203" s="525"/>
      <c r="E203" s="761"/>
      <c r="F203" s="3305"/>
      <c r="G203" s="3298"/>
      <c r="H203" s="3313"/>
      <c r="I203" s="3302"/>
      <c r="J203" s="385"/>
      <c r="K203" s="395" t="s">
        <v>149</v>
      </c>
      <c r="L203" s="418"/>
      <c r="M203" s="422"/>
      <c r="N203" s="457"/>
      <c r="O203" s="391"/>
    </row>
    <row r="204" spans="1:18" ht="15.75" thickBot="1" x14ac:dyDescent="0.25">
      <c r="A204" s="544"/>
      <c r="B204" s="3318"/>
      <c r="C204" s="546"/>
      <c r="D204" s="525"/>
      <c r="E204" s="761"/>
      <c r="F204" s="3305"/>
      <c r="G204" s="3298"/>
      <c r="H204" s="3313"/>
      <c r="I204" s="3302"/>
      <c r="J204" s="385"/>
      <c r="K204" s="384" t="s">
        <v>139</v>
      </c>
      <c r="L204" s="468"/>
      <c r="M204" s="452"/>
      <c r="N204" s="451"/>
      <c r="O204" s="450"/>
    </row>
    <row r="205" spans="1:18" ht="27" customHeight="1" thickBot="1" x14ac:dyDescent="0.25">
      <c r="A205" s="518"/>
      <c r="B205" s="3319"/>
      <c r="C205" s="545"/>
      <c r="D205" s="520"/>
      <c r="E205" s="760"/>
      <c r="F205" s="3306"/>
      <c r="G205" s="3299"/>
      <c r="H205" s="3314"/>
      <c r="I205" s="3303"/>
      <c r="J205" s="448"/>
      <c r="K205" s="408" t="s">
        <v>21</v>
      </c>
      <c r="L205" s="407">
        <f>SUM(L200:L204)</f>
        <v>8</v>
      </c>
      <c r="M205" s="406"/>
      <c r="N205" s="405"/>
      <c r="O205" s="404"/>
    </row>
    <row r="206" spans="1:18" ht="18.600000000000001" customHeight="1" x14ac:dyDescent="0.2">
      <c r="A206" s="537" t="s">
        <v>84</v>
      </c>
      <c r="B206" s="3317" t="s">
        <v>25</v>
      </c>
      <c r="C206" s="535" t="s">
        <v>25</v>
      </c>
      <c r="D206" s="534" t="s">
        <v>81</v>
      </c>
      <c r="E206" s="763"/>
      <c r="F206" s="3304" t="s">
        <v>351</v>
      </c>
      <c r="G206" s="3297" t="s">
        <v>339</v>
      </c>
      <c r="H206" s="3312" t="s">
        <v>33</v>
      </c>
      <c r="I206" s="3308" t="s">
        <v>276</v>
      </c>
      <c r="J206" s="532" t="s">
        <v>275</v>
      </c>
      <c r="K206" s="400" t="s">
        <v>101</v>
      </c>
      <c r="L206" s="399"/>
      <c r="M206" s="398" t="s">
        <v>212</v>
      </c>
      <c r="N206" s="397" t="s">
        <v>350</v>
      </c>
      <c r="O206" s="531"/>
    </row>
    <row r="207" spans="1:18" ht="15" x14ac:dyDescent="0.2">
      <c r="A207" s="544"/>
      <c r="B207" s="3318"/>
      <c r="C207" s="546"/>
      <c r="D207" s="525"/>
      <c r="E207" s="761"/>
      <c r="F207" s="3305"/>
      <c r="G207" s="3298"/>
      <c r="H207" s="3313"/>
      <c r="I207" s="3302"/>
      <c r="J207" s="385"/>
      <c r="K207" s="395" t="s">
        <v>124</v>
      </c>
      <c r="L207" s="418">
        <v>15</v>
      </c>
      <c r="M207" s="393" t="s">
        <v>338</v>
      </c>
      <c r="N207" s="392" t="s">
        <v>342</v>
      </c>
      <c r="O207" s="456">
        <v>1</v>
      </c>
    </row>
    <row r="208" spans="1:18" ht="15" x14ac:dyDescent="0.2">
      <c r="A208" s="544"/>
      <c r="B208" s="3318"/>
      <c r="C208" s="546"/>
      <c r="D208" s="525"/>
      <c r="E208" s="761"/>
      <c r="F208" s="3305"/>
      <c r="G208" s="3298"/>
      <c r="H208" s="3313"/>
      <c r="I208" s="3302"/>
      <c r="J208" s="385"/>
      <c r="K208" s="395" t="s">
        <v>194</v>
      </c>
      <c r="L208" s="418"/>
      <c r="M208" s="422"/>
      <c r="N208" s="457"/>
      <c r="O208" s="456"/>
    </row>
    <row r="209" spans="1:15" ht="15" x14ac:dyDescent="0.2">
      <c r="A209" s="544"/>
      <c r="B209" s="3318"/>
      <c r="C209" s="546"/>
      <c r="D209" s="525"/>
      <c r="E209" s="761"/>
      <c r="F209" s="3305"/>
      <c r="G209" s="3298"/>
      <c r="H209" s="3313"/>
      <c r="I209" s="3302"/>
      <c r="J209" s="385"/>
      <c r="K209" s="395" t="s">
        <v>149</v>
      </c>
      <c r="L209" s="418"/>
      <c r="M209" s="422"/>
      <c r="N209" s="457"/>
      <c r="O209" s="456"/>
    </row>
    <row r="210" spans="1:15" ht="15.75" thickBot="1" x14ac:dyDescent="0.25">
      <c r="A210" s="544"/>
      <c r="B210" s="3318"/>
      <c r="C210" s="546"/>
      <c r="D210" s="525"/>
      <c r="E210" s="761"/>
      <c r="F210" s="3305"/>
      <c r="G210" s="3298"/>
      <c r="H210" s="3313"/>
      <c r="I210" s="3302"/>
      <c r="J210" s="385"/>
      <c r="K210" s="384" t="s">
        <v>139</v>
      </c>
      <c r="L210" s="468"/>
      <c r="M210" s="452"/>
      <c r="N210" s="451"/>
      <c r="O210" s="450"/>
    </row>
    <row r="211" spans="1:15" ht="15.75" thickBot="1" x14ac:dyDescent="0.25">
      <c r="A211" s="518"/>
      <c r="B211" s="3319"/>
      <c r="C211" s="545"/>
      <c r="D211" s="520"/>
      <c r="E211" s="760"/>
      <c r="F211" s="3306"/>
      <c r="G211" s="3299"/>
      <c r="H211" s="3314"/>
      <c r="I211" s="3303"/>
      <c r="J211" s="448"/>
      <c r="K211" s="408" t="s">
        <v>21</v>
      </c>
      <c r="L211" s="407">
        <f>SUM(L206:L210)</f>
        <v>15</v>
      </c>
      <c r="M211" s="425"/>
      <c r="N211" s="424"/>
      <c r="O211" s="423"/>
    </row>
    <row r="212" spans="1:15" ht="13.9" customHeight="1" x14ac:dyDescent="0.2">
      <c r="A212" s="537" t="s">
        <v>84</v>
      </c>
      <c r="B212" s="3317" t="s">
        <v>25</v>
      </c>
      <c r="C212" s="535" t="s">
        <v>25</v>
      </c>
      <c r="D212" s="534" t="s">
        <v>76</v>
      </c>
      <c r="E212" s="763"/>
      <c r="F212" s="3304" t="s">
        <v>349</v>
      </c>
      <c r="G212" s="3297" t="s">
        <v>339</v>
      </c>
      <c r="H212" s="3312" t="s">
        <v>33</v>
      </c>
      <c r="I212" s="3308" t="s">
        <v>276</v>
      </c>
      <c r="J212" s="532" t="s">
        <v>275</v>
      </c>
      <c r="K212" s="400" t="s">
        <v>101</v>
      </c>
      <c r="L212" s="399"/>
      <c r="M212" s="398" t="s">
        <v>212</v>
      </c>
      <c r="N212" s="397" t="s">
        <v>200</v>
      </c>
      <c r="O212" s="531"/>
    </row>
    <row r="213" spans="1:15" ht="15" x14ac:dyDescent="0.2">
      <c r="A213" s="544"/>
      <c r="B213" s="3318"/>
      <c r="C213" s="546"/>
      <c r="D213" s="525"/>
      <c r="E213" s="761"/>
      <c r="F213" s="3305"/>
      <c r="G213" s="3298"/>
      <c r="H213" s="3313"/>
      <c r="I213" s="3302"/>
      <c r="J213" s="419" t="s">
        <v>274</v>
      </c>
      <c r="K213" s="395" t="s">
        <v>124</v>
      </c>
      <c r="L213" s="418">
        <v>15</v>
      </c>
      <c r="M213" s="393" t="s">
        <v>338</v>
      </c>
      <c r="N213" s="392" t="s">
        <v>200</v>
      </c>
      <c r="O213" s="456">
        <v>1</v>
      </c>
    </row>
    <row r="214" spans="1:15" ht="15" x14ac:dyDescent="0.2">
      <c r="A214" s="544"/>
      <c r="B214" s="3318"/>
      <c r="C214" s="546"/>
      <c r="D214" s="525"/>
      <c r="E214" s="761"/>
      <c r="F214" s="3305"/>
      <c r="G214" s="3298"/>
      <c r="H214" s="3313"/>
      <c r="I214" s="3302"/>
      <c r="J214" s="385"/>
      <c r="K214" s="395" t="s">
        <v>194</v>
      </c>
      <c r="L214" s="418"/>
      <c r="M214" s="422"/>
      <c r="N214" s="457"/>
      <c r="O214" s="456"/>
    </row>
    <row r="215" spans="1:15" ht="15" x14ac:dyDescent="0.2">
      <c r="A215" s="544"/>
      <c r="B215" s="3318"/>
      <c r="C215" s="546"/>
      <c r="D215" s="525"/>
      <c r="E215" s="761"/>
      <c r="F215" s="3305"/>
      <c r="G215" s="3298"/>
      <c r="H215" s="3313"/>
      <c r="I215" s="3302"/>
      <c r="J215" s="385"/>
      <c r="K215" s="395" t="s">
        <v>149</v>
      </c>
      <c r="L215" s="418"/>
      <c r="M215" s="422"/>
      <c r="N215" s="457"/>
      <c r="O215" s="456"/>
    </row>
    <row r="216" spans="1:15" ht="15.75" thickBot="1" x14ac:dyDescent="0.25">
      <c r="A216" s="544"/>
      <c r="B216" s="3318"/>
      <c r="C216" s="546"/>
      <c r="D216" s="525"/>
      <c r="E216" s="761"/>
      <c r="F216" s="3305"/>
      <c r="G216" s="3298"/>
      <c r="H216" s="3313"/>
      <c r="I216" s="3302"/>
      <c r="J216" s="385"/>
      <c r="K216" s="384" t="s">
        <v>139</v>
      </c>
      <c r="L216" s="468"/>
      <c r="M216" s="452"/>
      <c r="N216" s="451"/>
      <c r="O216" s="450"/>
    </row>
    <row r="217" spans="1:15" ht="15.75" thickBot="1" x14ac:dyDescent="0.25">
      <c r="A217" s="518"/>
      <c r="B217" s="3319"/>
      <c r="C217" s="545"/>
      <c r="D217" s="520"/>
      <c r="E217" s="760"/>
      <c r="F217" s="3306"/>
      <c r="G217" s="3299"/>
      <c r="H217" s="3314"/>
      <c r="I217" s="3303"/>
      <c r="J217" s="448"/>
      <c r="K217" s="408" t="s">
        <v>21</v>
      </c>
      <c r="L217" s="407">
        <f>SUM(L212:L216)</f>
        <v>15</v>
      </c>
      <c r="M217" s="425"/>
      <c r="N217" s="424"/>
      <c r="O217" s="423"/>
    </row>
    <row r="218" spans="1:15" ht="16.899999999999999" customHeight="1" x14ac:dyDescent="0.2">
      <c r="A218" s="537" t="s">
        <v>84</v>
      </c>
      <c r="B218" s="3317" t="s">
        <v>25</v>
      </c>
      <c r="C218" s="535" t="s">
        <v>25</v>
      </c>
      <c r="D218" s="534" t="s">
        <v>73</v>
      </c>
      <c r="E218" s="763"/>
      <c r="F218" s="765" t="s">
        <v>348</v>
      </c>
      <c r="G218" s="3297" t="s">
        <v>339</v>
      </c>
      <c r="H218" s="3312" t="s">
        <v>33</v>
      </c>
      <c r="I218" s="3308" t="s">
        <v>196</v>
      </c>
      <c r="J218" s="401" t="s">
        <v>195</v>
      </c>
      <c r="K218" s="400" t="s">
        <v>101</v>
      </c>
      <c r="L218" s="399"/>
      <c r="M218" s="398" t="s">
        <v>212</v>
      </c>
      <c r="N218" s="397" t="s">
        <v>200</v>
      </c>
      <c r="O218" s="531"/>
    </row>
    <row r="219" spans="1:15" ht="15" x14ac:dyDescent="0.2">
      <c r="A219" s="544"/>
      <c r="B219" s="3318"/>
      <c r="C219" s="546"/>
      <c r="D219" s="525"/>
      <c r="E219" s="761"/>
      <c r="F219" s="647"/>
      <c r="G219" s="3298"/>
      <c r="H219" s="3313"/>
      <c r="I219" s="3302"/>
      <c r="J219" s="419" t="s">
        <v>347</v>
      </c>
      <c r="K219" s="395" t="s">
        <v>124</v>
      </c>
      <c r="L219" s="418">
        <v>18.5</v>
      </c>
      <c r="M219" s="393" t="s">
        <v>338</v>
      </c>
      <c r="N219" s="392" t="s">
        <v>200</v>
      </c>
      <c r="O219" s="456"/>
    </row>
    <row r="220" spans="1:15" ht="15" x14ac:dyDescent="0.2">
      <c r="A220" s="544"/>
      <c r="B220" s="3318"/>
      <c r="C220" s="546"/>
      <c r="D220" s="525"/>
      <c r="E220" s="761"/>
      <c r="F220" s="647"/>
      <c r="G220" s="3298"/>
      <c r="H220" s="3313"/>
      <c r="I220" s="3302"/>
      <c r="J220" s="385"/>
      <c r="K220" s="395" t="s">
        <v>194</v>
      </c>
      <c r="L220" s="418"/>
      <c r="M220" s="422"/>
      <c r="N220" s="457"/>
      <c r="O220" s="456"/>
    </row>
    <row r="221" spans="1:15" ht="15" x14ac:dyDescent="0.2">
      <c r="A221" s="544"/>
      <c r="B221" s="3318"/>
      <c r="C221" s="546"/>
      <c r="D221" s="525"/>
      <c r="E221" s="761"/>
      <c r="F221" s="647"/>
      <c r="G221" s="3298"/>
      <c r="H221" s="3313"/>
      <c r="I221" s="3302"/>
      <c r="J221" s="385"/>
      <c r="K221" s="395" t="s">
        <v>149</v>
      </c>
      <c r="L221" s="418"/>
      <c r="M221" s="422"/>
      <c r="N221" s="457"/>
      <c r="O221" s="456"/>
    </row>
    <row r="222" spans="1:15" ht="15.75" thickBot="1" x14ac:dyDescent="0.25">
      <c r="A222" s="544"/>
      <c r="B222" s="3318"/>
      <c r="C222" s="546"/>
      <c r="D222" s="525"/>
      <c r="E222" s="761"/>
      <c r="F222" s="659"/>
      <c r="G222" s="3298"/>
      <c r="H222" s="3313"/>
      <c r="I222" s="3302"/>
      <c r="J222" s="385"/>
      <c r="K222" s="384" t="s">
        <v>139</v>
      </c>
      <c r="L222" s="468"/>
      <c r="M222" s="452"/>
      <c r="N222" s="451"/>
      <c r="O222" s="450"/>
    </row>
    <row r="223" spans="1:15" ht="15.75" thickBot="1" x14ac:dyDescent="0.25">
      <c r="A223" s="518"/>
      <c r="B223" s="3319"/>
      <c r="C223" s="545"/>
      <c r="D223" s="520"/>
      <c r="E223" s="760"/>
      <c r="F223" s="645"/>
      <c r="G223" s="3299"/>
      <c r="H223" s="3314"/>
      <c r="I223" s="3303"/>
      <c r="J223" s="448"/>
      <c r="K223" s="408" t="s">
        <v>21</v>
      </c>
      <c r="L223" s="407">
        <f>SUM(L218:L222)</f>
        <v>18.5</v>
      </c>
      <c r="M223" s="425"/>
      <c r="N223" s="424"/>
      <c r="O223" s="423"/>
    </row>
    <row r="224" spans="1:15" ht="13.9" customHeight="1" x14ac:dyDescent="0.2">
      <c r="A224" s="537" t="s">
        <v>84</v>
      </c>
      <c r="B224" s="3317" t="s">
        <v>25</v>
      </c>
      <c r="C224" s="535" t="s">
        <v>25</v>
      </c>
      <c r="D224" s="534" t="s">
        <v>69</v>
      </c>
      <c r="E224" s="763"/>
      <c r="F224" s="765" t="s">
        <v>346</v>
      </c>
      <c r="G224" s="3297" t="s">
        <v>339</v>
      </c>
      <c r="H224" s="3312" t="s">
        <v>33</v>
      </c>
      <c r="I224" s="3308" t="s">
        <v>276</v>
      </c>
      <c r="J224" s="532" t="s">
        <v>275</v>
      </c>
      <c r="K224" s="400" t="s">
        <v>101</v>
      </c>
      <c r="L224" s="399"/>
      <c r="M224" s="398" t="s">
        <v>212</v>
      </c>
      <c r="N224" s="397" t="s">
        <v>200</v>
      </c>
      <c r="O224" s="531"/>
    </row>
    <row r="225" spans="1:18" ht="15" x14ac:dyDescent="0.2">
      <c r="A225" s="544"/>
      <c r="B225" s="3318"/>
      <c r="C225" s="546"/>
      <c r="D225" s="525"/>
      <c r="E225" s="761"/>
      <c r="F225" s="647"/>
      <c r="G225" s="3298"/>
      <c r="H225" s="3313"/>
      <c r="I225" s="3302"/>
      <c r="J225" s="419" t="s">
        <v>344</v>
      </c>
      <c r="K225" s="395" t="s">
        <v>124</v>
      </c>
      <c r="L225" s="418">
        <v>8.6999999999999993</v>
      </c>
      <c r="M225" s="393" t="s">
        <v>338</v>
      </c>
      <c r="N225" s="392" t="s">
        <v>200</v>
      </c>
      <c r="O225" s="456"/>
    </row>
    <row r="226" spans="1:18" ht="15" x14ac:dyDescent="0.2">
      <c r="A226" s="544"/>
      <c r="B226" s="3318"/>
      <c r="C226" s="546"/>
      <c r="D226" s="525"/>
      <c r="E226" s="761"/>
      <c r="F226" s="647"/>
      <c r="G226" s="3298"/>
      <c r="H226" s="3313"/>
      <c r="I226" s="3302"/>
      <c r="J226" s="385"/>
      <c r="K226" s="395" t="s">
        <v>194</v>
      </c>
      <c r="L226" s="418"/>
      <c r="M226" s="422"/>
      <c r="N226" s="457"/>
      <c r="O226" s="456"/>
    </row>
    <row r="227" spans="1:18" ht="15" x14ac:dyDescent="0.2">
      <c r="A227" s="544"/>
      <c r="B227" s="3318"/>
      <c r="C227" s="546"/>
      <c r="D227" s="525"/>
      <c r="E227" s="761"/>
      <c r="F227" s="647"/>
      <c r="G227" s="3298"/>
      <c r="H227" s="3313"/>
      <c r="I227" s="3302"/>
      <c r="J227" s="385"/>
      <c r="K227" s="395" t="s">
        <v>149</v>
      </c>
      <c r="L227" s="764">
        <v>10.8</v>
      </c>
      <c r="M227" s="422"/>
      <c r="N227" s="457"/>
      <c r="O227" s="456"/>
      <c r="R227" s="325">
        <v>10.8</v>
      </c>
    </row>
    <row r="228" spans="1:18" ht="15.75" thickBot="1" x14ac:dyDescent="0.25">
      <c r="A228" s="544"/>
      <c r="B228" s="3318"/>
      <c r="C228" s="546"/>
      <c r="D228" s="525"/>
      <c r="E228" s="761"/>
      <c r="F228" s="659"/>
      <c r="G228" s="3298"/>
      <c r="H228" s="3313"/>
      <c r="I228" s="3302"/>
      <c r="J228" s="385"/>
      <c r="K228" s="384" t="s">
        <v>139</v>
      </c>
      <c r="L228" s="468"/>
      <c r="M228" s="452"/>
      <c r="N228" s="451"/>
      <c r="O228" s="450"/>
    </row>
    <row r="229" spans="1:18" ht="15.75" thickBot="1" x14ac:dyDescent="0.25">
      <c r="A229" s="518"/>
      <c r="B229" s="3319"/>
      <c r="C229" s="545"/>
      <c r="D229" s="520"/>
      <c r="E229" s="760"/>
      <c r="F229" s="645"/>
      <c r="G229" s="3299"/>
      <c r="H229" s="3314"/>
      <c r="I229" s="3303"/>
      <c r="J229" s="448"/>
      <c r="K229" s="408" t="s">
        <v>21</v>
      </c>
      <c r="L229" s="407">
        <f>SUM(L224:L228)</f>
        <v>19.5</v>
      </c>
      <c r="M229" s="425"/>
      <c r="N229" s="424"/>
      <c r="O229" s="423"/>
    </row>
    <row r="230" spans="1:18" ht="13.9" customHeight="1" x14ac:dyDescent="0.2">
      <c r="A230" s="537" t="s">
        <v>84</v>
      </c>
      <c r="B230" s="3317" t="s">
        <v>25</v>
      </c>
      <c r="C230" s="535" t="s">
        <v>25</v>
      </c>
      <c r="D230" s="534" t="s">
        <v>66</v>
      </c>
      <c r="E230" s="763"/>
      <c r="F230" s="3304" t="s">
        <v>345</v>
      </c>
      <c r="G230" s="3297" t="s">
        <v>339</v>
      </c>
      <c r="H230" s="3312" t="s">
        <v>33</v>
      </c>
      <c r="I230" s="3308" t="s">
        <v>276</v>
      </c>
      <c r="J230" s="762" t="s">
        <v>275</v>
      </c>
      <c r="K230" s="400" t="s">
        <v>101</v>
      </c>
      <c r="L230" s="399"/>
      <c r="M230" s="398" t="s">
        <v>212</v>
      </c>
      <c r="N230" s="397" t="s">
        <v>200</v>
      </c>
      <c r="O230" s="531"/>
    </row>
    <row r="231" spans="1:18" ht="15" x14ac:dyDescent="0.2">
      <c r="A231" s="544"/>
      <c r="B231" s="3318"/>
      <c r="C231" s="546"/>
      <c r="D231" s="525"/>
      <c r="E231" s="761"/>
      <c r="F231" s="3305"/>
      <c r="G231" s="3298"/>
      <c r="H231" s="3313"/>
      <c r="I231" s="3302"/>
      <c r="J231" s="419" t="s">
        <v>344</v>
      </c>
      <c r="K231" s="395" t="s">
        <v>124</v>
      </c>
      <c r="L231" s="418">
        <v>18.5</v>
      </c>
      <c r="M231" s="393" t="s">
        <v>338</v>
      </c>
      <c r="N231" s="392" t="s">
        <v>200</v>
      </c>
      <c r="O231" s="456">
        <v>1</v>
      </c>
    </row>
    <row r="232" spans="1:18" ht="15" x14ac:dyDescent="0.2">
      <c r="A232" s="544"/>
      <c r="B232" s="3318"/>
      <c r="C232" s="546"/>
      <c r="D232" s="525"/>
      <c r="E232" s="761"/>
      <c r="F232" s="3305"/>
      <c r="G232" s="3298"/>
      <c r="H232" s="3313"/>
      <c r="I232" s="3302"/>
      <c r="J232" s="385"/>
      <c r="K232" s="395" t="s">
        <v>194</v>
      </c>
      <c r="L232" s="418"/>
      <c r="M232" s="422"/>
      <c r="N232" s="457"/>
      <c r="O232" s="456"/>
    </row>
    <row r="233" spans="1:18" ht="15" x14ac:dyDescent="0.2">
      <c r="A233" s="544"/>
      <c r="B233" s="3318"/>
      <c r="C233" s="546"/>
      <c r="D233" s="525"/>
      <c r="E233" s="761"/>
      <c r="F233" s="3305"/>
      <c r="G233" s="3298"/>
      <c r="H233" s="3313"/>
      <c r="I233" s="3302"/>
      <c r="J233" s="385"/>
      <c r="K233" s="395" t="s">
        <v>149</v>
      </c>
      <c r="L233" s="418"/>
      <c r="M233" s="422"/>
      <c r="N233" s="457"/>
      <c r="O233" s="456"/>
    </row>
    <row r="234" spans="1:18" ht="15.75" thickBot="1" x14ac:dyDescent="0.25">
      <c r="A234" s="544"/>
      <c r="B234" s="3318"/>
      <c r="C234" s="546"/>
      <c r="D234" s="525"/>
      <c r="E234" s="761"/>
      <c r="F234" s="3305"/>
      <c r="G234" s="3298"/>
      <c r="H234" s="3313"/>
      <c r="I234" s="3302"/>
      <c r="J234" s="385"/>
      <c r="K234" s="384" t="s">
        <v>139</v>
      </c>
      <c r="L234" s="468"/>
      <c r="M234" s="452"/>
      <c r="N234" s="451"/>
      <c r="O234" s="450"/>
    </row>
    <row r="235" spans="1:18" ht="15.75" thickBot="1" x14ac:dyDescent="0.25">
      <c r="A235" s="518"/>
      <c r="B235" s="3319"/>
      <c r="C235" s="545"/>
      <c r="D235" s="520"/>
      <c r="E235" s="760"/>
      <c r="F235" s="3306"/>
      <c r="G235" s="3299"/>
      <c r="H235" s="3314"/>
      <c r="I235" s="3303"/>
      <c r="J235" s="448"/>
      <c r="K235" s="408" t="s">
        <v>21</v>
      </c>
      <c r="L235" s="407">
        <f>SUM(L230:L234)</f>
        <v>18.5</v>
      </c>
      <c r="M235" s="425"/>
      <c r="N235" s="424"/>
      <c r="O235" s="423"/>
    </row>
    <row r="236" spans="1:18" ht="15.75" customHeight="1" x14ac:dyDescent="0.2">
      <c r="A236" s="537" t="s">
        <v>84</v>
      </c>
      <c r="B236" s="3317" t="s">
        <v>25</v>
      </c>
      <c r="C236" s="535" t="s">
        <v>25</v>
      </c>
      <c r="D236" s="534" t="s">
        <v>62</v>
      </c>
      <c r="E236" s="759"/>
      <c r="F236" s="3304" t="s">
        <v>343</v>
      </c>
      <c r="G236" s="3338" t="s">
        <v>339</v>
      </c>
      <c r="H236" s="3307" t="s">
        <v>33</v>
      </c>
      <c r="I236" s="3308" t="s">
        <v>276</v>
      </c>
      <c r="J236" s="532" t="s">
        <v>275</v>
      </c>
      <c r="K236" s="400" t="s">
        <v>101</v>
      </c>
      <c r="L236" s="758">
        <v>0.5</v>
      </c>
      <c r="M236" s="398" t="s">
        <v>212</v>
      </c>
      <c r="N236" s="397" t="s">
        <v>342</v>
      </c>
      <c r="O236" s="531">
        <v>1</v>
      </c>
    </row>
    <row r="237" spans="1:18" ht="15" x14ac:dyDescent="0.2">
      <c r="A237" s="544"/>
      <c r="B237" s="3318"/>
      <c r="C237" s="546"/>
      <c r="D237" s="525"/>
      <c r="E237" s="757"/>
      <c r="F237" s="3305"/>
      <c r="G237" s="3339"/>
      <c r="H237" s="3300"/>
      <c r="I237" s="3302"/>
      <c r="J237" s="419" t="s">
        <v>274</v>
      </c>
      <c r="K237" s="395" t="s">
        <v>124</v>
      </c>
      <c r="L237" s="418">
        <v>10</v>
      </c>
      <c r="M237" s="393" t="s">
        <v>341</v>
      </c>
      <c r="N237" s="392" t="s">
        <v>200</v>
      </c>
      <c r="O237" s="456">
        <v>1</v>
      </c>
      <c r="R237" s="325"/>
    </row>
    <row r="238" spans="1:18" ht="15" x14ac:dyDescent="0.2">
      <c r="A238" s="544"/>
      <c r="B238" s="3318"/>
      <c r="C238" s="546"/>
      <c r="D238" s="525"/>
      <c r="E238" s="757"/>
      <c r="F238" s="3305"/>
      <c r="G238" s="3339"/>
      <c r="H238" s="3300"/>
      <c r="I238" s="3302"/>
      <c r="J238" s="385"/>
      <c r="K238" s="395" t="s">
        <v>194</v>
      </c>
      <c r="L238" s="418"/>
      <c r="M238" s="422"/>
      <c r="N238" s="457"/>
      <c r="O238" s="456"/>
    </row>
    <row r="239" spans="1:18" ht="15" x14ac:dyDescent="0.2">
      <c r="A239" s="544"/>
      <c r="B239" s="3318"/>
      <c r="C239" s="546"/>
      <c r="D239" s="525"/>
      <c r="E239" s="757"/>
      <c r="F239" s="3305"/>
      <c r="G239" s="3339"/>
      <c r="H239" s="3300"/>
      <c r="I239" s="3302"/>
      <c r="J239" s="385"/>
      <c r="K239" s="395" t="s">
        <v>149</v>
      </c>
      <c r="L239" s="418">
        <v>13.2</v>
      </c>
      <c r="M239" s="422"/>
      <c r="N239" s="457"/>
      <c r="O239" s="456"/>
      <c r="R239" s="325"/>
    </row>
    <row r="240" spans="1:18" ht="15.75" thickBot="1" x14ac:dyDescent="0.25">
      <c r="A240" s="544"/>
      <c r="B240" s="3318"/>
      <c r="C240" s="546"/>
      <c r="D240" s="525"/>
      <c r="E240" s="757"/>
      <c r="F240" s="3305"/>
      <c r="G240" s="3339"/>
      <c r="H240" s="3300"/>
      <c r="I240" s="3302"/>
      <c r="J240" s="385"/>
      <c r="K240" s="384" t="s">
        <v>139</v>
      </c>
      <c r="L240" s="468"/>
      <c r="M240" s="452"/>
      <c r="N240" s="451"/>
      <c r="O240" s="450"/>
    </row>
    <row r="241" spans="1:15" ht="15.75" thickBot="1" x14ac:dyDescent="0.25">
      <c r="A241" s="430"/>
      <c r="B241" s="3318"/>
      <c r="C241" s="756"/>
      <c r="D241" s="755"/>
      <c r="E241" s="754"/>
      <c r="F241" s="3305"/>
      <c r="G241" s="3339"/>
      <c r="H241" s="385"/>
      <c r="I241" s="3302"/>
      <c r="J241" s="377"/>
      <c r="K241" s="376" t="s">
        <v>21</v>
      </c>
      <c r="L241" s="375">
        <f>SUM(L236:L240)</f>
        <v>23.7</v>
      </c>
      <c r="M241" s="753"/>
      <c r="N241" s="752"/>
      <c r="O241" s="751"/>
    </row>
    <row r="242" spans="1:15" ht="15" x14ac:dyDescent="0.25">
      <c r="A242" s="3516" t="s">
        <v>84</v>
      </c>
      <c r="B242" s="3317" t="s">
        <v>25</v>
      </c>
      <c r="C242" s="3352" t="s">
        <v>25</v>
      </c>
      <c r="D242" s="3569">
        <v>11</v>
      </c>
      <c r="E242" s="3508"/>
      <c r="F242" s="3436" t="s">
        <v>340</v>
      </c>
      <c r="G242" s="3338" t="s">
        <v>339</v>
      </c>
      <c r="H242" s="3307" t="s">
        <v>33</v>
      </c>
      <c r="I242" s="3308" t="s">
        <v>276</v>
      </c>
      <c r="J242" s="3572" t="s">
        <v>275</v>
      </c>
      <c r="K242" s="750" t="s">
        <v>101</v>
      </c>
      <c r="L242" s="444">
        <v>17</v>
      </c>
      <c r="M242" s="749" t="s">
        <v>338</v>
      </c>
      <c r="N242" s="748" t="s">
        <v>200</v>
      </c>
      <c r="O242" s="747">
        <v>1</v>
      </c>
    </row>
    <row r="243" spans="1:15" ht="15" x14ac:dyDescent="0.2">
      <c r="A243" s="3518"/>
      <c r="B243" s="3318"/>
      <c r="C243" s="3353"/>
      <c r="D243" s="3570"/>
      <c r="E243" s="3509"/>
      <c r="F243" s="3437"/>
      <c r="G243" s="3339"/>
      <c r="H243" s="3300"/>
      <c r="I243" s="3302"/>
      <c r="J243" s="3573"/>
      <c r="K243" s="746" t="s">
        <v>124</v>
      </c>
      <c r="L243" s="439"/>
      <c r="M243" s="745"/>
      <c r="N243" s="744"/>
      <c r="O243" s="436"/>
    </row>
    <row r="244" spans="1:15" ht="15" x14ac:dyDescent="0.2">
      <c r="A244" s="3518"/>
      <c r="B244" s="3318"/>
      <c r="C244" s="3353"/>
      <c r="D244" s="3570"/>
      <c r="E244" s="3509"/>
      <c r="F244" s="3437"/>
      <c r="G244" s="3339"/>
      <c r="H244" s="3300"/>
      <c r="I244" s="3302"/>
      <c r="J244" s="3573"/>
      <c r="K244" s="746" t="s">
        <v>194</v>
      </c>
      <c r="L244" s="439"/>
      <c r="M244" s="745"/>
      <c r="N244" s="744"/>
      <c r="O244" s="436"/>
    </row>
    <row r="245" spans="1:15" ht="15" x14ac:dyDescent="0.2">
      <c r="A245" s="3518"/>
      <c r="B245" s="3318"/>
      <c r="C245" s="3353"/>
      <c r="D245" s="3570"/>
      <c r="E245" s="3509"/>
      <c r="F245" s="3437"/>
      <c r="G245" s="3339"/>
      <c r="H245" s="3300"/>
      <c r="I245" s="3302"/>
      <c r="J245" s="3573"/>
      <c r="K245" s="746" t="s">
        <v>149</v>
      </c>
      <c r="L245" s="439"/>
      <c r="M245" s="745"/>
      <c r="N245" s="744"/>
      <c r="O245" s="436"/>
    </row>
    <row r="246" spans="1:15" ht="15.75" thickBot="1" x14ac:dyDescent="0.25">
      <c r="A246" s="3518"/>
      <c r="B246" s="3318"/>
      <c r="C246" s="3353"/>
      <c r="D246" s="3570"/>
      <c r="E246" s="3509"/>
      <c r="F246" s="3437"/>
      <c r="G246" s="3339"/>
      <c r="H246" s="3300"/>
      <c r="I246" s="3302"/>
      <c r="J246" s="3573"/>
      <c r="K246" s="743" t="s">
        <v>139</v>
      </c>
      <c r="L246" s="742"/>
      <c r="M246" s="741"/>
      <c r="N246" s="740"/>
      <c r="O246" s="431"/>
    </row>
    <row r="247" spans="1:15" ht="15.75" thickBot="1" x14ac:dyDescent="0.25">
      <c r="A247" s="3517"/>
      <c r="B247" s="3319"/>
      <c r="C247" s="3354"/>
      <c r="D247" s="3571"/>
      <c r="E247" s="3510"/>
      <c r="F247" s="3438"/>
      <c r="G247" s="3340"/>
      <c r="H247" s="620"/>
      <c r="I247" s="3303"/>
      <c r="J247" s="3574"/>
      <c r="K247" s="408" t="s">
        <v>21</v>
      </c>
      <c r="L247" s="739">
        <f>SUM(L242:L246)</f>
        <v>17</v>
      </c>
      <c r="M247" s="425"/>
      <c r="N247" s="738"/>
      <c r="O247" s="737"/>
    </row>
    <row r="248" spans="1:15" ht="15" thickBot="1" x14ac:dyDescent="0.25">
      <c r="A248" s="518" t="s">
        <v>84</v>
      </c>
      <c r="B248" s="370" t="s">
        <v>25</v>
      </c>
      <c r="C248" s="3530" t="s">
        <v>26</v>
      </c>
      <c r="D248" s="3531"/>
      <c r="E248" s="3531"/>
      <c r="F248" s="3531"/>
      <c r="G248" s="3531"/>
      <c r="H248" s="3531"/>
      <c r="I248" s="3532"/>
      <c r="J248" s="704"/>
      <c r="K248" s="369" t="s">
        <v>21</v>
      </c>
      <c r="L248" s="736">
        <f>L181*1</f>
        <v>435.70000000000005</v>
      </c>
      <c r="M248" s="513"/>
      <c r="N248" s="513"/>
      <c r="O248" s="512"/>
    </row>
    <row r="249" spans="1:15" ht="15" thickBot="1" x14ac:dyDescent="0.25">
      <c r="A249" s="511" t="s">
        <v>84</v>
      </c>
      <c r="B249" s="511"/>
      <c r="C249" s="3553" t="s">
        <v>24</v>
      </c>
      <c r="D249" s="3553"/>
      <c r="E249" s="3553"/>
      <c r="F249" s="3553"/>
      <c r="G249" s="3553"/>
      <c r="H249" s="3553"/>
      <c r="I249" s="3554"/>
      <c r="J249" s="510"/>
      <c r="K249" s="509" t="s">
        <v>21</v>
      </c>
      <c r="L249" s="628">
        <f>L248*1</f>
        <v>435.70000000000005</v>
      </c>
      <c r="M249" s="507"/>
      <c r="N249" s="507"/>
      <c r="O249" s="506"/>
    </row>
    <row r="250" spans="1:15" ht="15.75" thickBot="1" x14ac:dyDescent="0.25">
      <c r="A250" s="505" t="s">
        <v>81</v>
      </c>
      <c r="B250" s="504"/>
      <c r="C250" s="502" t="s">
        <v>337</v>
      </c>
      <c r="D250" s="502"/>
      <c r="E250" s="502"/>
      <c r="F250" s="503"/>
      <c r="G250" s="503"/>
      <c r="H250" s="502"/>
      <c r="I250" s="502"/>
      <c r="J250" s="502"/>
      <c r="K250" s="502"/>
      <c r="L250" s="502"/>
      <c r="M250" s="501"/>
      <c r="N250" s="501"/>
      <c r="O250" s="500"/>
    </row>
    <row r="251" spans="1:15" ht="26.25" thickBot="1" x14ac:dyDescent="0.25">
      <c r="A251" s="499"/>
      <c r="B251" s="498"/>
      <c r="C251" s="496"/>
      <c r="D251" s="496"/>
      <c r="E251" s="496"/>
      <c r="F251" s="497"/>
      <c r="G251" s="497"/>
      <c r="H251" s="496"/>
      <c r="I251" s="496"/>
      <c r="J251" s="496"/>
      <c r="K251" s="496"/>
      <c r="L251" s="735"/>
      <c r="M251" s="554" t="s">
        <v>336</v>
      </c>
      <c r="N251" s="485"/>
      <c r="O251" s="484">
        <v>7</v>
      </c>
    </row>
    <row r="252" spans="1:15" ht="15" thickBot="1" x14ac:dyDescent="0.25">
      <c r="A252" s="548" t="s">
        <v>81</v>
      </c>
      <c r="B252" s="553" t="s">
        <v>25</v>
      </c>
      <c r="C252" s="552" t="s">
        <v>335</v>
      </c>
      <c r="D252" s="551"/>
      <c r="E252" s="551"/>
      <c r="F252" s="551"/>
      <c r="G252" s="551"/>
      <c r="H252" s="551"/>
      <c r="I252" s="551"/>
      <c r="J252" s="551"/>
      <c r="K252" s="551"/>
      <c r="L252" s="551"/>
      <c r="M252" s="550"/>
      <c r="N252" s="550"/>
      <c r="O252" s="549"/>
    </row>
    <row r="253" spans="1:15" ht="26.25" thickBot="1" x14ac:dyDescent="0.25">
      <c r="A253" s="548"/>
      <c r="B253" s="370"/>
      <c r="C253" s="734"/>
      <c r="D253" s="734"/>
      <c r="E253" s="734"/>
      <c r="F253" s="734"/>
      <c r="G253" s="547"/>
      <c r="H253" s="547"/>
      <c r="I253" s="547"/>
      <c r="J253" s="547"/>
      <c r="K253" s="547"/>
      <c r="L253" s="547"/>
      <c r="M253" s="486" t="s">
        <v>334</v>
      </c>
      <c r="N253" s="485" t="s">
        <v>209</v>
      </c>
      <c r="O253" s="700"/>
    </row>
    <row r="254" spans="1:15" ht="30" x14ac:dyDescent="0.2">
      <c r="A254" s="537" t="s">
        <v>81</v>
      </c>
      <c r="B254" s="3341" t="s">
        <v>25</v>
      </c>
      <c r="C254" s="483" t="s">
        <v>25</v>
      </c>
      <c r="D254" s="733"/>
      <c r="E254" s="733"/>
      <c r="F254" s="3344" t="s">
        <v>333</v>
      </c>
      <c r="G254" s="3297" t="s">
        <v>331</v>
      </c>
      <c r="H254" s="3307" t="s">
        <v>33</v>
      </c>
      <c r="I254" s="3308" t="s">
        <v>32</v>
      </c>
      <c r="J254" s="540" t="s">
        <v>31</v>
      </c>
      <c r="K254" s="482" t="s">
        <v>101</v>
      </c>
      <c r="L254" s="460">
        <f>L260</f>
        <v>2.2999999999999998</v>
      </c>
      <c r="M254" s="398" t="s">
        <v>219</v>
      </c>
      <c r="N254" s="397" t="s">
        <v>200</v>
      </c>
      <c r="O254" s="396"/>
    </row>
    <row r="255" spans="1:15" ht="15" x14ac:dyDescent="0.2">
      <c r="A255" s="544"/>
      <c r="B255" s="3342"/>
      <c r="C255" s="477"/>
      <c r="D255" s="732"/>
      <c r="E255" s="732"/>
      <c r="F255" s="3345"/>
      <c r="G255" s="3298"/>
      <c r="H255" s="3300"/>
      <c r="I255" s="3302"/>
      <c r="J255" s="385"/>
      <c r="K255" s="479" t="s">
        <v>124</v>
      </c>
      <c r="L255" s="458">
        <f>L261</f>
        <v>165.2</v>
      </c>
      <c r="M255" s="422" t="s">
        <v>329</v>
      </c>
      <c r="N255" s="457" t="s">
        <v>209</v>
      </c>
      <c r="O255" s="391"/>
    </row>
    <row r="256" spans="1:15" ht="15" x14ac:dyDescent="0.2">
      <c r="A256" s="544"/>
      <c r="B256" s="3342"/>
      <c r="C256" s="477"/>
      <c r="D256" s="732"/>
      <c r="E256" s="732"/>
      <c r="F256" s="3345"/>
      <c r="G256" s="3298"/>
      <c r="H256" s="3300"/>
      <c r="I256" s="3302"/>
      <c r="J256" s="385"/>
      <c r="K256" s="479" t="s">
        <v>194</v>
      </c>
      <c r="L256" s="458">
        <f>L262</f>
        <v>0</v>
      </c>
      <c r="M256" s="422"/>
      <c r="N256" s="457"/>
      <c r="O256" s="391"/>
    </row>
    <row r="257" spans="1:17" ht="15" x14ac:dyDescent="0.2">
      <c r="A257" s="544"/>
      <c r="B257" s="3342"/>
      <c r="C257" s="477"/>
      <c r="D257" s="732"/>
      <c r="E257" s="732"/>
      <c r="F257" s="3345"/>
      <c r="G257" s="3298"/>
      <c r="H257" s="3300"/>
      <c r="I257" s="3302"/>
      <c r="J257" s="385"/>
      <c r="K257" s="479" t="s">
        <v>149</v>
      </c>
      <c r="L257" s="458">
        <f>L263</f>
        <v>152.19999999999999</v>
      </c>
      <c r="M257" s="422"/>
      <c r="N257" s="457"/>
      <c r="O257" s="391"/>
    </row>
    <row r="258" spans="1:17" ht="15.75" thickBot="1" x14ac:dyDescent="0.25">
      <c r="A258" s="544"/>
      <c r="B258" s="3342"/>
      <c r="C258" s="477"/>
      <c r="D258" s="732"/>
      <c r="E258" s="732"/>
      <c r="F258" s="3345"/>
      <c r="G258" s="3298"/>
      <c r="H258" s="3300"/>
      <c r="I258" s="3302"/>
      <c r="J258" s="385"/>
      <c r="K258" s="621" t="s">
        <v>139</v>
      </c>
      <c r="L258" s="453">
        <f>L264</f>
        <v>0</v>
      </c>
      <c r="M258" s="452"/>
      <c r="N258" s="451"/>
      <c r="O258" s="450"/>
    </row>
    <row r="259" spans="1:17" ht="32.450000000000003" customHeight="1" thickBot="1" x14ac:dyDescent="0.25">
      <c r="A259" s="518"/>
      <c r="B259" s="3343"/>
      <c r="C259" s="541"/>
      <c r="D259" s="731"/>
      <c r="E259" s="731"/>
      <c r="F259" s="3346"/>
      <c r="G259" s="3299"/>
      <c r="H259" s="3301"/>
      <c r="I259" s="3303"/>
      <c r="J259" s="448"/>
      <c r="K259" s="408" t="s">
        <v>21</v>
      </c>
      <c r="L259" s="407">
        <f>SUM(L254:L258)</f>
        <v>319.7</v>
      </c>
      <c r="M259" s="406"/>
      <c r="N259" s="405"/>
      <c r="O259" s="404"/>
    </row>
    <row r="260" spans="1:17" ht="15" x14ac:dyDescent="0.2">
      <c r="A260" s="537" t="s">
        <v>81</v>
      </c>
      <c r="B260" s="3341" t="s">
        <v>25</v>
      </c>
      <c r="C260" s="483" t="s">
        <v>25</v>
      </c>
      <c r="D260" s="387" t="s">
        <v>25</v>
      </c>
      <c r="E260" s="402"/>
      <c r="F260" s="3305" t="s">
        <v>332</v>
      </c>
      <c r="G260" s="3297" t="s">
        <v>331</v>
      </c>
      <c r="H260" s="3312" t="s">
        <v>33</v>
      </c>
      <c r="I260" s="3308" t="s">
        <v>196</v>
      </c>
      <c r="J260" s="401" t="s">
        <v>195</v>
      </c>
      <c r="K260" s="400" t="s">
        <v>101</v>
      </c>
      <c r="L260" s="399">
        <v>2.2999999999999998</v>
      </c>
      <c r="M260" s="398" t="s">
        <v>212</v>
      </c>
      <c r="N260" s="397" t="s">
        <v>200</v>
      </c>
      <c r="O260" s="396"/>
    </row>
    <row r="261" spans="1:17" ht="15" x14ac:dyDescent="0.2">
      <c r="A261" s="544"/>
      <c r="B261" s="3342"/>
      <c r="C261" s="477"/>
      <c r="D261" s="387"/>
      <c r="E261" s="386"/>
      <c r="F261" s="3305"/>
      <c r="G261" s="3298"/>
      <c r="H261" s="3313"/>
      <c r="I261" s="3302"/>
      <c r="J261" s="419" t="s">
        <v>217</v>
      </c>
      <c r="K261" s="395" t="s">
        <v>124</v>
      </c>
      <c r="L261" s="394">
        <v>165.2</v>
      </c>
      <c r="M261" s="393" t="s">
        <v>330</v>
      </c>
      <c r="N261" s="392" t="s">
        <v>200</v>
      </c>
      <c r="O261" s="456">
        <v>1</v>
      </c>
      <c r="Q261" s="324"/>
    </row>
    <row r="262" spans="1:17" ht="15" x14ac:dyDescent="0.2">
      <c r="A262" s="544"/>
      <c r="B262" s="3342"/>
      <c r="C262" s="477"/>
      <c r="D262" s="387"/>
      <c r="E262" s="386"/>
      <c r="F262" s="3305"/>
      <c r="G262" s="3298"/>
      <c r="H262" s="3313"/>
      <c r="I262" s="3302"/>
      <c r="J262" s="385"/>
      <c r="K262" s="395" t="s">
        <v>194</v>
      </c>
      <c r="L262" s="418"/>
      <c r="M262" s="422" t="s">
        <v>329</v>
      </c>
      <c r="N262" s="457" t="s">
        <v>209</v>
      </c>
      <c r="O262" s="391"/>
    </row>
    <row r="263" spans="1:17" ht="15" x14ac:dyDescent="0.2">
      <c r="A263" s="544"/>
      <c r="B263" s="3342"/>
      <c r="C263" s="477"/>
      <c r="D263" s="387"/>
      <c r="E263" s="386"/>
      <c r="F263" s="3305"/>
      <c r="G263" s="3298"/>
      <c r="H263" s="3313"/>
      <c r="I263" s="3302"/>
      <c r="J263" s="385"/>
      <c r="K263" s="395" t="s">
        <v>149</v>
      </c>
      <c r="L263" s="418">
        <v>152.19999999999999</v>
      </c>
      <c r="M263" s="422"/>
      <c r="N263" s="457"/>
      <c r="O263" s="391"/>
      <c r="Q263" s="324"/>
    </row>
    <row r="264" spans="1:17" ht="15.75" thickBot="1" x14ac:dyDescent="0.25">
      <c r="A264" s="544"/>
      <c r="B264" s="3342"/>
      <c r="C264" s="477"/>
      <c r="D264" s="387"/>
      <c r="E264" s="386"/>
      <c r="F264" s="3305"/>
      <c r="G264" s="3298"/>
      <c r="H264" s="3313"/>
      <c r="I264" s="3302"/>
      <c r="J264" s="385"/>
      <c r="K264" s="384" t="s">
        <v>139</v>
      </c>
      <c r="L264" s="468"/>
      <c r="M264" s="452"/>
      <c r="N264" s="451"/>
      <c r="O264" s="450"/>
    </row>
    <row r="265" spans="1:17" ht="15.75" thickBot="1" x14ac:dyDescent="0.25">
      <c r="A265" s="518"/>
      <c r="B265" s="3343"/>
      <c r="C265" s="541"/>
      <c r="D265" s="412"/>
      <c r="E265" s="411"/>
      <c r="F265" s="3306"/>
      <c r="G265" s="3299"/>
      <c r="H265" s="3314"/>
      <c r="I265" s="3303"/>
      <c r="J265" s="448"/>
      <c r="K265" s="408" t="s">
        <v>21</v>
      </c>
      <c r="L265" s="407">
        <f>SUM(L260:L264)</f>
        <v>319.7</v>
      </c>
      <c r="M265" s="406"/>
      <c r="N265" s="405"/>
      <c r="O265" s="404"/>
    </row>
    <row r="266" spans="1:17" ht="15" thickBot="1" x14ac:dyDescent="0.25">
      <c r="A266" s="518" t="s">
        <v>81</v>
      </c>
      <c r="B266" s="517" t="s">
        <v>25</v>
      </c>
      <c r="C266" s="3464" t="s">
        <v>26</v>
      </c>
      <c r="D266" s="3464"/>
      <c r="E266" s="3464"/>
      <c r="F266" s="3464"/>
      <c r="G266" s="3464"/>
      <c r="H266" s="3464"/>
      <c r="I266" s="3465"/>
      <c r="J266" s="516"/>
      <c r="K266" s="515" t="s">
        <v>21</v>
      </c>
      <c r="L266" s="514">
        <f>L259*1</f>
        <v>319.7</v>
      </c>
      <c r="M266" s="513"/>
      <c r="N266" s="513"/>
      <c r="O266" s="512"/>
    </row>
    <row r="267" spans="1:17" ht="15" thickBot="1" x14ac:dyDescent="0.25">
      <c r="A267" s="548" t="s">
        <v>81</v>
      </c>
      <c r="B267" s="553" t="s">
        <v>27</v>
      </c>
      <c r="C267" s="552" t="s">
        <v>328</v>
      </c>
      <c r="D267" s="551"/>
      <c r="E267" s="551"/>
      <c r="F267" s="551"/>
      <c r="G267" s="551"/>
      <c r="H267" s="551"/>
      <c r="I267" s="551"/>
      <c r="J267" s="551"/>
      <c r="K267" s="491"/>
      <c r="L267" s="491"/>
      <c r="M267" s="550"/>
      <c r="N267" s="550"/>
      <c r="O267" s="549"/>
    </row>
    <row r="268" spans="1:17" ht="26.25" thickBot="1" x14ac:dyDescent="0.25">
      <c r="A268" s="696"/>
      <c r="B268" s="695"/>
      <c r="C268" s="730"/>
      <c r="D268" s="487"/>
      <c r="E268" s="487"/>
      <c r="F268" s="487"/>
      <c r="G268" s="487"/>
      <c r="H268" s="487"/>
      <c r="I268" s="487"/>
      <c r="J268" s="487"/>
      <c r="K268" s="487"/>
      <c r="L268" s="729"/>
      <c r="M268" s="494" t="s">
        <v>327</v>
      </c>
      <c r="N268" s="485" t="s">
        <v>200</v>
      </c>
      <c r="O268" s="623">
        <v>6</v>
      </c>
    </row>
    <row r="269" spans="1:17" ht="15" customHeight="1" x14ac:dyDescent="0.2">
      <c r="A269" s="728" t="s">
        <v>81</v>
      </c>
      <c r="B269" s="3449" t="s">
        <v>27</v>
      </c>
      <c r="C269" s="727" t="s">
        <v>25</v>
      </c>
      <c r="D269" s="3455" t="s">
        <v>326</v>
      </c>
      <c r="E269" s="3456"/>
      <c r="F269" s="3457"/>
      <c r="G269" s="3297" t="s">
        <v>323</v>
      </c>
      <c r="H269" s="3349" t="s">
        <v>33</v>
      </c>
      <c r="I269" s="3452" t="s">
        <v>32</v>
      </c>
      <c r="J269" s="3315" t="s">
        <v>31</v>
      </c>
      <c r="K269" s="482" t="s">
        <v>101</v>
      </c>
      <c r="L269" s="460">
        <f>L275</f>
        <v>0</v>
      </c>
      <c r="M269" s="606" t="s">
        <v>219</v>
      </c>
      <c r="N269" s="605" t="s">
        <v>200</v>
      </c>
      <c r="O269" s="604">
        <v>1</v>
      </c>
    </row>
    <row r="270" spans="1:17" ht="25.5" x14ac:dyDescent="0.2">
      <c r="A270" s="725"/>
      <c r="B270" s="3450"/>
      <c r="C270" s="724"/>
      <c r="D270" s="3458"/>
      <c r="E270" s="3459"/>
      <c r="F270" s="3460"/>
      <c r="G270" s="3298"/>
      <c r="H270" s="3350"/>
      <c r="I270" s="3453"/>
      <c r="J270" s="3316"/>
      <c r="K270" s="479" t="s">
        <v>124</v>
      </c>
      <c r="L270" s="458">
        <f>L276</f>
        <v>7.3</v>
      </c>
      <c r="M270" s="597" t="s">
        <v>325</v>
      </c>
      <c r="N270" s="596" t="s">
        <v>200</v>
      </c>
      <c r="O270" s="601">
        <v>6</v>
      </c>
    </row>
    <row r="271" spans="1:17" ht="15" x14ac:dyDescent="0.2">
      <c r="A271" s="725"/>
      <c r="B271" s="3450"/>
      <c r="C271" s="724"/>
      <c r="D271" s="3458"/>
      <c r="E271" s="3459"/>
      <c r="F271" s="3460"/>
      <c r="G271" s="3298"/>
      <c r="H271" s="3350"/>
      <c r="I271" s="3453"/>
      <c r="J271" s="3316"/>
      <c r="K271" s="479" t="s">
        <v>194</v>
      </c>
      <c r="L271" s="458">
        <f>L277</f>
        <v>0</v>
      </c>
      <c r="M271" s="597"/>
      <c r="N271" s="596"/>
      <c r="O271" s="595"/>
    </row>
    <row r="272" spans="1:17" ht="15" x14ac:dyDescent="0.2">
      <c r="A272" s="725"/>
      <c r="B272" s="3450"/>
      <c r="C272" s="724"/>
      <c r="D272" s="3458"/>
      <c r="E272" s="3459"/>
      <c r="F272" s="3460"/>
      <c r="G272" s="3298"/>
      <c r="H272" s="3350"/>
      <c r="I272" s="3453"/>
      <c r="J272" s="673"/>
      <c r="K272" s="479" t="s">
        <v>149</v>
      </c>
      <c r="L272" s="458">
        <f>L278</f>
        <v>31.9</v>
      </c>
      <c r="M272" s="597"/>
      <c r="N272" s="596"/>
      <c r="O272" s="595"/>
    </row>
    <row r="273" spans="1:17" ht="15.75" thickBot="1" x14ac:dyDescent="0.25">
      <c r="A273" s="725"/>
      <c r="B273" s="3450"/>
      <c r="C273" s="724"/>
      <c r="D273" s="3458"/>
      <c r="E273" s="3459"/>
      <c r="F273" s="3460"/>
      <c r="G273" s="3298"/>
      <c r="H273" s="3350"/>
      <c r="I273" s="3453"/>
      <c r="J273" s="673"/>
      <c r="K273" s="621" t="s">
        <v>139</v>
      </c>
      <c r="L273" s="453">
        <f>L279</f>
        <v>0</v>
      </c>
      <c r="M273" s="586"/>
      <c r="N273" s="585"/>
      <c r="O273" s="584"/>
    </row>
    <row r="274" spans="1:17" ht="15.75" thickBot="1" x14ac:dyDescent="0.25">
      <c r="A274" s="665"/>
      <c r="B274" s="3451"/>
      <c r="C274" s="722"/>
      <c r="D274" s="3461"/>
      <c r="E274" s="3462"/>
      <c r="F274" s="3463"/>
      <c r="G274" s="3299"/>
      <c r="H274" s="3351"/>
      <c r="I274" s="3454"/>
      <c r="J274" s="668"/>
      <c r="K274" s="408" t="s">
        <v>21</v>
      </c>
      <c r="L274" s="407">
        <f>SUM(L269:L273)</f>
        <v>39.199999999999996</v>
      </c>
      <c r="M274" s="576"/>
      <c r="N274" s="575"/>
      <c r="O274" s="574"/>
    </row>
    <row r="275" spans="1:17" ht="15" x14ac:dyDescent="0.2">
      <c r="A275" s="728" t="s">
        <v>81</v>
      </c>
      <c r="B275" s="3449" t="s">
        <v>27</v>
      </c>
      <c r="C275" s="727" t="s">
        <v>25</v>
      </c>
      <c r="D275" s="726" t="s">
        <v>25</v>
      </c>
      <c r="E275" s="683"/>
      <c r="F275" s="3304" t="s">
        <v>324</v>
      </c>
      <c r="G275" s="3297" t="s">
        <v>323</v>
      </c>
      <c r="H275" s="3349" t="s">
        <v>33</v>
      </c>
      <c r="I275" s="3452" t="s">
        <v>214</v>
      </c>
      <c r="J275" s="532" t="s">
        <v>237</v>
      </c>
      <c r="K275" s="400" t="s">
        <v>101</v>
      </c>
      <c r="L275" s="399"/>
      <c r="M275" s="606" t="s">
        <v>212</v>
      </c>
      <c r="N275" s="605" t="s">
        <v>200</v>
      </c>
      <c r="O275" s="604">
        <v>1</v>
      </c>
    </row>
    <row r="276" spans="1:17" ht="15" x14ac:dyDescent="0.2">
      <c r="A276" s="725"/>
      <c r="B276" s="3450"/>
      <c r="C276" s="724"/>
      <c r="D276" s="723"/>
      <c r="E276" s="674"/>
      <c r="F276" s="3466"/>
      <c r="G276" s="3298"/>
      <c r="H276" s="3350"/>
      <c r="I276" s="3453"/>
      <c r="J276" s="419" t="s">
        <v>306</v>
      </c>
      <c r="K276" s="395" t="s">
        <v>124</v>
      </c>
      <c r="L276" s="418">
        <v>7.3</v>
      </c>
      <c r="M276" s="393" t="s">
        <v>322</v>
      </c>
      <c r="N276" s="602" t="s">
        <v>200</v>
      </c>
      <c r="O276" s="601">
        <v>6</v>
      </c>
      <c r="Q276" s="324"/>
    </row>
    <row r="277" spans="1:17" ht="15" x14ac:dyDescent="0.2">
      <c r="A277" s="725"/>
      <c r="B277" s="3450"/>
      <c r="C277" s="724"/>
      <c r="D277" s="723"/>
      <c r="E277" s="674"/>
      <c r="F277" s="3466"/>
      <c r="G277" s="3298"/>
      <c r="H277" s="3350"/>
      <c r="I277" s="3453"/>
      <c r="J277" s="385"/>
      <c r="K277" s="395" t="s">
        <v>194</v>
      </c>
      <c r="L277" s="418"/>
      <c r="M277" s="597"/>
      <c r="N277" s="596"/>
      <c r="O277" s="595"/>
    </row>
    <row r="278" spans="1:17" ht="15" x14ac:dyDescent="0.2">
      <c r="A278" s="725"/>
      <c r="B278" s="3450"/>
      <c r="C278" s="724"/>
      <c r="D278" s="723"/>
      <c r="E278" s="674"/>
      <c r="F278" s="3466"/>
      <c r="G278" s="3298"/>
      <c r="H278" s="3350"/>
      <c r="I278" s="3453"/>
      <c r="J278" s="385"/>
      <c r="K278" s="395" t="s">
        <v>149</v>
      </c>
      <c r="L278" s="418">
        <v>31.9</v>
      </c>
      <c r="M278" s="597"/>
      <c r="N278" s="596"/>
      <c r="O278" s="595"/>
    </row>
    <row r="279" spans="1:17" ht="15.75" thickBot="1" x14ac:dyDescent="0.25">
      <c r="A279" s="725"/>
      <c r="B279" s="3450"/>
      <c r="C279" s="724"/>
      <c r="D279" s="723"/>
      <c r="E279" s="674"/>
      <c r="F279" s="3466"/>
      <c r="G279" s="3298"/>
      <c r="H279" s="3350"/>
      <c r="I279" s="3453"/>
      <c r="J279" s="385"/>
      <c r="K279" s="384" t="s">
        <v>139</v>
      </c>
      <c r="L279" s="468"/>
      <c r="M279" s="586"/>
      <c r="N279" s="585"/>
      <c r="O279" s="584"/>
    </row>
    <row r="280" spans="1:17" ht="15.75" thickBot="1" x14ac:dyDescent="0.25">
      <c r="A280" s="665"/>
      <c r="B280" s="3451"/>
      <c r="C280" s="722"/>
      <c r="D280" s="721"/>
      <c r="E280" s="669"/>
      <c r="F280" s="3467"/>
      <c r="G280" s="3299"/>
      <c r="H280" s="3351"/>
      <c r="I280" s="3454"/>
      <c r="J280" s="448"/>
      <c r="K280" s="408" t="s">
        <v>21</v>
      </c>
      <c r="L280" s="407">
        <f>SUM(L275:L279)</f>
        <v>39.199999999999996</v>
      </c>
      <c r="M280" s="576"/>
      <c r="N280" s="575"/>
      <c r="O280" s="574"/>
    </row>
    <row r="281" spans="1:17" ht="13.5" thickBot="1" x14ac:dyDescent="0.25">
      <c r="A281" s="583" t="s">
        <v>81</v>
      </c>
      <c r="B281" s="720" t="s">
        <v>27</v>
      </c>
      <c r="C281" s="3468" t="s">
        <v>26</v>
      </c>
      <c r="D281" s="3468"/>
      <c r="E281" s="3468"/>
      <c r="F281" s="3468"/>
      <c r="G281" s="3468"/>
      <c r="H281" s="3468"/>
      <c r="I281" s="3469"/>
      <c r="J281" s="719"/>
      <c r="K281" s="718" t="s">
        <v>21</v>
      </c>
      <c r="L281" s="717">
        <f>L274*1</f>
        <v>39.199999999999996</v>
      </c>
      <c r="M281" s="513"/>
      <c r="N281" s="513"/>
      <c r="O281" s="512"/>
    </row>
    <row r="282" spans="1:17" ht="19.5" customHeight="1" thickBot="1" x14ac:dyDescent="0.25">
      <c r="A282" s="714" t="s">
        <v>81</v>
      </c>
      <c r="B282" s="716" t="s">
        <v>86</v>
      </c>
      <c r="C282" s="715" t="s">
        <v>321</v>
      </c>
      <c r="D282" s="550"/>
      <c r="E282" s="550"/>
      <c r="F282" s="550"/>
      <c r="G282" s="550"/>
      <c r="H282" s="550"/>
      <c r="I282" s="550"/>
      <c r="J282" s="490"/>
      <c r="K282" s="490"/>
      <c r="L282" s="490"/>
      <c r="M282" s="550"/>
      <c r="N282" s="550"/>
      <c r="O282" s="549"/>
    </row>
    <row r="283" spans="1:17" ht="26.25" thickBot="1" x14ac:dyDescent="0.25">
      <c r="A283" s="714"/>
      <c r="B283" s="572"/>
      <c r="C283" s="713"/>
      <c r="D283" s="713"/>
      <c r="E283" s="713"/>
      <c r="F283" s="713"/>
      <c r="G283" s="713"/>
      <c r="H283" s="713"/>
      <c r="I283" s="713"/>
      <c r="J283" s="713"/>
      <c r="K283" s="713"/>
      <c r="L283" s="713"/>
      <c r="M283" s="554" t="s">
        <v>320</v>
      </c>
      <c r="N283" s="485" t="s">
        <v>200</v>
      </c>
      <c r="O283" s="623">
        <v>1</v>
      </c>
    </row>
    <row r="284" spans="1:17" ht="12.75" customHeight="1" x14ac:dyDescent="0.2">
      <c r="A284" s="612" t="s">
        <v>81</v>
      </c>
      <c r="B284" s="3323" t="s">
        <v>86</v>
      </c>
      <c r="C284" s="712" t="s">
        <v>25</v>
      </c>
      <c r="D284" s="3470" t="s">
        <v>319</v>
      </c>
      <c r="E284" s="3471"/>
      <c r="F284" s="3472"/>
      <c r="G284" s="3297" t="s">
        <v>316</v>
      </c>
      <c r="H284" s="3326" t="s">
        <v>33</v>
      </c>
      <c r="I284" s="3381" t="s">
        <v>32</v>
      </c>
      <c r="J284" s="540" t="s">
        <v>31</v>
      </c>
      <c r="K284" s="619" t="s">
        <v>101</v>
      </c>
      <c r="L284" s="618">
        <f>L290</f>
        <v>0</v>
      </c>
      <c r="M284" s="606" t="s">
        <v>219</v>
      </c>
      <c r="N284" s="605" t="s">
        <v>200</v>
      </c>
      <c r="O284" s="531">
        <v>1</v>
      </c>
    </row>
    <row r="285" spans="1:17" ht="25.5" x14ac:dyDescent="0.2">
      <c r="A285" s="594"/>
      <c r="B285" s="3324"/>
      <c r="C285" s="708"/>
      <c r="D285" s="3473"/>
      <c r="E285" s="3474"/>
      <c r="F285" s="3475"/>
      <c r="G285" s="3298"/>
      <c r="H285" s="3327"/>
      <c r="I285" s="3382"/>
      <c r="J285" s="600"/>
      <c r="K285" s="617" t="s">
        <v>124</v>
      </c>
      <c r="L285" s="616">
        <f>L291</f>
        <v>210.4</v>
      </c>
      <c r="M285" s="597" t="s">
        <v>318</v>
      </c>
      <c r="N285" s="596" t="s">
        <v>200</v>
      </c>
      <c r="O285" s="456">
        <v>1</v>
      </c>
      <c r="Q285" s="325"/>
    </row>
    <row r="286" spans="1:17" ht="15" customHeight="1" x14ac:dyDescent="0.2">
      <c r="A286" s="594"/>
      <c r="B286" s="3324"/>
      <c r="C286" s="708"/>
      <c r="D286" s="3473"/>
      <c r="E286" s="3474"/>
      <c r="F286" s="3475"/>
      <c r="G286" s="3298"/>
      <c r="H286" s="3327"/>
      <c r="I286" s="3382"/>
      <c r="J286" s="600"/>
      <c r="K286" s="617" t="s">
        <v>194</v>
      </c>
      <c r="L286" s="616">
        <f>L292</f>
        <v>0</v>
      </c>
      <c r="M286" s="597"/>
      <c r="N286" s="596"/>
      <c r="O286" s="595"/>
    </row>
    <row r="287" spans="1:17" ht="15" customHeight="1" x14ac:dyDescent="0.2">
      <c r="A287" s="594"/>
      <c r="B287" s="3324"/>
      <c r="C287" s="708"/>
      <c r="D287" s="3473"/>
      <c r="E287" s="3474"/>
      <c r="F287" s="3475"/>
      <c r="G287" s="3298"/>
      <c r="H287" s="3327"/>
      <c r="I287" s="3382"/>
      <c r="J287" s="600"/>
      <c r="K287" s="617" t="s">
        <v>149</v>
      </c>
      <c r="L287" s="616">
        <f>L293</f>
        <v>152.1</v>
      </c>
      <c r="M287" s="597"/>
      <c r="N287" s="596"/>
      <c r="O287" s="595"/>
    </row>
    <row r="288" spans="1:17" ht="15.75" customHeight="1" thickBot="1" x14ac:dyDescent="0.25">
      <c r="A288" s="594"/>
      <c r="B288" s="3324"/>
      <c r="C288" s="708"/>
      <c r="D288" s="3473"/>
      <c r="E288" s="3474"/>
      <c r="F288" s="3475"/>
      <c r="G288" s="3298"/>
      <c r="H288" s="3327"/>
      <c r="I288" s="3382"/>
      <c r="J288" s="600"/>
      <c r="K288" s="615" t="s">
        <v>139</v>
      </c>
      <c r="L288" s="614">
        <f>L294</f>
        <v>0</v>
      </c>
      <c r="M288" s="586"/>
      <c r="N288" s="585"/>
      <c r="O288" s="584"/>
    </row>
    <row r="289" spans="1:16" ht="27.75" customHeight="1" thickBot="1" x14ac:dyDescent="0.25">
      <c r="A289" s="583"/>
      <c r="B289" s="3325"/>
      <c r="C289" s="706"/>
      <c r="D289" s="3476"/>
      <c r="E289" s="3477"/>
      <c r="F289" s="3478"/>
      <c r="G289" s="3299"/>
      <c r="H289" s="3328"/>
      <c r="I289" s="3383"/>
      <c r="J289" s="613"/>
      <c r="K289" s="578" t="s">
        <v>21</v>
      </c>
      <c r="L289" s="577">
        <f>SUM(L284:L288)</f>
        <v>362.5</v>
      </c>
      <c r="M289" s="576"/>
      <c r="N289" s="575"/>
      <c r="O289" s="574"/>
    </row>
    <row r="290" spans="1:16" ht="15" x14ac:dyDescent="0.2">
      <c r="A290" s="612" t="s">
        <v>81</v>
      </c>
      <c r="B290" s="3323" t="s">
        <v>86</v>
      </c>
      <c r="C290" s="712" t="s">
        <v>25</v>
      </c>
      <c r="D290" s="610" t="s">
        <v>25</v>
      </c>
      <c r="E290" s="711"/>
      <c r="F290" s="3304" t="s">
        <v>317</v>
      </c>
      <c r="G290" s="3297" t="s">
        <v>316</v>
      </c>
      <c r="H290" s="3326" t="s">
        <v>33</v>
      </c>
      <c r="I290" s="3381" t="s">
        <v>229</v>
      </c>
      <c r="J290" s="540" t="s">
        <v>228</v>
      </c>
      <c r="K290" s="608" t="s">
        <v>101</v>
      </c>
      <c r="L290" s="607"/>
      <c r="M290" s="606" t="s">
        <v>212</v>
      </c>
      <c r="N290" s="605" t="s">
        <v>200</v>
      </c>
      <c r="O290" s="604">
        <v>1</v>
      </c>
    </row>
    <row r="291" spans="1:16" ht="15" x14ac:dyDescent="0.2">
      <c r="A291" s="594"/>
      <c r="B291" s="3324"/>
      <c r="C291" s="708"/>
      <c r="D291" s="591"/>
      <c r="E291" s="707"/>
      <c r="F291" s="3305"/>
      <c r="G291" s="3298"/>
      <c r="H291" s="3327"/>
      <c r="I291" s="3382"/>
      <c r="J291" s="419" t="s">
        <v>226</v>
      </c>
      <c r="K291" s="599" t="s">
        <v>124</v>
      </c>
      <c r="L291" s="710">
        <v>210.4</v>
      </c>
      <c r="M291" s="393" t="s">
        <v>315</v>
      </c>
      <c r="N291" s="602" t="s">
        <v>200</v>
      </c>
      <c r="O291" s="601">
        <v>1</v>
      </c>
      <c r="P291" s="709"/>
    </row>
    <row r="292" spans="1:16" x14ac:dyDescent="0.2">
      <c r="A292" s="594"/>
      <c r="B292" s="3324"/>
      <c r="C292" s="708"/>
      <c r="D292" s="591"/>
      <c r="E292" s="707"/>
      <c r="F292" s="3305"/>
      <c r="G292" s="3298"/>
      <c r="H292" s="3327"/>
      <c r="I292" s="3382"/>
      <c r="J292" s="600"/>
      <c r="K292" s="599" t="s">
        <v>194</v>
      </c>
      <c r="L292" s="598"/>
      <c r="M292" s="597"/>
      <c r="N292" s="596"/>
      <c r="O292" s="595"/>
    </row>
    <row r="293" spans="1:16" x14ac:dyDescent="0.2">
      <c r="A293" s="594"/>
      <c r="B293" s="3324"/>
      <c r="C293" s="708"/>
      <c r="D293" s="591"/>
      <c r="E293" s="707"/>
      <c r="F293" s="3305"/>
      <c r="G293" s="3298"/>
      <c r="H293" s="3327"/>
      <c r="I293" s="3382"/>
      <c r="J293" s="600"/>
      <c r="K293" s="599" t="s">
        <v>149</v>
      </c>
      <c r="L293" s="598">
        <v>152.1</v>
      </c>
      <c r="M293" s="597"/>
      <c r="N293" s="596"/>
      <c r="O293" s="595"/>
    </row>
    <row r="294" spans="1:16" ht="13.5" thickBot="1" x14ac:dyDescent="0.25">
      <c r="A294" s="594"/>
      <c r="B294" s="3324"/>
      <c r="C294" s="708"/>
      <c r="D294" s="591"/>
      <c r="E294" s="707"/>
      <c r="F294" s="3305"/>
      <c r="G294" s="3298"/>
      <c r="H294" s="3327"/>
      <c r="I294" s="3382"/>
      <c r="J294" s="600"/>
      <c r="K294" s="588" t="s">
        <v>139</v>
      </c>
      <c r="L294" s="587"/>
      <c r="M294" s="586"/>
      <c r="N294" s="585"/>
      <c r="O294" s="584"/>
    </row>
    <row r="295" spans="1:16" ht="13.5" thickBot="1" x14ac:dyDescent="0.25">
      <c r="A295" s="583"/>
      <c r="B295" s="3325"/>
      <c r="C295" s="706"/>
      <c r="D295" s="581"/>
      <c r="E295" s="705"/>
      <c r="F295" s="3306"/>
      <c r="G295" s="3299"/>
      <c r="H295" s="3328"/>
      <c r="I295" s="3383"/>
      <c r="J295" s="579"/>
      <c r="K295" s="578" t="s">
        <v>21</v>
      </c>
      <c r="L295" s="577">
        <f>SUM(L290:L294)</f>
        <v>362.5</v>
      </c>
      <c r="M295" s="576"/>
      <c r="N295" s="575"/>
      <c r="O295" s="574"/>
    </row>
    <row r="296" spans="1:16" ht="15" thickBot="1" x14ac:dyDescent="0.25">
      <c r="A296" s="371" t="s">
        <v>81</v>
      </c>
      <c r="B296" s="370" t="s">
        <v>86</v>
      </c>
      <c r="C296" s="3531" t="s">
        <v>26</v>
      </c>
      <c r="D296" s="3531"/>
      <c r="E296" s="3531"/>
      <c r="F296" s="3531"/>
      <c r="G296" s="3531"/>
      <c r="H296" s="3531"/>
      <c r="I296" s="3532"/>
      <c r="J296" s="704"/>
      <c r="K296" s="369" t="s">
        <v>21</v>
      </c>
      <c r="L296" s="703">
        <f>L289*1</f>
        <v>362.5</v>
      </c>
      <c r="M296" s="367"/>
      <c r="N296" s="367"/>
      <c r="O296" s="366"/>
    </row>
    <row r="297" spans="1:16" ht="15" thickBot="1" x14ac:dyDescent="0.25">
      <c r="A297" s="511" t="s">
        <v>81</v>
      </c>
      <c r="B297" s="365"/>
      <c r="C297" s="3534" t="s">
        <v>24</v>
      </c>
      <c r="D297" s="3534"/>
      <c r="E297" s="3534"/>
      <c r="F297" s="3534"/>
      <c r="G297" s="3534"/>
      <c r="H297" s="3534"/>
      <c r="I297" s="3535"/>
      <c r="J297" s="702"/>
      <c r="K297" s="364" t="s">
        <v>21</v>
      </c>
      <c r="L297" s="701">
        <f>L266+L281+L296</f>
        <v>721.4</v>
      </c>
      <c r="M297" s="362"/>
      <c r="N297" s="362"/>
      <c r="O297" s="361"/>
    </row>
    <row r="298" spans="1:16" ht="15.75" thickBot="1" x14ac:dyDescent="0.25">
      <c r="A298" s="505" t="s">
        <v>76</v>
      </c>
      <c r="B298" s="504"/>
      <c r="C298" s="627" t="s">
        <v>314</v>
      </c>
      <c r="D298" s="502"/>
      <c r="E298" s="502"/>
      <c r="F298" s="626"/>
      <c r="G298" s="626"/>
      <c r="H298" s="502"/>
      <c r="I298" s="502"/>
      <c r="J298" s="502"/>
      <c r="K298" s="502"/>
      <c r="L298" s="502"/>
      <c r="M298" s="501"/>
      <c r="N298" s="501"/>
      <c r="O298" s="500"/>
    </row>
    <row r="299" spans="1:16" ht="37.5" customHeight="1" thickBot="1" x14ac:dyDescent="0.25">
      <c r="A299" s="558"/>
      <c r="B299" s="557"/>
      <c r="C299" s="555"/>
      <c r="D299" s="555"/>
      <c r="E299" s="555"/>
      <c r="F299" s="556"/>
      <c r="G299" s="556"/>
      <c r="H299" s="555"/>
      <c r="I299" s="555"/>
      <c r="J299" s="555"/>
      <c r="K299" s="555"/>
      <c r="L299" s="555"/>
      <c r="M299" s="554" t="s">
        <v>313</v>
      </c>
      <c r="N299" s="485" t="s">
        <v>312</v>
      </c>
      <c r="O299" s="700">
        <v>676315</v>
      </c>
    </row>
    <row r="300" spans="1:16" ht="23.25" customHeight="1" thickBot="1" x14ac:dyDescent="0.25">
      <c r="A300" s="488" t="s">
        <v>76</v>
      </c>
      <c r="B300" s="370" t="s">
        <v>25</v>
      </c>
      <c r="C300" s="552" t="s">
        <v>311</v>
      </c>
      <c r="D300" s="551"/>
      <c r="E300" s="551"/>
      <c r="F300" s="551"/>
      <c r="G300" s="551"/>
      <c r="H300" s="551"/>
      <c r="I300" s="551"/>
      <c r="J300" s="551"/>
      <c r="K300" s="551"/>
      <c r="L300" s="551"/>
      <c r="M300" s="550"/>
      <c r="N300" s="550"/>
      <c r="O300" s="549"/>
    </row>
    <row r="301" spans="1:16" ht="36" customHeight="1" thickBot="1" x14ac:dyDescent="0.25">
      <c r="A301" s="548"/>
      <c r="B301" s="370"/>
      <c r="C301" s="547"/>
      <c r="D301" s="547"/>
      <c r="E301" s="547"/>
      <c r="F301" s="547"/>
      <c r="G301" s="547"/>
      <c r="H301" s="547"/>
      <c r="I301" s="547"/>
      <c r="J301" s="547"/>
      <c r="K301" s="547"/>
      <c r="L301" s="547"/>
      <c r="M301" s="486" t="s">
        <v>310</v>
      </c>
      <c r="N301" s="485" t="s">
        <v>200</v>
      </c>
      <c r="O301" s="700"/>
    </row>
    <row r="302" spans="1:16" ht="15" customHeight="1" x14ac:dyDescent="0.2">
      <c r="A302" s="3479" t="s">
        <v>76</v>
      </c>
      <c r="B302" s="3482" t="s">
        <v>25</v>
      </c>
      <c r="C302" s="3352" t="s">
        <v>25</v>
      </c>
      <c r="D302" s="3485" t="s">
        <v>309</v>
      </c>
      <c r="E302" s="3486"/>
      <c r="F302" s="3487"/>
      <c r="G302" s="3297" t="s">
        <v>307</v>
      </c>
      <c r="H302" s="3347" t="s">
        <v>33</v>
      </c>
      <c r="I302" s="3308" t="s">
        <v>32</v>
      </c>
      <c r="J302" s="540" t="s">
        <v>31</v>
      </c>
      <c r="K302" s="482" t="s">
        <v>101</v>
      </c>
      <c r="L302" s="460">
        <f>L308</f>
        <v>1.6</v>
      </c>
      <c r="M302" s="398" t="s">
        <v>219</v>
      </c>
      <c r="N302" s="397" t="s">
        <v>200</v>
      </c>
      <c r="O302" s="396"/>
    </row>
    <row r="303" spans="1:16" ht="15" x14ac:dyDescent="0.2">
      <c r="A303" s="3480"/>
      <c r="B303" s="3318"/>
      <c r="C303" s="3353"/>
      <c r="D303" s="3488"/>
      <c r="E303" s="3489"/>
      <c r="F303" s="3345"/>
      <c r="G303" s="3298"/>
      <c r="H303" s="3300"/>
      <c r="I303" s="3302"/>
      <c r="J303" s="385"/>
      <c r="K303" s="479" t="s">
        <v>124</v>
      </c>
      <c r="L303" s="458">
        <f>L309</f>
        <v>328.3</v>
      </c>
      <c r="M303" s="3568" t="s">
        <v>305</v>
      </c>
      <c r="N303" s="3575" t="s">
        <v>304</v>
      </c>
      <c r="O303" s="3577">
        <v>74</v>
      </c>
    </row>
    <row r="304" spans="1:16" ht="15" x14ac:dyDescent="0.2">
      <c r="A304" s="3480"/>
      <c r="B304" s="3318"/>
      <c r="C304" s="3353"/>
      <c r="D304" s="3488"/>
      <c r="E304" s="3489"/>
      <c r="F304" s="3345"/>
      <c r="G304" s="3298"/>
      <c r="H304" s="3300"/>
      <c r="I304" s="3302"/>
      <c r="J304" s="385"/>
      <c r="K304" s="479" t="s">
        <v>194</v>
      </c>
      <c r="L304" s="458">
        <f>L310</f>
        <v>1516.5</v>
      </c>
      <c r="M304" s="3425"/>
      <c r="N304" s="3576"/>
      <c r="O304" s="3578"/>
    </row>
    <row r="305" spans="1:15" ht="15" x14ac:dyDescent="0.2">
      <c r="A305" s="3480"/>
      <c r="B305" s="3318"/>
      <c r="C305" s="3353"/>
      <c r="D305" s="3488"/>
      <c r="E305" s="3489"/>
      <c r="F305" s="3345"/>
      <c r="G305" s="3298"/>
      <c r="H305" s="3300"/>
      <c r="I305" s="3302"/>
      <c r="J305" s="385"/>
      <c r="K305" s="479" t="s">
        <v>149</v>
      </c>
      <c r="L305" s="458">
        <f>L311</f>
        <v>1844.7</v>
      </c>
      <c r="M305" s="422"/>
      <c r="N305" s="457"/>
      <c r="O305" s="391"/>
    </row>
    <row r="306" spans="1:15" ht="15.75" thickBot="1" x14ac:dyDescent="0.25">
      <c r="A306" s="3480"/>
      <c r="B306" s="3318"/>
      <c r="C306" s="3353"/>
      <c r="D306" s="3488"/>
      <c r="E306" s="3489"/>
      <c r="F306" s="3345"/>
      <c r="G306" s="3298"/>
      <c r="H306" s="3300"/>
      <c r="I306" s="3302"/>
      <c r="J306" s="385"/>
      <c r="K306" s="621" t="s">
        <v>139</v>
      </c>
      <c r="L306" s="453">
        <f>L312</f>
        <v>0</v>
      </c>
      <c r="M306" s="452"/>
      <c r="N306" s="451"/>
      <c r="O306" s="450"/>
    </row>
    <row r="307" spans="1:15" ht="15.75" thickBot="1" x14ac:dyDescent="0.25">
      <c r="A307" s="3481"/>
      <c r="B307" s="3483"/>
      <c r="C307" s="3484"/>
      <c r="D307" s="3490"/>
      <c r="E307" s="3491"/>
      <c r="F307" s="3346"/>
      <c r="G307" s="3299"/>
      <c r="H307" s="3348"/>
      <c r="I307" s="3303"/>
      <c r="J307" s="448"/>
      <c r="K307" s="408" t="s">
        <v>21</v>
      </c>
      <c r="L307" s="407">
        <f>SUM(L302:L306)</f>
        <v>3691.1000000000004</v>
      </c>
      <c r="M307" s="406"/>
      <c r="N307" s="405"/>
      <c r="O307" s="404"/>
    </row>
    <row r="308" spans="1:15" ht="15" x14ac:dyDescent="0.2">
      <c r="A308" s="3479" t="s">
        <v>76</v>
      </c>
      <c r="B308" s="3482" t="s">
        <v>25</v>
      </c>
      <c r="C308" s="3352" t="s">
        <v>25</v>
      </c>
      <c r="D308" s="403" t="s">
        <v>25</v>
      </c>
      <c r="E308" s="402"/>
      <c r="F308" s="3304" t="s">
        <v>308</v>
      </c>
      <c r="G308" s="3297" t="s">
        <v>307</v>
      </c>
      <c r="H308" s="3497" t="s">
        <v>33</v>
      </c>
      <c r="I308" s="3308" t="s">
        <v>214</v>
      </c>
      <c r="J308" s="540" t="s">
        <v>237</v>
      </c>
      <c r="K308" s="400" t="s">
        <v>101</v>
      </c>
      <c r="L308" s="399">
        <v>1.6</v>
      </c>
      <c r="M308" s="398" t="s">
        <v>212</v>
      </c>
      <c r="N308" s="397" t="s">
        <v>200</v>
      </c>
      <c r="O308" s="396"/>
    </row>
    <row r="309" spans="1:15" ht="15" x14ac:dyDescent="0.2">
      <c r="A309" s="3480"/>
      <c r="B309" s="3318"/>
      <c r="C309" s="3353"/>
      <c r="D309" s="387"/>
      <c r="E309" s="386"/>
      <c r="F309" s="3305"/>
      <c r="G309" s="3298"/>
      <c r="H309" s="3498"/>
      <c r="I309" s="3302"/>
      <c r="J309" s="419" t="s">
        <v>306</v>
      </c>
      <c r="K309" s="395" t="s">
        <v>124</v>
      </c>
      <c r="L309" s="418">
        <v>328.3</v>
      </c>
      <c r="M309" s="699" t="s">
        <v>305</v>
      </c>
      <c r="N309" s="392" t="s">
        <v>304</v>
      </c>
      <c r="O309" s="456">
        <v>74</v>
      </c>
    </row>
    <row r="310" spans="1:15" ht="15" x14ac:dyDescent="0.2">
      <c r="A310" s="3480"/>
      <c r="B310" s="3318"/>
      <c r="C310" s="3353"/>
      <c r="D310" s="387"/>
      <c r="E310" s="386"/>
      <c r="F310" s="3305"/>
      <c r="G310" s="3298"/>
      <c r="H310" s="3498"/>
      <c r="I310" s="3302"/>
      <c r="J310" s="385"/>
      <c r="K310" s="395" t="s">
        <v>194</v>
      </c>
      <c r="L310" s="418">
        <v>1516.5</v>
      </c>
      <c r="M310" s="698"/>
      <c r="N310" s="457"/>
      <c r="O310" s="391"/>
    </row>
    <row r="311" spans="1:15" ht="15" x14ac:dyDescent="0.2">
      <c r="A311" s="3480"/>
      <c r="B311" s="3318"/>
      <c r="C311" s="3353"/>
      <c r="D311" s="387"/>
      <c r="E311" s="386"/>
      <c r="F311" s="3305"/>
      <c r="G311" s="3298"/>
      <c r="H311" s="3498"/>
      <c r="I311" s="3302"/>
      <c r="J311" s="385"/>
      <c r="K311" s="395" t="s">
        <v>149</v>
      </c>
      <c r="L311" s="418">
        <v>1844.7</v>
      </c>
      <c r="M311" s="422"/>
      <c r="N311" s="457"/>
      <c r="O311" s="391"/>
    </row>
    <row r="312" spans="1:15" ht="15.75" thickBot="1" x14ac:dyDescent="0.25">
      <c r="A312" s="3480"/>
      <c r="B312" s="3318"/>
      <c r="C312" s="3353"/>
      <c r="D312" s="387"/>
      <c r="E312" s="386"/>
      <c r="F312" s="3305"/>
      <c r="G312" s="3298"/>
      <c r="H312" s="3498"/>
      <c r="I312" s="3302"/>
      <c r="J312" s="385"/>
      <c r="K312" s="384" t="s">
        <v>139</v>
      </c>
      <c r="L312" s="468"/>
      <c r="M312" s="452"/>
      <c r="N312" s="451"/>
      <c r="O312" s="450"/>
    </row>
    <row r="313" spans="1:15" ht="15.75" thickBot="1" x14ac:dyDescent="0.25">
      <c r="A313" s="3481"/>
      <c r="B313" s="3483"/>
      <c r="C313" s="3484"/>
      <c r="D313" s="412"/>
      <c r="E313" s="411"/>
      <c r="F313" s="3306"/>
      <c r="G313" s="3299"/>
      <c r="H313" s="3499"/>
      <c r="I313" s="3303"/>
      <c r="J313" s="448"/>
      <c r="K313" s="408" t="s">
        <v>21</v>
      </c>
      <c r="L313" s="407">
        <f>SUM(L308:L312)</f>
        <v>3691.1000000000004</v>
      </c>
      <c r="M313" s="406"/>
      <c r="N313" s="405"/>
      <c r="O313" s="404"/>
    </row>
    <row r="314" spans="1:15" ht="18.600000000000001" customHeight="1" thickBot="1" x14ac:dyDescent="0.25">
      <c r="A314" s="665" t="s">
        <v>76</v>
      </c>
      <c r="B314" s="664" t="s">
        <v>25</v>
      </c>
      <c r="C314" s="3551" t="s">
        <v>26</v>
      </c>
      <c r="D314" s="3551"/>
      <c r="E314" s="3551"/>
      <c r="F314" s="3551"/>
      <c r="G314" s="3551"/>
      <c r="H314" s="3551"/>
      <c r="I314" s="3552"/>
      <c r="J314" s="516"/>
      <c r="K314" s="662" t="s">
        <v>21</v>
      </c>
      <c r="L314" s="514">
        <f>L307*1</f>
        <v>3691.1000000000004</v>
      </c>
      <c r="M314" s="513"/>
      <c r="N314" s="513"/>
      <c r="O314" s="512"/>
    </row>
    <row r="315" spans="1:15" ht="24.6" customHeight="1" thickBot="1" x14ac:dyDescent="0.25">
      <c r="A315" s="697" t="s">
        <v>76</v>
      </c>
      <c r="B315" s="695" t="s">
        <v>27</v>
      </c>
      <c r="C315" s="552" t="s">
        <v>303</v>
      </c>
      <c r="D315" s="551"/>
      <c r="E315" s="551"/>
      <c r="F315" s="551"/>
      <c r="G315" s="551"/>
      <c r="H315" s="551"/>
      <c r="I315" s="551"/>
      <c r="J315" s="491"/>
      <c r="K315" s="551"/>
      <c r="L315" s="551"/>
      <c r="M315" s="550"/>
      <c r="N315" s="550"/>
      <c r="O315" s="549"/>
    </row>
    <row r="316" spans="1:15" ht="24" customHeight="1" thickBot="1" x14ac:dyDescent="0.25">
      <c r="A316" s="696"/>
      <c r="B316" s="695"/>
      <c r="C316" s="547"/>
      <c r="D316" s="547"/>
      <c r="E316" s="547"/>
      <c r="F316" s="547"/>
      <c r="G316" s="547"/>
      <c r="H316" s="547"/>
      <c r="I316" s="547"/>
      <c r="J316" s="547"/>
      <c r="K316" s="547"/>
      <c r="L316" s="547"/>
      <c r="M316" s="694" t="s">
        <v>302</v>
      </c>
      <c r="N316" s="485" t="s">
        <v>200</v>
      </c>
      <c r="O316" s="623"/>
    </row>
    <row r="317" spans="1:15" ht="15" customHeight="1" x14ac:dyDescent="0.2">
      <c r="A317" s="3500" t="s">
        <v>76</v>
      </c>
      <c r="B317" s="3503" t="s">
        <v>27</v>
      </c>
      <c r="C317" s="3492" t="s">
        <v>25</v>
      </c>
      <c r="D317" s="3455" t="s">
        <v>301</v>
      </c>
      <c r="E317" s="3456"/>
      <c r="F317" s="3457"/>
      <c r="G317" s="3297" t="s">
        <v>298</v>
      </c>
      <c r="H317" s="3495" t="s">
        <v>33</v>
      </c>
      <c r="I317" s="3452" t="s">
        <v>32</v>
      </c>
      <c r="J317" s="540" t="s">
        <v>31</v>
      </c>
      <c r="K317" s="482" t="s">
        <v>101</v>
      </c>
      <c r="L317" s="693">
        <f>L323</f>
        <v>0.5</v>
      </c>
      <c r="M317" s="606" t="s">
        <v>219</v>
      </c>
      <c r="N317" s="605" t="s">
        <v>200</v>
      </c>
      <c r="O317" s="604"/>
    </row>
    <row r="318" spans="1:15" ht="15" x14ac:dyDescent="0.2">
      <c r="A318" s="3501"/>
      <c r="B318" s="3450"/>
      <c r="C318" s="3493"/>
      <c r="D318" s="3458"/>
      <c r="E318" s="3459"/>
      <c r="F318" s="3460"/>
      <c r="G318" s="3298"/>
      <c r="H318" s="3350"/>
      <c r="I318" s="3453"/>
      <c r="J318" s="385"/>
      <c r="K318" s="479" t="s">
        <v>124</v>
      </c>
      <c r="L318" s="691">
        <f>L324</f>
        <v>278.60000000000002</v>
      </c>
      <c r="M318" s="422" t="s">
        <v>300</v>
      </c>
      <c r="N318" s="596" t="s">
        <v>200</v>
      </c>
      <c r="O318" s="692">
        <v>173</v>
      </c>
    </row>
    <row r="319" spans="1:15" ht="15" x14ac:dyDescent="0.2">
      <c r="A319" s="3501"/>
      <c r="B319" s="3450"/>
      <c r="C319" s="3493"/>
      <c r="D319" s="3458"/>
      <c r="E319" s="3459"/>
      <c r="F319" s="3460"/>
      <c r="G319" s="3298"/>
      <c r="H319" s="3350"/>
      <c r="I319" s="3453"/>
      <c r="J319" s="385"/>
      <c r="K319" s="479" t="s">
        <v>194</v>
      </c>
      <c r="L319" s="691">
        <f>L325</f>
        <v>0</v>
      </c>
      <c r="M319" s="597"/>
      <c r="N319" s="596"/>
      <c r="O319" s="595"/>
    </row>
    <row r="320" spans="1:15" ht="15" x14ac:dyDescent="0.2">
      <c r="A320" s="3501"/>
      <c r="B320" s="3450"/>
      <c r="C320" s="3493"/>
      <c r="D320" s="3458"/>
      <c r="E320" s="3459"/>
      <c r="F320" s="3460"/>
      <c r="G320" s="3298"/>
      <c r="H320" s="3350"/>
      <c r="I320" s="3453"/>
      <c r="J320" s="385"/>
      <c r="K320" s="479" t="s">
        <v>149</v>
      </c>
      <c r="L320" s="691">
        <f>L326</f>
        <v>526</v>
      </c>
      <c r="M320" s="597"/>
      <c r="N320" s="596"/>
      <c r="O320" s="595"/>
    </row>
    <row r="321" spans="1:15" ht="15.75" thickBot="1" x14ac:dyDescent="0.25">
      <c r="A321" s="3501"/>
      <c r="B321" s="3450"/>
      <c r="C321" s="3493"/>
      <c r="D321" s="3458"/>
      <c r="E321" s="3459"/>
      <c r="F321" s="3460"/>
      <c r="G321" s="3298"/>
      <c r="H321" s="3350"/>
      <c r="I321" s="3453"/>
      <c r="J321" s="385"/>
      <c r="K321" s="621" t="s">
        <v>139</v>
      </c>
      <c r="L321" s="690">
        <f>L327</f>
        <v>0</v>
      </c>
      <c r="M321" s="586"/>
      <c r="N321" s="585"/>
      <c r="O321" s="584"/>
    </row>
    <row r="322" spans="1:15" ht="21" customHeight="1" thickBot="1" x14ac:dyDescent="0.25">
      <c r="A322" s="3502"/>
      <c r="B322" s="3504"/>
      <c r="C322" s="3494"/>
      <c r="D322" s="3461"/>
      <c r="E322" s="3462"/>
      <c r="F322" s="3463"/>
      <c r="G322" s="3299"/>
      <c r="H322" s="3496"/>
      <c r="I322" s="3454"/>
      <c r="J322" s="448"/>
      <c r="K322" s="689" t="s">
        <v>21</v>
      </c>
      <c r="L322" s="688">
        <f>SUM(L317:L321)</f>
        <v>805.1</v>
      </c>
      <c r="M322" s="687"/>
      <c r="N322" s="686"/>
      <c r="O322" s="685"/>
    </row>
    <row r="323" spans="1:15" ht="15" x14ac:dyDescent="0.2">
      <c r="A323" s="3500" t="s">
        <v>76</v>
      </c>
      <c r="B323" s="3503" t="s">
        <v>27</v>
      </c>
      <c r="C323" s="3492" t="s">
        <v>25</v>
      </c>
      <c r="D323" s="684" t="s">
        <v>25</v>
      </c>
      <c r="E323" s="683"/>
      <c r="F323" s="3304" t="s">
        <v>299</v>
      </c>
      <c r="G323" s="3297" t="s">
        <v>298</v>
      </c>
      <c r="H323" s="3495" t="s">
        <v>33</v>
      </c>
      <c r="I323" s="3452" t="s">
        <v>214</v>
      </c>
      <c r="J323" s="532" t="s">
        <v>237</v>
      </c>
      <c r="K323" s="682" t="s">
        <v>101</v>
      </c>
      <c r="L323" s="681">
        <v>0.5</v>
      </c>
      <c r="M323" s="597" t="s">
        <v>212</v>
      </c>
      <c r="N323" s="680" t="s">
        <v>200</v>
      </c>
      <c r="O323" s="601"/>
    </row>
    <row r="324" spans="1:15" ht="25.5" x14ac:dyDescent="0.2">
      <c r="A324" s="3501"/>
      <c r="B324" s="3450"/>
      <c r="C324" s="3493"/>
      <c r="D324" s="675"/>
      <c r="E324" s="674"/>
      <c r="F324" s="3305"/>
      <c r="G324" s="3298"/>
      <c r="H324" s="3350"/>
      <c r="I324" s="3453"/>
      <c r="J324" s="419" t="s">
        <v>297</v>
      </c>
      <c r="K324" s="677" t="s">
        <v>124</v>
      </c>
      <c r="L324" s="679">
        <v>278.60000000000002</v>
      </c>
      <c r="M324" s="393" t="s">
        <v>296</v>
      </c>
      <c r="N324" s="602" t="s">
        <v>200</v>
      </c>
      <c r="O324" s="678">
        <v>143</v>
      </c>
    </row>
    <row r="325" spans="1:15" ht="15" x14ac:dyDescent="0.2">
      <c r="A325" s="3501"/>
      <c r="B325" s="3450"/>
      <c r="C325" s="3493"/>
      <c r="D325" s="675"/>
      <c r="E325" s="674"/>
      <c r="F325" s="3305"/>
      <c r="G325" s="3298"/>
      <c r="H325" s="3350"/>
      <c r="I325" s="3453"/>
      <c r="J325" s="385"/>
      <c r="K325" s="677" t="s">
        <v>194</v>
      </c>
      <c r="L325" s="676"/>
      <c r="M325" s="3566" t="s">
        <v>295</v>
      </c>
      <c r="N325" s="596"/>
      <c r="O325" s="601"/>
    </row>
    <row r="326" spans="1:15" ht="15" x14ac:dyDescent="0.2">
      <c r="A326" s="3501"/>
      <c r="B326" s="3450"/>
      <c r="C326" s="3493"/>
      <c r="D326" s="675"/>
      <c r="E326" s="674"/>
      <c r="F326" s="3305"/>
      <c r="G326" s="3298"/>
      <c r="H326" s="3350"/>
      <c r="I326" s="3453"/>
      <c r="J326" s="385"/>
      <c r="K326" s="677" t="s">
        <v>149</v>
      </c>
      <c r="L326" s="676">
        <v>526</v>
      </c>
      <c r="M326" s="3567"/>
      <c r="N326" s="596" t="s">
        <v>200</v>
      </c>
      <c r="O326" s="601">
        <v>30</v>
      </c>
    </row>
    <row r="327" spans="1:15" ht="22.9" customHeight="1" thickBot="1" x14ac:dyDescent="0.25">
      <c r="A327" s="3501"/>
      <c r="B327" s="3450"/>
      <c r="C327" s="3493"/>
      <c r="D327" s="675"/>
      <c r="E327" s="674"/>
      <c r="F327" s="3305"/>
      <c r="G327" s="3298"/>
      <c r="H327" s="3350"/>
      <c r="I327" s="3453"/>
      <c r="J327" s="673"/>
      <c r="K327" s="672" t="s">
        <v>139</v>
      </c>
      <c r="L327" s="671"/>
      <c r="M327" s="586"/>
      <c r="N327" s="585"/>
      <c r="O327" s="584"/>
    </row>
    <row r="328" spans="1:15" ht="21" customHeight="1" thickBot="1" x14ac:dyDescent="0.25">
      <c r="A328" s="3502"/>
      <c r="B328" s="3504"/>
      <c r="C328" s="3494"/>
      <c r="D328" s="670"/>
      <c r="E328" s="669"/>
      <c r="F328" s="3306"/>
      <c r="G328" s="3299"/>
      <c r="H328" s="3496"/>
      <c r="I328" s="3454"/>
      <c r="J328" s="668"/>
      <c r="K328" s="667" t="s">
        <v>21</v>
      </c>
      <c r="L328" s="666">
        <f>SUM(L323:L327)</f>
        <v>805.1</v>
      </c>
      <c r="M328" s="576"/>
      <c r="N328" s="575"/>
      <c r="O328" s="574"/>
    </row>
    <row r="329" spans="1:15" ht="17.25" customHeight="1" thickBot="1" x14ac:dyDescent="0.25">
      <c r="A329" s="665" t="s">
        <v>76</v>
      </c>
      <c r="B329" s="664" t="s">
        <v>27</v>
      </c>
      <c r="C329" s="3551" t="s">
        <v>26</v>
      </c>
      <c r="D329" s="3551"/>
      <c r="E329" s="3551"/>
      <c r="F329" s="3551"/>
      <c r="G329" s="3551"/>
      <c r="H329" s="3551"/>
      <c r="I329" s="3552"/>
      <c r="J329" s="663"/>
      <c r="K329" s="662" t="s">
        <v>21</v>
      </c>
      <c r="L329" s="514">
        <f>L322*1</f>
        <v>805.1</v>
      </c>
      <c r="M329" s="513"/>
      <c r="N329" s="513"/>
      <c r="O329" s="512"/>
    </row>
    <row r="330" spans="1:15" ht="30" customHeight="1" thickBot="1" x14ac:dyDescent="0.25">
      <c r="A330" s="548" t="s">
        <v>76</v>
      </c>
      <c r="B330" s="553" t="s">
        <v>86</v>
      </c>
      <c r="C330" s="552" t="s">
        <v>294</v>
      </c>
      <c r="D330" s="551"/>
      <c r="E330" s="551"/>
      <c r="F330" s="551"/>
      <c r="G330" s="551"/>
      <c r="H330" s="551"/>
      <c r="I330" s="551"/>
      <c r="J330" s="551"/>
      <c r="K330" s="551"/>
      <c r="L330" s="551"/>
      <c r="M330" s="550"/>
      <c r="N330" s="550"/>
      <c r="O330" s="549"/>
    </row>
    <row r="331" spans="1:15" ht="22.15" customHeight="1" thickBot="1" x14ac:dyDescent="0.25">
      <c r="A331" s="548"/>
      <c r="B331" s="370"/>
      <c r="C331" s="547"/>
      <c r="D331" s="547"/>
      <c r="E331" s="547"/>
      <c r="F331" s="547"/>
      <c r="G331" s="547"/>
      <c r="H331" s="547"/>
      <c r="I331" s="547"/>
      <c r="J331" s="547"/>
      <c r="K331" s="547"/>
      <c r="L331" s="547"/>
      <c r="M331" s="486" t="s">
        <v>293</v>
      </c>
      <c r="N331" s="485" t="s">
        <v>200</v>
      </c>
      <c r="O331" s="623">
        <v>8</v>
      </c>
    </row>
    <row r="332" spans="1:15" ht="15" customHeight="1" x14ac:dyDescent="0.2">
      <c r="A332" s="537" t="s">
        <v>76</v>
      </c>
      <c r="B332" s="3317" t="s">
        <v>86</v>
      </c>
      <c r="C332" s="535" t="s">
        <v>25</v>
      </c>
      <c r="D332" s="3455" t="s">
        <v>292</v>
      </c>
      <c r="E332" s="3456"/>
      <c r="F332" s="3457"/>
      <c r="G332" s="3297" t="s">
        <v>267</v>
      </c>
      <c r="H332" s="3307" t="s">
        <v>33</v>
      </c>
      <c r="I332" s="3308" t="s">
        <v>32</v>
      </c>
      <c r="J332" s="540" t="s">
        <v>31</v>
      </c>
      <c r="K332" s="482" t="s">
        <v>101</v>
      </c>
      <c r="L332" s="460">
        <f>L338+L344+L350+L356+L362+L368+L374+L380+L386+L392</f>
        <v>11.7</v>
      </c>
      <c r="M332" s="398" t="s">
        <v>291</v>
      </c>
      <c r="N332" s="397" t="s">
        <v>200</v>
      </c>
      <c r="O332" s="531">
        <v>9</v>
      </c>
    </row>
    <row r="333" spans="1:15" ht="15" x14ac:dyDescent="0.2">
      <c r="A333" s="544"/>
      <c r="B333" s="3318"/>
      <c r="C333" s="546"/>
      <c r="D333" s="3458"/>
      <c r="E333" s="3459"/>
      <c r="F333" s="3460"/>
      <c r="G333" s="3298"/>
      <c r="H333" s="3300"/>
      <c r="I333" s="3302"/>
      <c r="J333" s="385"/>
      <c r="K333" s="479" t="s">
        <v>124</v>
      </c>
      <c r="L333" s="481">
        <f>L339+L345+L351+L357+L363+L369+L375+L381+L387+L393</f>
        <v>3688.5</v>
      </c>
      <c r="M333" s="422" t="s">
        <v>290</v>
      </c>
      <c r="N333" s="457" t="s">
        <v>269</v>
      </c>
      <c r="O333" s="456">
        <v>676315</v>
      </c>
    </row>
    <row r="334" spans="1:15" ht="15" x14ac:dyDescent="0.2">
      <c r="A334" s="544"/>
      <c r="B334" s="3318"/>
      <c r="C334" s="546"/>
      <c r="D334" s="3458"/>
      <c r="E334" s="3459"/>
      <c r="F334" s="3460"/>
      <c r="G334" s="3298"/>
      <c r="H334" s="3300"/>
      <c r="I334" s="3302"/>
      <c r="J334" s="385"/>
      <c r="K334" s="479" t="s">
        <v>194</v>
      </c>
      <c r="L334" s="458">
        <f>L340+L346+L352+L358+L364+L370+L376+L382+L388+L394</f>
        <v>1068.5999999999999</v>
      </c>
      <c r="M334" s="422"/>
      <c r="N334" s="457"/>
      <c r="O334" s="391"/>
    </row>
    <row r="335" spans="1:15" ht="15" x14ac:dyDescent="0.2">
      <c r="A335" s="544"/>
      <c r="B335" s="3318"/>
      <c r="C335" s="546"/>
      <c r="D335" s="3458"/>
      <c r="E335" s="3459"/>
      <c r="F335" s="3460"/>
      <c r="G335" s="3298"/>
      <c r="H335" s="3300"/>
      <c r="I335" s="3302"/>
      <c r="J335" s="385"/>
      <c r="K335" s="479" t="s">
        <v>149</v>
      </c>
      <c r="L335" s="661">
        <f>L341+L347+L353+L359+L365+L371+L377+L383+L389+L395+L401</f>
        <v>3171.8999999999996</v>
      </c>
      <c r="M335" s="422"/>
      <c r="N335" s="457"/>
      <c r="O335" s="391"/>
    </row>
    <row r="336" spans="1:15" ht="15.75" thickBot="1" x14ac:dyDescent="0.25">
      <c r="A336" s="544"/>
      <c r="B336" s="3318"/>
      <c r="C336" s="546"/>
      <c r="D336" s="3458"/>
      <c r="E336" s="3459"/>
      <c r="F336" s="3460"/>
      <c r="G336" s="3298"/>
      <c r="H336" s="3300"/>
      <c r="I336" s="3302"/>
      <c r="J336" s="385"/>
      <c r="K336" s="621" t="s">
        <v>139</v>
      </c>
      <c r="L336" s="453">
        <f>L342+L348+L354+L360+L366+L372+L378+L384+L390+L396</f>
        <v>0</v>
      </c>
      <c r="M336" s="452"/>
      <c r="N336" s="451"/>
      <c r="O336" s="450"/>
    </row>
    <row r="337" spans="1:22" ht="15.75" thickBot="1" x14ac:dyDescent="0.25">
      <c r="A337" s="518"/>
      <c r="B337" s="3319"/>
      <c r="C337" s="545"/>
      <c r="D337" s="3461"/>
      <c r="E337" s="3462"/>
      <c r="F337" s="3463"/>
      <c r="G337" s="3299"/>
      <c r="H337" s="3301"/>
      <c r="I337" s="3303"/>
      <c r="J337" s="448"/>
      <c r="K337" s="408" t="s">
        <v>21</v>
      </c>
      <c r="L337" s="407">
        <f>SUM(L332:L336)</f>
        <v>7940.6999999999989</v>
      </c>
      <c r="M337" s="406"/>
      <c r="N337" s="405"/>
      <c r="O337" s="404"/>
    </row>
    <row r="338" spans="1:22" ht="18.75" customHeight="1" x14ac:dyDescent="0.2">
      <c r="A338" s="537" t="s">
        <v>76</v>
      </c>
      <c r="B338" s="3317" t="s">
        <v>86</v>
      </c>
      <c r="C338" s="535" t="s">
        <v>25</v>
      </c>
      <c r="D338" s="534" t="s">
        <v>25</v>
      </c>
      <c r="E338" s="402"/>
      <c r="F338" s="3304" t="s">
        <v>289</v>
      </c>
      <c r="G338" s="3297" t="s">
        <v>267</v>
      </c>
      <c r="H338" s="3347" t="s">
        <v>33</v>
      </c>
      <c r="I338" s="3308" t="s">
        <v>32</v>
      </c>
      <c r="J338" s="540" t="s">
        <v>31</v>
      </c>
      <c r="K338" s="400" t="s">
        <v>101</v>
      </c>
      <c r="L338" s="399">
        <v>1.6</v>
      </c>
      <c r="M338" s="398" t="s">
        <v>212</v>
      </c>
      <c r="N338" s="397" t="s">
        <v>200</v>
      </c>
      <c r="O338" s="531">
        <v>1</v>
      </c>
    </row>
    <row r="339" spans="1:22" ht="15" x14ac:dyDescent="0.2">
      <c r="A339" s="544"/>
      <c r="B339" s="3318"/>
      <c r="C339" s="546"/>
      <c r="D339" s="525"/>
      <c r="E339" s="386"/>
      <c r="F339" s="3305"/>
      <c r="G339" s="3298"/>
      <c r="H339" s="3300"/>
      <c r="I339" s="3302"/>
      <c r="J339" s="419" t="s">
        <v>288</v>
      </c>
      <c r="K339" s="395" t="s">
        <v>124</v>
      </c>
      <c r="L339" s="418">
        <v>2695.3</v>
      </c>
      <c r="M339" s="393" t="s">
        <v>270</v>
      </c>
      <c r="N339" s="392" t="s">
        <v>269</v>
      </c>
      <c r="O339" s="456">
        <v>90305</v>
      </c>
    </row>
    <row r="340" spans="1:22" ht="15" x14ac:dyDescent="0.2">
      <c r="A340" s="544"/>
      <c r="B340" s="3318"/>
      <c r="C340" s="546"/>
      <c r="D340" s="525"/>
      <c r="E340" s="386"/>
      <c r="F340" s="3305"/>
      <c r="G340" s="3298"/>
      <c r="H340" s="3300"/>
      <c r="I340" s="3302"/>
      <c r="J340" s="385"/>
      <c r="K340" s="395" t="s">
        <v>194</v>
      </c>
      <c r="L340" s="418"/>
      <c r="M340" s="422"/>
      <c r="N340" s="457"/>
      <c r="O340" s="391"/>
    </row>
    <row r="341" spans="1:22" ht="15" x14ac:dyDescent="0.2">
      <c r="A341" s="544"/>
      <c r="B341" s="3318"/>
      <c r="C341" s="546"/>
      <c r="D341" s="525"/>
      <c r="E341" s="386"/>
      <c r="F341" s="3305"/>
      <c r="G341" s="3298"/>
      <c r="H341" s="3300"/>
      <c r="I341" s="3302"/>
      <c r="J341" s="385"/>
      <c r="K341" s="395" t="s">
        <v>149</v>
      </c>
      <c r="L341" s="418">
        <v>203.3</v>
      </c>
      <c r="M341" s="422"/>
      <c r="N341" s="457"/>
      <c r="O341" s="391"/>
    </row>
    <row r="342" spans="1:22" ht="15.75" thickBot="1" x14ac:dyDescent="0.25">
      <c r="A342" s="544"/>
      <c r="B342" s="3318"/>
      <c r="C342" s="546"/>
      <c r="D342" s="525"/>
      <c r="E342" s="386"/>
      <c r="F342" s="3305"/>
      <c r="G342" s="3298"/>
      <c r="H342" s="3300"/>
      <c r="I342" s="3302"/>
      <c r="J342" s="385"/>
      <c r="K342" s="384" t="s">
        <v>139</v>
      </c>
      <c r="L342" s="468"/>
      <c r="M342" s="452"/>
      <c r="N342" s="451"/>
      <c r="O342" s="450"/>
    </row>
    <row r="343" spans="1:22" ht="15.75" thickBot="1" x14ac:dyDescent="0.25">
      <c r="A343" s="518"/>
      <c r="B343" s="3319"/>
      <c r="C343" s="545"/>
      <c r="D343" s="520"/>
      <c r="E343" s="411"/>
      <c r="F343" s="3306"/>
      <c r="G343" s="3299"/>
      <c r="H343" s="3348"/>
      <c r="I343" s="3303"/>
      <c r="J343" s="448"/>
      <c r="K343" s="408" t="s">
        <v>21</v>
      </c>
      <c r="L343" s="407">
        <f>SUM(L338:L342)</f>
        <v>2900.2000000000003</v>
      </c>
      <c r="M343" s="406"/>
      <c r="N343" s="405"/>
      <c r="O343" s="404"/>
    </row>
    <row r="344" spans="1:22" ht="21" customHeight="1" x14ac:dyDescent="0.2">
      <c r="A344" s="537" t="s">
        <v>76</v>
      </c>
      <c r="B344" s="3317" t="s">
        <v>86</v>
      </c>
      <c r="C344" s="535" t="s">
        <v>25</v>
      </c>
      <c r="D344" s="534" t="s">
        <v>27</v>
      </c>
      <c r="E344" s="402"/>
      <c r="F344" s="3304" t="s">
        <v>287</v>
      </c>
      <c r="G344" s="3297" t="s">
        <v>267</v>
      </c>
      <c r="H344" s="3347" t="s">
        <v>33</v>
      </c>
      <c r="I344" s="3308" t="s">
        <v>32</v>
      </c>
      <c r="J344" s="540" t="s">
        <v>31</v>
      </c>
      <c r="K344" s="400" t="s">
        <v>101</v>
      </c>
      <c r="L344" s="399">
        <v>1.6</v>
      </c>
      <c r="M344" s="398" t="s">
        <v>212</v>
      </c>
      <c r="N344" s="397" t="s">
        <v>200</v>
      </c>
      <c r="O344" s="531">
        <v>1</v>
      </c>
    </row>
    <row r="345" spans="1:22" ht="15" x14ac:dyDescent="0.2">
      <c r="A345" s="544"/>
      <c r="B345" s="3318"/>
      <c r="C345" s="546"/>
      <c r="D345" s="525"/>
      <c r="E345" s="386"/>
      <c r="F345" s="3305"/>
      <c r="G345" s="3298"/>
      <c r="H345" s="3300"/>
      <c r="I345" s="3302"/>
      <c r="J345" s="419" t="s">
        <v>282</v>
      </c>
      <c r="K345" s="395" t="s">
        <v>124</v>
      </c>
      <c r="L345" s="418">
        <v>275</v>
      </c>
      <c r="M345" s="393" t="s">
        <v>270</v>
      </c>
      <c r="N345" s="392" t="s">
        <v>269</v>
      </c>
      <c r="O345" s="456">
        <v>297000</v>
      </c>
    </row>
    <row r="346" spans="1:22" ht="15" x14ac:dyDescent="0.2">
      <c r="A346" s="544"/>
      <c r="B346" s="3318"/>
      <c r="C346" s="546"/>
      <c r="D346" s="525"/>
      <c r="E346" s="386"/>
      <c r="F346" s="3305"/>
      <c r="G346" s="3298"/>
      <c r="H346" s="3300"/>
      <c r="I346" s="3302"/>
      <c r="J346" s="385"/>
      <c r="K346" s="395" t="s">
        <v>194</v>
      </c>
      <c r="L346" s="418"/>
      <c r="M346" s="422"/>
      <c r="N346" s="457"/>
      <c r="O346" s="391"/>
    </row>
    <row r="347" spans="1:22" ht="15" x14ac:dyDescent="0.2">
      <c r="A347" s="544"/>
      <c r="B347" s="3318"/>
      <c r="C347" s="546"/>
      <c r="D347" s="525"/>
      <c r="E347" s="386"/>
      <c r="F347" s="647"/>
      <c r="G347" s="3298"/>
      <c r="H347" s="3300"/>
      <c r="I347" s="3302"/>
      <c r="J347" s="385"/>
      <c r="K347" s="395" t="s">
        <v>149</v>
      </c>
      <c r="L347" s="660">
        <v>341.7</v>
      </c>
      <c r="M347" s="422"/>
      <c r="N347" s="457"/>
      <c r="O347" s="391"/>
      <c r="R347" s="321" t="s">
        <v>286</v>
      </c>
      <c r="S347" s="321">
        <v>352.5</v>
      </c>
      <c r="V347" s="321">
        <v>341.7</v>
      </c>
    </row>
    <row r="348" spans="1:22" ht="15.75" thickBot="1" x14ac:dyDescent="0.25">
      <c r="A348" s="544"/>
      <c r="B348" s="3318"/>
      <c r="C348" s="546"/>
      <c r="D348" s="525"/>
      <c r="E348" s="386"/>
      <c r="F348" s="646"/>
      <c r="G348" s="3298"/>
      <c r="H348" s="3300"/>
      <c r="I348" s="3302"/>
      <c r="J348" s="385"/>
      <c r="K348" s="384" t="s">
        <v>139</v>
      </c>
      <c r="L348" s="468"/>
      <c r="M348" s="452"/>
      <c r="N348" s="451"/>
      <c r="O348" s="450"/>
    </row>
    <row r="349" spans="1:22" ht="24.6" customHeight="1" thickBot="1" x14ac:dyDescent="0.25">
      <c r="A349" s="518"/>
      <c r="B349" s="3319"/>
      <c r="C349" s="545"/>
      <c r="D349" s="520"/>
      <c r="E349" s="411"/>
      <c r="F349" s="645"/>
      <c r="G349" s="3299"/>
      <c r="H349" s="3348"/>
      <c r="I349" s="3303"/>
      <c r="J349" s="448"/>
      <c r="K349" s="408" t="s">
        <v>21</v>
      </c>
      <c r="L349" s="407">
        <f>SUM(L344:L348)</f>
        <v>618.29999999999995</v>
      </c>
      <c r="M349" s="406"/>
      <c r="N349" s="405"/>
      <c r="O349" s="404"/>
    </row>
    <row r="350" spans="1:22" ht="15" x14ac:dyDescent="0.2">
      <c r="A350" s="537" t="s">
        <v>76</v>
      </c>
      <c r="B350" s="3317" t="s">
        <v>86</v>
      </c>
      <c r="C350" s="535" t="s">
        <v>25</v>
      </c>
      <c r="D350" s="534" t="s">
        <v>86</v>
      </c>
      <c r="E350" s="402"/>
      <c r="F350" s="3304" t="s">
        <v>285</v>
      </c>
      <c r="G350" s="3297" t="s">
        <v>267</v>
      </c>
      <c r="H350" s="3347" t="s">
        <v>33</v>
      </c>
      <c r="I350" s="3308" t="s">
        <v>214</v>
      </c>
      <c r="J350" s="532" t="s">
        <v>237</v>
      </c>
      <c r="K350" s="400" t="s">
        <v>101</v>
      </c>
      <c r="L350" s="399">
        <v>2.5</v>
      </c>
      <c r="M350" s="398" t="s">
        <v>212</v>
      </c>
      <c r="N350" s="397" t="s">
        <v>200</v>
      </c>
      <c r="O350" s="531">
        <v>1</v>
      </c>
    </row>
    <row r="351" spans="1:22" ht="15" x14ac:dyDescent="0.2">
      <c r="A351" s="544"/>
      <c r="B351" s="3318"/>
      <c r="C351" s="546"/>
      <c r="D351" s="525"/>
      <c r="E351" s="386"/>
      <c r="F351" s="3305"/>
      <c r="G351" s="3298"/>
      <c r="H351" s="3300"/>
      <c r="I351" s="3302"/>
      <c r="J351" s="419" t="s">
        <v>236</v>
      </c>
      <c r="K351" s="395" t="s">
        <v>124</v>
      </c>
      <c r="L351" s="418">
        <v>73.599999999999994</v>
      </c>
      <c r="M351" s="393" t="s">
        <v>270</v>
      </c>
      <c r="N351" s="392" t="s">
        <v>269</v>
      </c>
      <c r="O351" s="456">
        <v>32625</v>
      </c>
    </row>
    <row r="352" spans="1:22" ht="15" x14ac:dyDescent="0.2">
      <c r="A352" s="544"/>
      <c r="B352" s="3318"/>
      <c r="C352" s="546"/>
      <c r="D352" s="525"/>
      <c r="E352" s="386"/>
      <c r="F352" s="3305"/>
      <c r="G352" s="3298"/>
      <c r="H352" s="3300"/>
      <c r="I352" s="3302"/>
      <c r="J352" s="658"/>
      <c r="K352" s="395" t="s">
        <v>194</v>
      </c>
      <c r="L352" s="418">
        <v>1068.5999999999999</v>
      </c>
      <c r="M352" s="422"/>
      <c r="N352" s="457"/>
      <c r="O352" s="391"/>
    </row>
    <row r="353" spans="1:15" ht="15" x14ac:dyDescent="0.2">
      <c r="A353" s="544"/>
      <c r="B353" s="3318"/>
      <c r="C353" s="546"/>
      <c r="D353" s="525"/>
      <c r="E353" s="386"/>
      <c r="F353" s="647"/>
      <c r="G353" s="3298"/>
      <c r="H353" s="3300"/>
      <c r="I353" s="3302"/>
      <c r="J353" s="658"/>
      <c r="K353" s="395" t="s">
        <v>149</v>
      </c>
      <c r="L353" s="418">
        <v>846.6</v>
      </c>
      <c r="M353" s="422"/>
      <c r="N353" s="457"/>
      <c r="O353" s="391"/>
    </row>
    <row r="354" spans="1:15" ht="15.75" thickBot="1" x14ac:dyDescent="0.25">
      <c r="A354" s="544"/>
      <c r="B354" s="3318"/>
      <c r="C354" s="546"/>
      <c r="D354" s="525"/>
      <c r="E354" s="386"/>
      <c r="F354" s="659"/>
      <c r="G354" s="3298"/>
      <c r="H354" s="3300"/>
      <c r="I354" s="3302"/>
      <c r="J354" s="658"/>
      <c r="K354" s="384" t="s">
        <v>139</v>
      </c>
      <c r="L354" s="468"/>
      <c r="M354" s="452"/>
      <c r="N354" s="451"/>
      <c r="O354" s="450"/>
    </row>
    <row r="355" spans="1:15" ht="25.15" customHeight="1" thickBot="1" x14ac:dyDescent="0.25">
      <c r="A355" s="518"/>
      <c r="B355" s="3319"/>
      <c r="C355" s="545"/>
      <c r="D355" s="520"/>
      <c r="E355" s="411"/>
      <c r="F355" s="645"/>
      <c r="G355" s="3299"/>
      <c r="H355" s="3348"/>
      <c r="I355" s="3303"/>
      <c r="J355" s="657"/>
      <c r="K355" s="408" t="s">
        <v>21</v>
      </c>
      <c r="L355" s="407">
        <f>SUM(L350:L354)</f>
        <v>1991.2999999999997</v>
      </c>
      <c r="M355" s="406"/>
      <c r="N355" s="405"/>
      <c r="O355" s="404"/>
    </row>
    <row r="356" spans="1:15" ht="30" x14ac:dyDescent="0.2">
      <c r="A356" s="537" t="s">
        <v>76</v>
      </c>
      <c r="B356" s="3317" t="s">
        <v>86</v>
      </c>
      <c r="C356" s="535" t="s">
        <v>25</v>
      </c>
      <c r="D356" s="534" t="s">
        <v>84</v>
      </c>
      <c r="E356" s="402"/>
      <c r="F356" s="3304" t="s">
        <v>284</v>
      </c>
      <c r="G356" s="3297" t="s">
        <v>267</v>
      </c>
      <c r="H356" s="3347" t="s">
        <v>33</v>
      </c>
      <c r="I356" s="3308" t="s">
        <v>32</v>
      </c>
      <c r="J356" s="540" t="s">
        <v>31</v>
      </c>
      <c r="K356" s="400" t="s">
        <v>101</v>
      </c>
      <c r="L356" s="399"/>
      <c r="M356" s="398" t="s">
        <v>212</v>
      </c>
      <c r="N356" s="397" t="s">
        <v>200</v>
      </c>
      <c r="O356" s="531">
        <v>1</v>
      </c>
    </row>
    <row r="357" spans="1:15" ht="15" x14ac:dyDescent="0.2">
      <c r="A357" s="544"/>
      <c r="B357" s="3318"/>
      <c r="C357" s="546"/>
      <c r="D357" s="525"/>
      <c r="E357" s="386"/>
      <c r="F357" s="3305"/>
      <c r="G357" s="3298"/>
      <c r="H357" s="3300"/>
      <c r="I357" s="3302"/>
      <c r="J357" s="419" t="s">
        <v>282</v>
      </c>
      <c r="K357" s="395" t="s">
        <v>124</v>
      </c>
      <c r="L357" s="418">
        <v>157</v>
      </c>
      <c r="M357" s="393" t="s">
        <v>270</v>
      </c>
      <c r="N357" s="392" t="s">
        <v>269</v>
      </c>
      <c r="O357" s="456">
        <v>16800</v>
      </c>
    </row>
    <row r="358" spans="1:15" ht="15" x14ac:dyDescent="0.2">
      <c r="A358" s="544"/>
      <c r="B358" s="3318"/>
      <c r="C358" s="546"/>
      <c r="D358" s="525"/>
      <c r="E358" s="386"/>
      <c r="F358" s="3305"/>
      <c r="G358" s="3298"/>
      <c r="H358" s="3300"/>
      <c r="I358" s="3302"/>
      <c r="J358" s="385"/>
      <c r="K358" s="395" t="s">
        <v>194</v>
      </c>
      <c r="L358" s="418"/>
      <c r="M358" s="422"/>
      <c r="N358" s="457"/>
      <c r="O358" s="391"/>
    </row>
    <row r="359" spans="1:15" ht="15" x14ac:dyDescent="0.2">
      <c r="A359" s="544"/>
      <c r="B359" s="3318"/>
      <c r="C359" s="546"/>
      <c r="D359" s="525"/>
      <c r="E359" s="386"/>
      <c r="F359" s="3305"/>
      <c r="G359" s="3298"/>
      <c r="H359" s="3300"/>
      <c r="I359" s="3302"/>
      <c r="J359" s="385"/>
      <c r="K359" s="395" t="s">
        <v>149</v>
      </c>
      <c r="L359" s="394">
        <v>581</v>
      </c>
      <c r="M359" s="422"/>
      <c r="N359" s="457"/>
      <c r="O359" s="391"/>
    </row>
    <row r="360" spans="1:15" ht="15.75" thickBot="1" x14ac:dyDescent="0.25">
      <c r="A360" s="544"/>
      <c r="B360" s="3318"/>
      <c r="C360" s="546"/>
      <c r="D360" s="525"/>
      <c r="E360" s="386"/>
      <c r="F360" s="3305"/>
      <c r="G360" s="3298"/>
      <c r="H360" s="3300"/>
      <c r="I360" s="3302"/>
      <c r="J360" s="385"/>
      <c r="K360" s="384" t="s">
        <v>139</v>
      </c>
      <c r="L360" s="468"/>
      <c r="M360" s="452"/>
      <c r="N360" s="451"/>
      <c r="O360" s="450"/>
    </row>
    <row r="361" spans="1:15" ht="24" customHeight="1" thickBot="1" x14ac:dyDescent="0.25">
      <c r="A361" s="518"/>
      <c r="B361" s="3319"/>
      <c r="C361" s="545"/>
      <c r="D361" s="520"/>
      <c r="E361" s="411"/>
      <c r="F361" s="3306"/>
      <c r="G361" s="3299"/>
      <c r="H361" s="3348"/>
      <c r="I361" s="3303"/>
      <c r="J361" s="448"/>
      <c r="K361" s="408" t="s">
        <v>21</v>
      </c>
      <c r="L361" s="407">
        <f>SUM(L356:L360)</f>
        <v>738</v>
      </c>
      <c r="M361" s="406"/>
      <c r="N361" s="405"/>
      <c r="O361" s="404"/>
    </row>
    <row r="362" spans="1:15" ht="30" x14ac:dyDescent="0.2">
      <c r="A362" s="537" t="s">
        <v>76</v>
      </c>
      <c r="B362" s="3317" t="s">
        <v>86</v>
      </c>
      <c r="C362" s="535" t="s">
        <v>25</v>
      </c>
      <c r="D362" s="534" t="s">
        <v>81</v>
      </c>
      <c r="E362" s="402"/>
      <c r="F362" s="3304" t="s">
        <v>283</v>
      </c>
      <c r="G362" s="3297" t="s">
        <v>267</v>
      </c>
      <c r="H362" s="3347" t="s">
        <v>33</v>
      </c>
      <c r="I362" s="3308" t="s">
        <v>32</v>
      </c>
      <c r="J362" s="540" t="s">
        <v>31</v>
      </c>
      <c r="K362" s="400" t="s">
        <v>101</v>
      </c>
      <c r="L362" s="399"/>
      <c r="M362" s="398" t="s">
        <v>212</v>
      </c>
      <c r="N362" s="397" t="s">
        <v>200</v>
      </c>
      <c r="O362" s="531">
        <v>1</v>
      </c>
    </row>
    <row r="363" spans="1:15" ht="15" x14ac:dyDescent="0.2">
      <c r="A363" s="544"/>
      <c r="B363" s="3318"/>
      <c r="C363" s="546"/>
      <c r="D363" s="525"/>
      <c r="E363" s="386"/>
      <c r="F363" s="3305"/>
      <c r="G363" s="3298"/>
      <c r="H363" s="3300"/>
      <c r="I363" s="3302"/>
      <c r="J363" s="419" t="s">
        <v>282</v>
      </c>
      <c r="K363" s="395" t="s">
        <v>124</v>
      </c>
      <c r="L363" s="418">
        <v>50</v>
      </c>
      <c r="M363" s="393" t="s">
        <v>270</v>
      </c>
      <c r="N363" s="392" t="s">
        <v>269</v>
      </c>
      <c r="O363" s="456">
        <v>156556</v>
      </c>
    </row>
    <row r="364" spans="1:15" ht="15" x14ac:dyDescent="0.2">
      <c r="A364" s="544"/>
      <c r="B364" s="3318"/>
      <c r="C364" s="546"/>
      <c r="D364" s="525"/>
      <c r="E364" s="386"/>
      <c r="F364" s="3305"/>
      <c r="G364" s="3298"/>
      <c r="H364" s="3300"/>
      <c r="I364" s="3302"/>
      <c r="J364" s="385"/>
      <c r="K364" s="395" t="s">
        <v>194</v>
      </c>
      <c r="L364" s="418"/>
      <c r="M364" s="422"/>
      <c r="N364" s="457"/>
      <c r="O364" s="391"/>
    </row>
    <row r="365" spans="1:15" ht="15" x14ac:dyDescent="0.2">
      <c r="A365" s="544"/>
      <c r="B365" s="3318"/>
      <c r="C365" s="546"/>
      <c r="D365" s="525"/>
      <c r="E365" s="386"/>
      <c r="F365" s="3305"/>
      <c r="G365" s="3298"/>
      <c r="H365" s="3300"/>
      <c r="I365" s="3302"/>
      <c r="J365" s="385"/>
      <c r="K365" s="395" t="s">
        <v>149</v>
      </c>
      <c r="L365" s="418">
        <v>807.9</v>
      </c>
      <c r="M365" s="422"/>
      <c r="N365" s="457"/>
      <c r="O365" s="391"/>
    </row>
    <row r="366" spans="1:15" ht="15.75" thickBot="1" x14ac:dyDescent="0.25">
      <c r="A366" s="544"/>
      <c r="B366" s="3318"/>
      <c r="C366" s="546"/>
      <c r="D366" s="525"/>
      <c r="E366" s="386"/>
      <c r="F366" s="3305"/>
      <c r="G366" s="3298"/>
      <c r="H366" s="3300"/>
      <c r="I366" s="3302"/>
      <c r="J366" s="385"/>
      <c r="K366" s="384" t="s">
        <v>139</v>
      </c>
      <c r="L366" s="468"/>
      <c r="M366" s="452"/>
      <c r="N366" s="451"/>
      <c r="O366" s="450"/>
    </row>
    <row r="367" spans="1:15" ht="26.45" customHeight="1" thickBot="1" x14ac:dyDescent="0.25">
      <c r="A367" s="518"/>
      <c r="B367" s="3319"/>
      <c r="C367" s="545"/>
      <c r="D367" s="520"/>
      <c r="E367" s="411"/>
      <c r="F367" s="3306"/>
      <c r="G367" s="3299"/>
      <c r="H367" s="3348"/>
      <c r="I367" s="3303"/>
      <c r="J367" s="448"/>
      <c r="K367" s="408" t="s">
        <v>21</v>
      </c>
      <c r="L367" s="407">
        <f>SUM(L362:L366)</f>
        <v>857.9</v>
      </c>
      <c r="M367" s="406"/>
      <c r="N367" s="405"/>
      <c r="O367" s="404"/>
    </row>
    <row r="368" spans="1:15" ht="30" x14ac:dyDescent="0.2">
      <c r="A368" s="537" t="s">
        <v>76</v>
      </c>
      <c r="B368" s="3317" t="s">
        <v>86</v>
      </c>
      <c r="C368" s="535" t="s">
        <v>25</v>
      </c>
      <c r="D368" s="534" t="s">
        <v>76</v>
      </c>
      <c r="E368" s="402"/>
      <c r="F368" s="3304" t="s">
        <v>281</v>
      </c>
      <c r="G368" s="3297" t="s">
        <v>267</v>
      </c>
      <c r="H368" s="3347" t="s">
        <v>33</v>
      </c>
      <c r="I368" s="3308" t="s">
        <v>196</v>
      </c>
      <c r="J368" s="540" t="s">
        <v>31</v>
      </c>
      <c r="K368" s="400" t="s">
        <v>101</v>
      </c>
      <c r="L368" s="399"/>
      <c r="M368" s="398" t="s">
        <v>212</v>
      </c>
      <c r="N368" s="656" t="s">
        <v>200</v>
      </c>
      <c r="O368" s="531">
        <v>1</v>
      </c>
    </row>
    <row r="369" spans="1:16" ht="15" x14ac:dyDescent="0.2">
      <c r="A369" s="544"/>
      <c r="B369" s="3318"/>
      <c r="C369" s="546"/>
      <c r="D369" s="525"/>
      <c r="E369" s="386"/>
      <c r="F369" s="3305"/>
      <c r="G369" s="3298"/>
      <c r="H369" s="3300"/>
      <c r="I369" s="3302"/>
      <c r="J369" s="419" t="s">
        <v>217</v>
      </c>
      <c r="K369" s="395" t="s">
        <v>124</v>
      </c>
      <c r="L369" s="418">
        <v>250</v>
      </c>
      <c r="M369" s="393" t="s">
        <v>270</v>
      </c>
      <c r="N369" s="392" t="s">
        <v>269</v>
      </c>
      <c r="O369" s="456">
        <v>42000</v>
      </c>
    </row>
    <row r="370" spans="1:16" ht="15" x14ac:dyDescent="0.2">
      <c r="A370" s="544"/>
      <c r="B370" s="3318"/>
      <c r="C370" s="546"/>
      <c r="D370" s="525"/>
      <c r="E370" s="386"/>
      <c r="F370" s="3305"/>
      <c r="G370" s="3298"/>
      <c r="H370" s="3300"/>
      <c r="I370" s="3302"/>
      <c r="J370" s="385"/>
      <c r="K370" s="395" t="s">
        <v>194</v>
      </c>
      <c r="L370" s="418"/>
      <c r="M370" s="422"/>
      <c r="N370" s="457"/>
      <c r="O370" s="391"/>
    </row>
    <row r="371" spans="1:16" ht="15" x14ac:dyDescent="0.2">
      <c r="A371" s="544"/>
      <c r="B371" s="3318"/>
      <c r="C371" s="546"/>
      <c r="D371" s="525"/>
      <c r="E371" s="386"/>
      <c r="F371" s="647"/>
      <c r="G371" s="3298"/>
      <c r="H371" s="3300"/>
      <c r="I371" s="3302"/>
      <c r="J371" s="385"/>
      <c r="K371" s="395" t="s">
        <v>149</v>
      </c>
      <c r="L371" s="418"/>
      <c r="M371" s="422"/>
      <c r="N371" s="457"/>
      <c r="O371" s="391"/>
    </row>
    <row r="372" spans="1:16" ht="15.75" thickBot="1" x14ac:dyDescent="0.25">
      <c r="A372" s="544"/>
      <c r="B372" s="3318"/>
      <c r="C372" s="546"/>
      <c r="D372" s="525"/>
      <c r="E372" s="386"/>
      <c r="F372" s="654"/>
      <c r="G372" s="3298"/>
      <c r="H372" s="3300"/>
      <c r="I372" s="3302"/>
      <c r="J372" s="385"/>
      <c r="K372" s="384" t="s">
        <v>139</v>
      </c>
      <c r="L372" s="468"/>
      <c r="M372" s="452"/>
      <c r="N372" s="451"/>
      <c r="O372" s="450"/>
    </row>
    <row r="373" spans="1:16" ht="19.899999999999999" customHeight="1" thickBot="1" x14ac:dyDescent="0.25">
      <c r="A373" s="518"/>
      <c r="B373" s="3319"/>
      <c r="C373" s="545"/>
      <c r="D373" s="520"/>
      <c r="E373" s="411"/>
      <c r="F373" s="645"/>
      <c r="G373" s="3299"/>
      <c r="H373" s="3348"/>
      <c r="I373" s="3303"/>
      <c r="J373" s="448"/>
      <c r="K373" s="408" t="s">
        <v>21</v>
      </c>
      <c r="L373" s="407">
        <f>SUM(L368:L372)</f>
        <v>250</v>
      </c>
      <c r="M373" s="406"/>
      <c r="N373" s="405"/>
      <c r="O373" s="404"/>
    </row>
    <row r="374" spans="1:16" ht="18" customHeight="1" x14ac:dyDescent="0.2">
      <c r="A374" s="537" t="s">
        <v>76</v>
      </c>
      <c r="B374" s="3317" t="s">
        <v>86</v>
      </c>
      <c r="C374" s="535" t="s">
        <v>25</v>
      </c>
      <c r="D374" s="534" t="s">
        <v>73</v>
      </c>
      <c r="E374" s="402"/>
      <c r="F374" s="3304" t="s">
        <v>280</v>
      </c>
      <c r="G374" s="3297" t="s">
        <v>267</v>
      </c>
      <c r="H374" s="3347" t="s">
        <v>33</v>
      </c>
      <c r="I374" s="3308" t="s">
        <v>37</v>
      </c>
      <c r="J374" s="532" t="s">
        <v>36</v>
      </c>
      <c r="K374" s="400" t="s">
        <v>101</v>
      </c>
      <c r="L374" s="399"/>
      <c r="M374" s="398" t="s">
        <v>212</v>
      </c>
      <c r="N374" s="397" t="s">
        <v>200</v>
      </c>
      <c r="O374" s="531">
        <v>1</v>
      </c>
    </row>
    <row r="375" spans="1:16" ht="18.600000000000001" customHeight="1" x14ac:dyDescent="0.2">
      <c r="A375" s="544"/>
      <c r="B375" s="3318"/>
      <c r="C375" s="546"/>
      <c r="D375" s="525"/>
      <c r="E375" s="386"/>
      <c r="F375" s="3305"/>
      <c r="G375" s="3298"/>
      <c r="H375" s="3300"/>
      <c r="I375" s="3302"/>
      <c r="J375" s="419" t="s">
        <v>279</v>
      </c>
      <c r="K375" s="395" t="s">
        <v>124</v>
      </c>
      <c r="L375" s="418"/>
      <c r="M375" s="393" t="s">
        <v>270</v>
      </c>
      <c r="N375" s="392" t="s">
        <v>269</v>
      </c>
      <c r="O375" s="456">
        <v>20769</v>
      </c>
    </row>
    <row r="376" spans="1:16" ht="17.45" customHeight="1" x14ac:dyDescent="0.2">
      <c r="A376" s="544"/>
      <c r="B376" s="3318"/>
      <c r="C376" s="546"/>
      <c r="D376" s="525"/>
      <c r="E376" s="386"/>
      <c r="F376" s="3305"/>
      <c r="G376" s="3298"/>
      <c r="H376" s="3300"/>
      <c r="I376" s="3302"/>
      <c r="J376" s="385"/>
      <c r="K376" s="395" t="s">
        <v>194</v>
      </c>
      <c r="L376" s="418"/>
      <c r="M376" s="422"/>
      <c r="N376" s="457"/>
      <c r="O376" s="391"/>
    </row>
    <row r="377" spans="1:16" ht="15" x14ac:dyDescent="0.2">
      <c r="A377" s="544"/>
      <c r="B377" s="3318"/>
      <c r="C377" s="546"/>
      <c r="D377" s="525"/>
      <c r="E377" s="386"/>
      <c r="F377" s="647"/>
      <c r="G377" s="3298"/>
      <c r="H377" s="3300"/>
      <c r="I377" s="3302"/>
      <c r="J377" s="385"/>
      <c r="K377" s="395" t="s">
        <v>149</v>
      </c>
      <c r="L377" s="418">
        <v>53</v>
      </c>
      <c r="M377" s="422"/>
      <c r="N377" s="457"/>
      <c r="O377" s="391"/>
    </row>
    <row r="378" spans="1:16" ht="15.75" thickBot="1" x14ac:dyDescent="0.25">
      <c r="A378" s="544"/>
      <c r="B378" s="3318"/>
      <c r="C378" s="546"/>
      <c r="D378" s="525"/>
      <c r="E378" s="386"/>
      <c r="F378" s="646"/>
      <c r="G378" s="3298"/>
      <c r="H378" s="3300"/>
      <c r="I378" s="3302"/>
      <c r="J378" s="385"/>
      <c r="K378" s="384" t="s">
        <v>139</v>
      </c>
      <c r="L378" s="468"/>
      <c r="M378" s="452"/>
      <c r="N378" s="451"/>
      <c r="O378" s="450"/>
    </row>
    <row r="379" spans="1:16" ht="15.75" thickBot="1" x14ac:dyDescent="0.25">
      <c r="A379" s="518"/>
      <c r="B379" s="3319"/>
      <c r="C379" s="545"/>
      <c r="D379" s="520"/>
      <c r="E379" s="411"/>
      <c r="F379" s="645"/>
      <c r="G379" s="3299"/>
      <c r="H379" s="3348"/>
      <c r="I379" s="3303"/>
      <c r="J379" s="448"/>
      <c r="K379" s="408" t="s">
        <v>21</v>
      </c>
      <c r="L379" s="407">
        <f>SUM(L374:L378)</f>
        <v>53</v>
      </c>
      <c r="M379" s="406"/>
      <c r="N379" s="405"/>
      <c r="O379" s="423"/>
    </row>
    <row r="380" spans="1:16" ht="15" x14ac:dyDescent="0.2">
      <c r="A380" s="537" t="s">
        <v>76</v>
      </c>
      <c r="B380" s="3317" t="s">
        <v>86</v>
      </c>
      <c r="C380" s="535" t="s">
        <v>25</v>
      </c>
      <c r="D380" s="534" t="s">
        <v>69</v>
      </c>
      <c r="E380" s="402"/>
      <c r="F380" s="3304" t="s">
        <v>278</v>
      </c>
      <c r="G380" s="3297" t="s">
        <v>267</v>
      </c>
      <c r="H380" s="3347" t="s">
        <v>33</v>
      </c>
      <c r="I380" s="3308" t="s">
        <v>276</v>
      </c>
      <c r="J380" s="655" t="s">
        <v>275</v>
      </c>
      <c r="K380" s="400" t="s">
        <v>101</v>
      </c>
      <c r="L380" s="399"/>
      <c r="M380" s="398" t="s">
        <v>212</v>
      </c>
      <c r="N380" s="397" t="s">
        <v>200</v>
      </c>
      <c r="O380" s="531">
        <v>1</v>
      </c>
    </row>
    <row r="381" spans="1:16" ht="15" x14ac:dyDescent="0.2">
      <c r="A381" s="544"/>
      <c r="B381" s="3318"/>
      <c r="C381" s="546"/>
      <c r="D381" s="525"/>
      <c r="E381" s="386"/>
      <c r="F381" s="3305"/>
      <c r="G381" s="3298"/>
      <c r="H381" s="3300"/>
      <c r="I381" s="3302"/>
      <c r="J381" s="651" t="s">
        <v>274</v>
      </c>
      <c r="K381" s="395" t="s">
        <v>124</v>
      </c>
      <c r="L381" s="418">
        <v>0.6</v>
      </c>
      <c r="M381" s="393" t="s">
        <v>270</v>
      </c>
      <c r="N381" s="392" t="s">
        <v>269</v>
      </c>
      <c r="O381" s="456">
        <v>20260</v>
      </c>
    </row>
    <row r="382" spans="1:16" ht="15" x14ac:dyDescent="0.2">
      <c r="A382" s="544"/>
      <c r="B382" s="3318"/>
      <c r="C382" s="546"/>
      <c r="D382" s="525"/>
      <c r="E382" s="386"/>
      <c r="F382" s="3305"/>
      <c r="G382" s="3298"/>
      <c r="H382" s="3300"/>
      <c r="I382" s="3302"/>
      <c r="J382" s="649"/>
      <c r="K382" s="395" t="s">
        <v>194</v>
      </c>
      <c r="L382" s="418"/>
      <c r="M382" s="422"/>
      <c r="N382" s="457"/>
      <c r="O382" s="391"/>
    </row>
    <row r="383" spans="1:16" ht="15" x14ac:dyDescent="0.2">
      <c r="A383" s="544"/>
      <c r="B383" s="3318"/>
      <c r="C383" s="546"/>
      <c r="D383" s="525"/>
      <c r="E383" s="386"/>
      <c r="F383" s="647"/>
      <c r="G383" s="3298"/>
      <c r="H383" s="3300"/>
      <c r="I383" s="3302"/>
      <c r="J383" s="649"/>
      <c r="K383" s="395" t="s">
        <v>149</v>
      </c>
      <c r="L383" s="418">
        <v>73.900000000000006</v>
      </c>
      <c r="M383" s="422"/>
      <c r="N383" s="457"/>
      <c r="O383" s="391"/>
      <c r="P383" s="325"/>
    </row>
    <row r="384" spans="1:16" ht="15.75" thickBot="1" x14ac:dyDescent="0.25">
      <c r="A384" s="544"/>
      <c r="B384" s="3318"/>
      <c r="C384" s="546"/>
      <c r="D384" s="525"/>
      <c r="E384" s="386"/>
      <c r="F384" s="654"/>
      <c r="G384" s="3298"/>
      <c r="H384" s="3300"/>
      <c r="I384" s="3302"/>
      <c r="J384" s="649"/>
      <c r="K384" s="384" t="s">
        <v>139</v>
      </c>
      <c r="L384" s="468"/>
      <c r="M384" s="452"/>
      <c r="N384" s="451"/>
      <c r="O384" s="450"/>
      <c r="P384" s="325"/>
    </row>
    <row r="385" spans="1:16" ht="15.75" thickBot="1" x14ac:dyDescent="0.25">
      <c r="A385" s="518"/>
      <c r="B385" s="3319"/>
      <c r="C385" s="545"/>
      <c r="D385" s="520"/>
      <c r="E385" s="411"/>
      <c r="F385" s="645"/>
      <c r="G385" s="3299"/>
      <c r="H385" s="3348"/>
      <c r="I385" s="3303"/>
      <c r="J385" s="648"/>
      <c r="K385" s="408" t="s">
        <v>21</v>
      </c>
      <c r="L385" s="407">
        <f>SUM(L380:L384)</f>
        <v>74.5</v>
      </c>
      <c r="M385" s="406"/>
      <c r="N385" s="405"/>
      <c r="O385" s="404"/>
      <c r="P385" s="325"/>
    </row>
    <row r="386" spans="1:16" ht="15" x14ac:dyDescent="0.2">
      <c r="A386" s="537" t="s">
        <v>76</v>
      </c>
      <c r="B386" s="3317" t="s">
        <v>86</v>
      </c>
      <c r="C386" s="535" t="s">
        <v>25</v>
      </c>
      <c r="D386" s="534" t="s">
        <v>66</v>
      </c>
      <c r="E386" s="402"/>
      <c r="F386" s="3304" t="s">
        <v>277</v>
      </c>
      <c r="G386" s="3297" t="s">
        <v>267</v>
      </c>
      <c r="H386" s="3358" t="s">
        <v>33</v>
      </c>
      <c r="I386" s="653" t="s">
        <v>276</v>
      </c>
      <c r="J386" s="652" t="s">
        <v>275</v>
      </c>
      <c r="K386" s="400" t="s">
        <v>101</v>
      </c>
      <c r="L386" s="399">
        <v>6</v>
      </c>
      <c r="M386" s="398" t="s">
        <v>212</v>
      </c>
      <c r="N386" s="397" t="s">
        <v>200</v>
      </c>
      <c r="O386" s="531">
        <v>1</v>
      </c>
      <c r="P386" s="325"/>
    </row>
    <row r="387" spans="1:16" ht="25.5" x14ac:dyDescent="0.2">
      <c r="A387" s="544"/>
      <c r="B387" s="3318"/>
      <c r="C387" s="546"/>
      <c r="D387" s="525"/>
      <c r="E387" s="386"/>
      <c r="F387" s="3305"/>
      <c r="G387" s="3298"/>
      <c r="H387" s="3313"/>
      <c r="I387" s="539"/>
      <c r="J387" s="651" t="s">
        <v>274</v>
      </c>
      <c r="K387" s="395" t="s">
        <v>124</v>
      </c>
      <c r="L387" s="418">
        <v>25</v>
      </c>
      <c r="M387" s="393" t="s">
        <v>273</v>
      </c>
      <c r="N387" s="392" t="s">
        <v>200</v>
      </c>
      <c r="O387" s="456">
        <v>1</v>
      </c>
      <c r="P387" s="325"/>
    </row>
    <row r="388" spans="1:16" ht="15" x14ac:dyDescent="0.2">
      <c r="A388" s="544"/>
      <c r="B388" s="3318"/>
      <c r="C388" s="546"/>
      <c r="D388" s="525"/>
      <c r="E388" s="386"/>
      <c r="F388" s="3305"/>
      <c r="G388" s="3298"/>
      <c r="H388" s="3313"/>
      <c r="I388" s="539"/>
      <c r="J388" s="650"/>
      <c r="K388" s="395" t="s">
        <v>194</v>
      </c>
      <c r="L388" s="418"/>
      <c r="M388" s="422"/>
      <c r="N388" s="457"/>
      <c r="O388" s="391"/>
    </row>
    <row r="389" spans="1:16" ht="15" x14ac:dyDescent="0.2">
      <c r="A389" s="544"/>
      <c r="B389" s="3318"/>
      <c r="C389" s="546"/>
      <c r="D389" s="525"/>
      <c r="E389" s="386"/>
      <c r="F389" s="647"/>
      <c r="G389" s="3298"/>
      <c r="H389" s="3313"/>
      <c r="I389" s="539"/>
      <c r="J389" s="650"/>
      <c r="K389" s="395" t="s">
        <v>149</v>
      </c>
      <c r="L389" s="418">
        <v>43.1</v>
      </c>
      <c r="M389" s="422"/>
      <c r="N389" s="457"/>
      <c r="O389" s="391"/>
    </row>
    <row r="390" spans="1:16" ht="15.75" thickBot="1" x14ac:dyDescent="0.25">
      <c r="A390" s="544"/>
      <c r="B390" s="3318"/>
      <c r="C390" s="546"/>
      <c r="D390" s="525"/>
      <c r="E390" s="386"/>
      <c r="F390" s="646"/>
      <c r="G390" s="3298"/>
      <c r="H390" s="3313"/>
      <c r="I390" s="3302"/>
      <c r="J390" s="649"/>
      <c r="K390" s="384" t="s">
        <v>139</v>
      </c>
      <c r="L390" s="468"/>
      <c r="M390" s="452"/>
      <c r="N390" s="451"/>
      <c r="O390" s="450"/>
    </row>
    <row r="391" spans="1:16" ht="15.75" thickBot="1" x14ac:dyDescent="0.25">
      <c r="A391" s="518"/>
      <c r="B391" s="3319"/>
      <c r="C391" s="545"/>
      <c r="D391" s="520"/>
      <c r="E391" s="411"/>
      <c r="F391" s="645"/>
      <c r="G391" s="3299"/>
      <c r="H391" s="3359"/>
      <c r="I391" s="3303"/>
      <c r="J391" s="648"/>
      <c r="K391" s="408" t="s">
        <v>21</v>
      </c>
      <c r="L391" s="407">
        <f>SUM(L386:L390)</f>
        <v>74.099999999999994</v>
      </c>
      <c r="M391" s="406"/>
      <c r="N391" s="405"/>
      <c r="O391" s="404"/>
    </row>
    <row r="392" spans="1:16" ht="16.5" customHeight="1" x14ac:dyDescent="0.2">
      <c r="A392" s="537" t="s">
        <v>76</v>
      </c>
      <c r="B392" s="3317" t="s">
        <v>86</v>
      </c>
      <c r="C392" s="535" t="s">
        <v>25</v>
      </c>
      <c r="D392" s="534" t="s">
        <v>62</v>
      </c>
      <c r="E392" s="402"/>
      <c r="F392" s="3304" t="s">
        <v>272</v>
      </c>
      <c r="G392" s="3297" t="s">
        <v>267</v>
      </c>
      <c r="H392" s="3347" t="s">
        <v>33</v>
      </c>
      <c r="I392" s="3308" t="s">
        <v>37</v>
      </c>
      <c r="J392" s="540" t="s">
        <v>36</v>
      </c>
      <c r="K392" s="400" t="s">
        <v>101</v>
      </c>
      <c r="L392" s="399"/>
      <c r="M392" s="398" t="s">
        <v>212</v>
      </c>
      <c r="N392" s="397" t="s">
        <v>200</v>
      </c>
      <c r="O392" s="396"/>
    </row>
    <row r="393" spans="1:16" ht="15" x14ac:dyDescent="0.2">
      <c r="A393" s="544"/>
      <c r="B393" s="3318"/>
      <c r="C393" s="546"/>
      <c r="D393" s="525"/>
      <c r="E393" s="386"/>
      <c r="F393" s="3305"/>
      <c r="G393" s="3298"/>
      <c r="H393" s="3300"/>
      <c r="I393" s="3302"/>
      <c r="J393" s="419" t="s">
        <v>271</v>
      </c>
      <c r="K393" s="395" t="s">
        <v>124</v>
      </c>
      <c r="L393" s="418">
        <v>162</v>
      </c>
      <c r="M393" s="393" t="s">
        <v>270</v>
      </c>
      <c r="N393" s="392" t="s">
        <v>269</v>
      </c>
      <c r="O393" s="391"/>
    </row>
    <row r="394" spans="1:16" ht="15" x14ac:dyDescent="0.2">
      <c r="A394" s="544"/>
      <c r="B394" s="3318"/>
      <c r="C394" s="546"/>
      <c r="D394" s="525"/>
      <c r="E394" s="386"/>
      <c r="F394" s="3305"/>
      <c r="G394" s="3298"/>
      <c r="H394" s="3300"/>
      <c r="I394" s="3302"/>
      <c r="J394" s="385"/>
      <c r="K394" s="395" t="s">
        <v>194</v>
      </c>
      <c r="L394" s="418"/>
      <c r="M394" s="422"/>
      <c r="N394" s="457"/>
      <c r="O394" s="391"/>
    </row>
    <row r="395" spans="1:16" ht="15" x14ac:dyDescent="0.2">
      <c r="A395" s="544"/>
      <c r="B395" s="3318"/>
      <c r="C395" s="546"/>
      <c r="D395" s="525"/>
      <c r="E395" s="386"/>
      <c r="F395" s="647"/>
      <c r="G395" s="3298"/>
      <c r="H395" s="3300"/>
      <c r="I395" s="3302"/>
      <c r="J395" s="385"/>
      <c r="K395" s="395" t="s">
        <v>149</v>
      </c>
      <c r="L395" s="418">
        <v>215.2</v>
      </c>
      <c r="M395" s="422"/>
      <c r="N395" s="457"/>
      <c r="O395" s="391"/>
    </row>
    <row r="396" spans="1:16" ht="15.75" thickBot="1" x14ac:dyDescent="0.25">
      <c r="A396" s="544"/>
      <c r="B396" s="3318"/>
      <c r="C396" s="546"/>
      <c r="D396" s="525"/>
      <c r="E396" s="386"/>
      <c r="F396" s="646"/>
      <c r="G396" s="3298"/>
      <c r="H396" s="3300"/>
      <c r="I396" s="3302"/>
      <c r="J396" s="385"/>
      <c r="K396" s="384" t="s">
        <v>139</v>
      </c>
      <c r="L396" s="468"/>
      <c r="M396" s="452"/>
      <c r="N396" s="451"/>
      <c r="O396" s="450"/>
    </row>
    <row r="397" spans="1:16" ht="15.75" thickBot="1" x14ac:dyDescent="0.25">
      <c r="A397" s="518"/>
      <c r="B397" s="3319"/>
      <c r="C397" s="545"/>
      <c r="D397" s="520"/>
      <c r="E397" s="411"/>
      <c r="F397" s="645"/>
      <c r="G397" s="3299"/>
      <c r="H397" s="3348"/>
      <c r="I397" s="3303"/>
      <c r="J397" s="448"/>
      <c r="K397" s="408" t="s">
        <v>21</v>
      </c>
      <c r="L397" s="407">
        <f>SUM(L392:L396)</f>
        <v>377.2</v>
      </c>
      <c r="M397" s="406"/>
      <c r="N397" s="405"/>
      <c r="O397" s="404"/>
    </row>
    <row r="398" spans="1:16" ht="30.75" customHeight="1" x14ac:dyDescent="0.2">
      <c r="A398" s="537" t="s">
        <v>76</v>
      </c>
      <c r="B398" s="3317" t="s">
        <v>86</v>
      </c>
      <c r="C398" s="535" t="s">
        <v>25</v>
      </c>
      <c r="D398" s="3320">
        <v>11</v>
      </c>
      <c r="E398" s="3508"/>
      <c r="F398" s="3511" t="s">
        <v>268</v>
      </c>
      <c r="G398" s="3338" t="s">
        <v>267</v>
      </c>
      <c r="H398" s="3347" t="s">
        <v>33</v>
      </c>
      <c r="I398" s="3505" t="s">
        <v>196</v>
      </c>
      <c r="J398" s="3315" t="s">
        <v>266</v>
      </c>
      <c r="K398" s="400" t="s">
        <v>101</v>
      </c>
      <c r="L398" s="444"/>
      <c r="M398" s="644"/>
      <c r="N398" s="643"/>
      <c r="O398" s="642"/>
    </row>
    <row r="399" spans="1:16" ht="15" x14ac:dyDescent="0.2">
      <c r="A399" s="544"/>
      <c r="B399" s="3318"/>
      <c r="C399" s="546"/>
      <c r="D399" s="3321"/>
      <c r="E399" s="3509"/>
      <c r="F399" s="3512"/>
      <c r="G399" s="3339"/>
      <c r="H399" s="3300"/>
      <c r="I399" s="3506"/>
      <c r="J399" s="3316"/>
      <c r="K399" s="395" t="s">
        <v>124</v>
      </c>
      <c r="L399" s="439"/>
      <c r="M399" s="638"/>
      <c r="N399" s="637"/>
      <c r="O399" s="636"/>
    </row>
    <row r="400" spans="1:16" ht="15" x14ac:dyDescent="0.2">
      <c r="A400" s="544"/>
      <c r="B400" s="3318"/>
      <c r="C400" s="546"/>
      <c r="D400" s="3321"/>
      <c r="E400" s="3509"/>
      <c r="F400" s="3512"/>
      <c r="G400" s="3339"/>
      <c r="H400" s="3300"/>
      <c r="I400" s="3506"/>
      <c r="J400" s="3316"/>
      <c r="K400" s="395" t="s">
        <v>194</v>
      </c>
      <c r="L400" s="439"/>
      <c r="M400" s="641"/>
      <c r="N400" s="640"/>
      <c r="O400" s="639"/>
    </row>
    <row r="401" spans="1:15" ht="15" x14ac:dyDescent="0.2">
      <c r="A401" s="544"/>
      <c r="B401" s="3318"/>
      <c r="C401" s="546"/>
      <c r="D401" s="3321"/>
      <c r="E401" s="3509"/>
      <c r="F401" s="3512"/>
      <c r="G401" s="3339"/>
      <c r="H401" s="3300"/>
      <c r="I401" s="3506"/>
      <c r="J401" s="3316"/>
      <c r="K401" s="395" t="s">
        <v>149</v>
      </c>
      <c r="L401" s="383">
        <v>6.2</v>
      </c>
      <c r="M401" s="638"/>
      <c r="N401" s="637"/>
      <c r="O401" s="636"/>
    </row>
    <row r="402" spans="1:15" ht="15.75" thickBot="1" x14ac:dyDescent="0.25">
      <c r="A402" s="544"/>
      <c r="B402" s="3318"/>
      <c r="C402" s="546"/>
      <c r="D402" s="3321"/>
      <c r="E402" s="3509"/>
      <c r="F402" s="3512"/>
      <c r="G402" s="3339"/>
      <c r="H402" s="3300"/>
      <c r="I402" s="3506"/>
      <c r="J402" s="3316"/>
      <c r="K402" s="384" t="s">
        <v>139</v>
      </c>
      <c r="L402" s="434"/>
      <c r="M402" s="635"/>
      <c r="N402" s="634"/>
      <c r="O402" s="633"/>
    </row>
    <row r="403" spans="1:15" ht="15.75" customHeight="1" thickBot="1" x14ac:dyDescent="0.25">
      <c r="A403" s="518"/>
      <c r="B403" s="3319"/>
      <c r="C403" s="545"/>
      <c r="D403" s="3322"/>
      <c r="E403" s="3510"/>
      <c r="F403" s="3513"/>
      <c r="G403" s="3340"/>
      <c r="H403" s="3348"/>
      <c r="I403" s="3507"/>
      <c r="J403" s="3555"/>
      <c r="K403" s="408" t="s">
        <v>21</v>
      </c>
      <c r="L403" s="407">
        <f>SUM(L398:L402)</f>
        <v>6.2</v>
      </c>
      <c r="M403" s="632"/>
      <c r="N403" s="631"/>
      <c r="O403" s="630"/>
    </row>
    <row r="404" spans="1:15" ht="15" thickBot="1" x14ac:dyDescent="0.25">
      <c r="A404" s="518" t="s">
        <v>76</v>
      </c>
      <c r="B404" s="517" t="s">
        <v>86</v>
      </c>
      <c r="C404" s="3464" t="s">
        <v>26</v>
      </c>
      <c r="D404" s="3464"/>
      <c r="E404" s="3464"/>
      <c r="F404" s="3464"/>
      <c r="G404" s="3464"/>
      <c r="H404" s="3464"/>
      <c r="I404" s="3465"/>
      <c r="J404" s="516"/>
      <c r="K404" s="515" t="s">
        <v>21</v>
      </c>
      <c r="L404" s="629">
        <f>L337*1</f>
        <v>7940.6999999999989</v>
      </c>
      <c r="M404" s="513"/>
      <c r="N404" s="513"/>
      <c r="O404" s="512"/>
    </row>
    <row r="405" spans="1:15" ht="21.75" customHeight="1" thickBot="1" x14ac:dyDescent="0.25">
      <c r="A405" s="511" t="s">
        <v>76</v>
      </c>
      <c r="B405" s="511"/>
      <c r="C405" s="3553" t="s">
        <v>24</v>
      </c>
      <c r="D405" s="3553"/>
      <c r="E405" s="3553"/>
      <c r="F405" s="3553"/>
      <c r="G405" s="3553"/>
      <c r="H405" s="3553"/>
      <c r="I405" s="3554"/>
      <c r="J405" s="510"/>
      <c r="K405" s="509" t="s">
        <v>21</v>
      </c>
      <c r="L405" s="628">
        <f>L314+L329+L404</f>
        <v>12436.9</v>
      </c>
      <c r="M405" s="507"/>
      <c r="N405" s="507"/>
      <c r="O405" s="506"/>
    </row>
    <row r="406" spans="1:15" ht="22.15" customHeight="1" thickBot="1" x14ac:dyDescent="0.25">
      <c r="A406" s="505" t="s">
        <v>73</v>
      </c>
      <c r="B406" s="504"/>
      <c r="C406" s="627" t="s">
        <v>265</v>
      </c>
      <c r="D406" s="502"/>
      <c r="E406" s="502"/>
      <c r="F406" s="626"/>
      <c r="G406" s="626"/>
      <c r="H406" s="502"/>
      <c r="I406" s="502"/>
      <c r="J406" s="502"/>
      <c r="K406" s="502"/>
      <c r="L406" s="502"/>
      <c r="M406" s="501"/>
      <c r="N406" s="501"/>
      <c r="O406" s="500"/>
    </row>
    <row r="407" spans="1:15" ht="37.9" customHeight="1" thickBot="1" x14ac:dyDescent="0.25">
      <c r="A407" s="558"/>
      <c r="B407" s="557"/>
      <c r="C407" s="555"/>
      <c r="D407" s="555"/>
      <c r="E407" s="555"/>
      <c r="F407" s="556"/>
      <c r="G407" s="556"/>
      <c r="H407" s="555"/>
      <c r="I407" s="555"/>
      <c r="J407" s="555"/>
      <c r="K407" s="555"/>
      <c r="L407" s="625"/>
      <c r="M407" s="624" t="s">
        <v>264</v>
      </c>
      <c r="N407" s="485" t="s">
        <v>200</v>
      </c>
      <c r="O407" s="623">
        <v>2</v>
      </c>
    </row>
    <row r="408" spans="1:15" ht="21.6" customHeight="1" thickBot="1" x14ac:dyDescent="0.25">
      <c r="A408" s="488" t="s">
        <v>73</v>
      </c>
      <c r="B408" s="622" t="s">
        <v>25</v>
      </c>
      <c r="C408" s="552" t="s">
        <v>263</v>
      </c>
      <c r="D408" s="551"/>
      <c r="E408" s="551"/>
      <c r="F408" s="551"/>
      <c r="G408" s="551"/>
      <c r="H408" s="551"/>
      <c r="I408" s="551"/>
      <c r="J408" s="551"/>
      <c r="K408" s="551"/>
      <c r="L408" s="551"/>
      <c r="M408" s="550"/>
      <c r="N408" s="550"/>
      <c r="O408" s="549"/>
    </row>
    <row r="409" spans="1:15" ht="26.25" thickBot="1" x14ac:dyDescent="0.25">
      <c r="A409" s="548"/>
      <c r="B409" s="370"/>
      <c r="C409" s="547"/>
      <c r="D409" s="547"/>
      <c r="E409" s="547"/>
      <c r="F409" s="547"/>
      <c r="G409" s="547"/>
      <c r="H409" s="547"/>
      <c r="I409" s="547"/>
      <c r="J409" s="547"/>
      <c r="K409" s="547"/>
      <c r="L409" s="547"/>
      <c r="M409" s="486" t="s">
        <v>258</v>
      </c>
      <c r="N409" s="485" t="s">
        <v>209</v>
      </c>
      <c r="O409" s="484">
        <v>1.8</v>
      </c>
    </row>
    <row r="410" spans="1:15" ht="15" customHeight="1" x14ac:dyDescent="0.2">
      <c r="A410" s="537" t="s">
        <v>73</v>
      </c>
      <c r="B410" s="3317" t="s">
        <v>25</v>
      </c>
      <c r="C410" s="535" t="s">
        <v>25</v>
      </c>
      <c r="D410" s="3329" t="s">
        <v>262</v>
      </c>
      <c r="E410" s="3330"/>
      <c r="F410" s="3331"/>
      <c r="G410" s="3297" t="s">
        <v>259</v>
      </c>
      <c r="H410" s="3307" t="s">
        <v>33</v>
      </c>
      <c r="I410" s="3308" t="s">
        <v>32</v>
      </c>
      <c r="J410" s="540" t="s">
        <v>31</v>
      </c>
      <c r="K410" s="482" t="s">
        <v>101</v>
      </c>
      <c r="L410" s="460">
        <f>L416</f>
        <v>0</v>
      </c>
      <c r="M410" s="398" t="s">
        <v>261</v>
      </c>
      <c r="N410" s="397" t="s">
        <v>200</v>
      </c>
      <c r="O410" s="531">
        <v>1</v>
      </c>
    </row>
    <row r="411" spans="1:15" ht="25.5" x14ac:dyDescent="0.2">
      <c r="A411" s="544"/>
      <c r="B411" s="3318"/>
      <c r="C411" s="546"/>
      <c r="D411" s="3332"/>
      <c r="E411" s="3333"/>
      <c r="F411" s="3334"/>
      <c r="G411" s="3298"/>
      <c r="H411" s="3300"/>
      <c r="I411" s="3302"/>
      <c r="J411" s="385"/>
      <c r="K411" s="479" t="s">
        <v>124</v>
      </c>
      <c r="L411" s="458">
        <f>L417</f>
        <v>286.89999999999998</v>
      </c>
      <c r="M411" s="393" t="s">
        <v>258</v>
      </c>
      <c r="N411" s="392" t="s">
        <v>209</v>
      </c>
      <c r="O411" s="456">
        <v>1.8</v>
      </c>
    </row>
    <row r="412" spans="1:15" ht="15" x14ac:dyDescent="0.2">
      <c r="A412" s="544"/>
      <c r="B412" s="3318"/>
      <c r="C412" s="546"/>
      <c r="D412" s="3332"/>
      <c r="E412" s="3333"/>
      <c r="F412" s="3334"/>
      <c r="G412" s="3298"/>
      <c r="H412" s="3300"/>
      <c r="I412" s="3302"/>
      <c r="J412" s="385"/>
      <c r="K412" s="479" t="s">
        <v>194</v>
      </c>
      <c r="L412" s="458">
        <f>L418</f>
        <v>0</v>
      </c>
      <c r="M412" s="422" t="s">
        <v>256</v>
      </c>
      <c r="N412" s="457" t="s">
        <v>255</v>
      </c>
      <c r="O412" s="456">
        <v>2</v>
      </c>
    </row>
    <row r="413" spans="1:15" ht="15" x14ac:dyDescent="0.2">
      <c r="A413" s="544"/>
      <c r="B413" s="3318"/>
      <c r="C413" s="546"/>
      <c r="D413" s="3332"/>
      <c r="E413" s="3333"/>
      <c r="F413" s="3334"/>
      <c r="G413" s="3298"/>
      <c r="H413" s="3300"/>
      <c r="I413" s="3302"/>
      <c r="J413" s="385"/>
      <c r="K413" s="479" t="s">
        <v>149</v>
      </c>
      <c r="L413" s="458">
        <f>L419</f>
        <v>0</v>
      </c>
      <c r="M413" s="422"/>
      <c r="N413" s="457"/>
      <c r="O413" s="391"/>
    </row>
    <row r="414" spans="1:15" ht="15.75" thickBot="1" x14ac:dyDescent="0.25">
      <c r="A414" s="544"/>
      <c r="B414" s="3318"/>
      <c r="C414" s="546"/>
      <c r="D414" s="3332"/>
      <c r="E414" s="3333"/>
      <c r="F414" s="3334"/>
      <c r="G414" s="3298"/>
      <c r="H414" s="3300"/>
      <c r="I414" s="3302"/>
      <c r="J414" s="385"/>
      <c r="K414" s="621" t="s">
        <v>139</v>
      </c>
      <c r="L414" s="453">
        <f>L420</f>
        <v>0</v>
      </c>
      <c r="M414" s="452"/>
      <c r="N414" s="451"/>
      <c r="O414" s="450"/>
    </row>
    <row r="415" spans="1:15" ht="21" customHeight="1" thickBot="1" x14ac:dyDescent="0.25">
      <c r="A415" s="518"/>
      <c r="B415" s="3319"/>
      <c r="C415" s="545"/>
      <c r="D415" s="3335"/>
      <c r="E415" s="3336"/>
      <c r="F415" s="3337"/>
      <c r="G415" s="3299"/>
      <c r="H415" s="3301"/>
      <c r="I415" s="3303"/>
      <c r="J415" s="448"/>
      <c r="K415" s="408" t="s">
        <v>21</v>
      </c>
      <c r="L415" s="407">
        <f>SUM(L410:L414)</f>
        <v>286.89999999999998</v>
      </c>
      <c r="M415" s="406"/>
      <c r="N415" s="405"/>
      <c r="O415" s="404"/>
    </row>
    <row r="416" spans="1:15" ht="18.75" customHeight="1" x14ac:dyDescent="0.2">
      <c r="A416" s="537" t="s">
        <v>73</v>
      </c>
      <c r="B416" s="3317" t="s">
        <v>25</v>
      </c>
      <c r="C416" s="535" t="s">
        <v>25</v>
      </c>
      <c r="D416" s="534" t="s">
        <v>25</v>
      </c>
      <c r="E416" s="402"/>
      <c r="F416" s="3304" t="s">
        <v>260</v>
      </c>
      <c r="G416" s="3297" t="s">
        <v>259</v>
      </c>
      <c r="H416" s="3307" t="s">
        <v>33</v>
      </c>
      <c r="I416" s="3308" t="s">
        <v>229</v>
      </c>
      <c r="J416" s="540" t="s">
        <v>31</v>
      </c>
      <c r="K416" s="400" t="s">
        <v>101</v>
      </c>
      <c r="L416" s="399"/>
      <c r="M416" s="398" t="s">
        <v>212</v>
      </c>
      <c r="N416" s="397" t="s">
        <v>200</v>
      </c>
      <c r="O416" s="531">
        <v>1</v>
      </c>
    </row>
    <row r="417" spans="1:15" ht="22.5" customHeight="1" x14ac:dyDescent="0.2">
      <c r="A417" s="544"/>
      <c r="B417" s="3318"/>
      <c r="C417" s="546"/>
      <c r="D417" s="525"/>
      <c r="E417" s="386"/>
      <c r="F417" s="3305"/>
      <c r="G417" s="3298"/>
      <c r="H417" s="3300"/>
      <c r="I417" s="3302"/>
      <c r="J417" s="419" t="s">
        <v>228</v>
      </c>
      <c r="K417" s="395" t="s">
        <v>124</v>
      </c>
      <c r="L417" s="418">
        <v>286.89999999999998</v>
      </c>
      <c r="M417" s="393" t="s">
        <v>258</v>
      </c>
      <c r="N417" s="392" t="s">
        <v>209</v>
      </c>
      <c r="O417" s="529">
        <v>1.8</v>
      </c>
    </row>
    <row r="418" spans="1:15" ht="21.75" customHeight="1" x14ac:dyDescent="0.2">
      <c r="A418" s="544"/>
      <c r="B418" s="3318"/>
      <c r="C418" s="546"/>
      <c r="D418" s="525"/>
      <c r="E418" s="386"/>
      <c r="F418" s="3305"/>
      <c r="G418" s="3298"/>
      <c r="H418" s="3300"/>
      <c r="I418" s="3302"/>
      <c r="J418" s="419" t="s">
        <v>257</v>
      </c>
      <c r="K418" s="395" t="s">
        <v>194</v>
      </c>
      <c r="L418" s="418"/>
      <c r="M418" s="422" t="s">
        <v>256</v>
      </c>
      <c r="N418" s="457" t="s">
        <v>255</v>
      </c>
      <c r="O418" s="456">
        <v>2</v>
      </c>
    </row>
    <row r="419" spans="1:15" ht="15" x14ac:dyDescent="0.2">
      <c r="A419" s="544"/>
      <c r="B419" s="3318"/>
      <c r="C419" s="546"/>
      <c r="D419" s="525"/>
      <c r="E419" s="386"/>
      <c r="F419" s="3305"/>
      <c r="G419" s="3298"/>
      <c r="H419" s="3300"/>
      <c r="I419" s="3302"/>
      <c r="J419" s="419"/>
      <c r="K419" s="395" t="s">
        <v>149</v>
      </c>
      <c r="L419" s="418"/>
      <c r="M419" s="422"/>
      <c r="N419" s="457"/>
      <c r="O419" s="391"/>
    </row>
    <row r="420" spans="1:15" ht="15.75" thickBot="1" x14ac:dyDescent="0.25">
      <c r="A420" s="544"/>
      <c r="B420" s="3318"/>
      <c r="C420" s="546"/>
      <c r="D420" s="525"/>
      <c r="E420" s="386"/>
      <c r="F420" s="3305"/>
      <c r="G420" s="3298"/>
      <c r="H420" s="3300"/>
      <c r="I420" s="3302"/>
      <c r="J420" s="385"/>
      <c r="K420" s="384" t="s">
        <v>139</v>
      </c>
      <c r="L420" s="468"/>
      <c r="M420" s="452"/>
      <c r="N420" s="451"/>
      <c r="O420" s="450"/>
    </row>
    <row r="421" spans="1:15" ht="15.75" thickBot="1" x14ac:dyDescent="0.25">
      <c r="A421" s="518"/>
      <c r="B421" s="3319"/>
      <c r="C421" s="545"/>
      <c r="D421" s="520"/>
      <c r="E421" s="411"/>
      <c r="F421" s="3306"/>
      <c r="G421" s="3299"/>
      <c r="H421" s="620"/>
      <c r="I421" s="3303"/>
      <c r="J421" s="448"/>
      <c r="K421" s="408" t="s">
        <v>21</v>
      </c>
      <c r="L421" s="407">
        <f>SUM(L416:L420)</f>
        <v>286.89999999999998</v>
      </c>
      <c r="M421" s="406"/>
      <c r="N421" s="405"/>
      <c r="O421" s="404"/>
    </row>
    <row r="422" spans="1:15" ht="23.25" customHeight="1" x14ac:dyDescent="0.2">
      <c r="A422" s="612" t="s">
        <v>73</v>
      </c>
      <c r="B422" s="3323" t="s">
        <v>25</v>
      </c>
      <c r="C422" s="611" t="s">
        <v>27</v>
      </c>
      <c r="D422" s="3372" t="s">
        <v>254</v>
      </c>
      <c r="E422" s="3373"/>
      <c r="F422" s="3374"/>
      <c r="G422" s="3297" t="s">
        <v>250</v>
      </c>
      <c r="H422" s="3349" t="s">
        <v>33</v>
      </c>
      <c r="I422" s="3381" t="s">
        <v>32</v>
      </c>
      <c r="J422" s="3315" t="s">
        <v>31</v>
      </c>
      <c r="K422" s="619" t="s">
        <v>101</v>
      </c>
      <c r="L422" s="618">
        <f>L428</f>
        <v>0</v>
      </c>
      <c r="M422" s="606" t="s">
        <v>219</v>
      </c>
      <c r="N422" s="605" t="s">
        <v>200</v>
      </c>
      <c r="O422" s="604">
        <v>1</v>
      </c>
    </row>
    <row r="423" spans="1:15" x14ac:dyDescent="0.2">
      <c r="A423" s="594"/>
      <c r="B423" s="3324"/>
      <c r="C423" s="592"/>
      <c r="D423" s="3375"/>
      <c r="E423" s="3376"/>
      <c r="F423" s="3377"/>
      <c r="G423" s="3298"/>
      <c r="H423" s="3350"/>
      <c r="I423" s="3382"/>
      <c r="J423" s="3316"/>
      <c r="K423" s="617" t="s">
        <v>124</v>
      </c>
      <c r="L423" s="616">
        <f>L429</f>
        <v>0</v>
      </c>
      <c r="M423" s="597" t="s">
        <v>253</v>
      </c>
      <c r="N423" s="596" t="s">
        <v>209</v>
      </c>
      <c r="O423" s="601">
        <v>1.032</v>
      </c>
    </row>
    <row r="424" spans="1:15" ht="15" customHeight="1" x14ac:dyDescent="0.2">
      <c r="A424" s="594"/>
      <c r="B424" s="3324"/>
      <c r="C424" s="592"/>
      <c r="D424" s="3375"/>
      <c r="E424" s="3376"/>
      <c r="F424" s="3377"/>
      <c r="G424" s="3298"/>
      <c r="H424" s="3350"/>
      <c r="I424" s="3382"/>
      <c r="J424" s="3316"/>
      <c r="K424" s="617" t="s">
        <v>194</v>
      </c>
      <c r="L424" s="616">
        <f>L430</f>
        <v>0</v>
      </c>
      <c r="M424" s="597" t="s">
        <v>252</v>
      </c>
      <c r="N424" s="596"/>
      <c r="O424" s="595"/>
    </row>
    <row r="425" spans="1:15" ht="15" customHeight="1" x14ac:dyDescent="0.2">
      <c r="A425" s="594"/>
      <c r="B425" s="3324"/>
      <c r="C425" s="592"/>
      <c r="D425" s="3375"/>
      <c r="E425" s="3376"/>
      <c r="F425" s="3377"/>
      <c r="G425" s="3298"/>
      <c r="H425" s="3350"/>
      <c r="I425" s="3382"/>
      <c r="J425" s="600"/>
      <c r="K425" s="617" t="s">
        <v>149</v>
      </c>
      <c r="L425" s="616">
        <f>L431</f>
        <v>97</v>
      </c>
      <c r="M425" s="597"/>
      <c r="N425" s="596"/>
      <c r="O425" s="595"/>
    </row>
    <row r="426" spans="1:15" ht="15.75" customHeight="1" thickBot="1" x14ac:dyDescent="0.25">
      <c r="A426" s="594"/>
      <c r="B426" s="3324"/>
      <c r="C426" s="592"/>
      <c r="D426" s="3375"/>
      <c r="E426" s="3376"/>
      <c r="F426" s="3377"/>
      <c r="G426" s="3298"/>
      <c r="H426" s="3350"/>
      <c r="I426" s="3382"/>
      <c r="J426" s="600"/>
      <c r="K426" s="615" t="s">
        <v>139</v>
      </c>
      <c r="L426" s="614">
        <f>L432</f>
        <v>0</v>
      </c>
      <c r="M426" s="586"/>
      <c r="N426" s="585"/>
      <c r="O426" s="584"/>
    </row>
    <row r="427" spans="1:15" ht="19.149999999999999" customHeight="1" thickBot="1" x14ac:dyDescent="0.25">
      <c r="A427" s="583"/>
      <c r="B427" s="3325"/>
      <c r="C427" s="582"/>
      <c r="D427" s="3378"/>
      <c r="E427" s="3379"/>
      <c r="F427" s="3380"/>
      <c r="G427" s="3299"/>
      <c r="H427" s="3351"/>
      <c r="I427" s="3383"/>
      <c r="J427" s="613"/>
      <c r="K427" s="578" t="s">
        <v>21</v>
      </c>
      <c r="L427" s="577">
        <f>SUM(L422:L426)</f>
        <v>97</v>
      </c>
      <c r="M427" s="576"/>
      <c r="N427" s="575"/>
      <c r="O427" s="574"/>
    </row>
    <row r="428" spans="1:15" ht="15" x14ac:dyDescent="0.2">
      <c r="A428" s="612" t="s">
        <v>73</v>
      </c>
      <c r="B428" s="3323" t="s">
        <v>25</v>
      </c>
      <c r="C428" s="611" t="s">
        <v>27</v>
      </c>
      <c r="D428" s="610" t="s">
        <v>25</v>
      </c>
      <c r="E428" s="609"/>
      <c r="F428" s="3304" t="s">
        <v>251</v>
      </c>
      <c r="G428" s="3297" t="s">
        <v>250</v>
      </c>
      <c r="H428" s="3349" t="s">
        <v>33</v>
      </c>
      <c r="I428" s="3381" t="s">
        <v>196</v>
      </c>
      <c r="J428" s="401" t="s">
        <v>195</v>
      </c>
      <c r="K428" s="608" t="s">
        <v>101</v>
      </c>
      <c r="L428" s="607"/>
      <c r="M428" s="606" t="s">
        <v>212</v>
      </c>
      <c r="N428" s="605" t="s">
        <v>200</v>
      </c>
      <c r="O428" s="604">
        <v>1</v>
      </c>
    </row>
    <row r="429" spans="1:15" ht="15" x14ac:dyDescent="0.2">
      <c r="A429" s="594"/>
      <c r="B429" s="3324"/>
      <c r="C429" s="592"/>
      <c r="D429" s="591"/>
      <c r="E429" s="590"/>
      <c r="F429" s="3305"/>
      <c r="G429" s="3298"/>
      <c r="H429" s="3350"/>
      <c r="I429" s="3382"/>
      <c r="J429" s="419" t="s">
        <v>249</v>
      </c>
      <c r="K429" s="599" t="s">
        <v>124</v>
      </c>
      <c r="L429" s="598"/>
      <c r="M429" s="603" t="s">
        <v>248</v>
      </c>
      <c r="N429" s="602" t="s">
        <v>209</v>
      </c>
      <c r="O429" s="601">
        <v>1.032</v>
      </c>
    </row>
    <row r="430" spans="1:15" x14ac:dyDescent="0.2">
      <c r="A430" s="594"/>
      <c r="B430" s="3324"/>
      <c r="C430" s="592"/>
      <c r="D430" s="591"/>
      <c r="E430" s="590"/>
      <c r="F430" s="3305"/>
      <c r="G430" s="3298"/>
      <c r="H430" s="3350"/>
      <c r="I430" s="3382"/>
      <c r="J430" s="600"/>
      <c r="K430" s="599" t="s">
        <v>194</v>
      </c>
      <c r="L430" s="598"/>
      <c r="M430" s="597"/>
      <c r="N430" s="596"/>
      <c r="O430" s="595"/>
    </row>
    <row r="431" spans="1:15" x14ac:dyDescent="0.2">
      <c r="A431" s="594"/>
      <c r="B431" s="3324"/>
      <c r="C431" s="592"/>
      <c r="D431" s="591"/>
      <c r="E431" s="590"/>
      <c r="F431" s="3305"/>
      <c r="G431" s="3298"/>
      <c r="H431" s="3350"/>
      <c r="I431" s="3382"/>
      <c r="J431" s="589"/>
      <c r="K431" s="599" t="s">
        <v>149</v>
      </c>
      <c r="L431" s="598">
        <v>97</v>
      </c>
      <c r="M431" s="597"/>
      <c r="N431" s="596"/>
      <c r="O431" s="595"/>
    </row>
    <row r="432" spans="1:15" ht="13.5" thickBot="1" x14ac:dyDescent="0.25">
      <c r="A432" s="594"/>
      <c r="B432" s="3324"/>
      <c r="C432" s="592"/>
      <c r="D432" s="591"/>
      <c r="E432" s="590"/>
      <c r="F432" s="3305"/>
      <c r="G432" s="3298"/>
      <c r="H432" s="3350"/>
      <c r="I432" s="3382"/>
      <c r="J432" s="589"/>
      <c r="K432" s="588" t="s">
        <v>139</v>
      </c>
      <c r="L432" s="587"/>
      <c r="M432" s="586"/>
      <c r="N432" s="585"/>
      <c r="O432" s="584"/>
    </row>
    <row r="433" spans="1:15" ht="13.5" thickBot="1" x14ac:dyDescent="0.25">
      <c r="A433" s="583"/>
      <c r="B433" s="3325"/>
      <c r="C433" s="582"/>
      <c r="D433" s="581"/>
      <c r="E433" s="580"/>
      <c r="F433" s="3306"/>
      <c r="G433" s="3299"/>
      <c r="H433" s="3351"/>
      <c r="I433" s="3383"/>
      <c r="J433" s="579"/>
      <c r="K433" s="578" t="s">
        <v>21</v>
      </c>
      <c r="L433" s="577">
        <f>SUM(L428:L432)</f>
        <v>97</v>
      </c>
      <c r="M433" s="576"/>
      <c r="N433" s="575"/>
      <c r="O433" s="574"/>
    </row>
    <row r="434" spans="1:15" ht="18.75" customHeight="1" thickBot="1" x14ac:dyDescent="0.25">
      <c r="A434" s="573" t="s">
        <v>73</v>
      </c>
      <c r="B434" s="572" t="s">
        <v>25</v>
      </c>
      <c r="C434" s="3447" t="s">
        <v>26</v>
      </c>
      <c r="D434" s="3447"/>
      <c r="E434" s="3447"/>
      <c r="F434" s="3447"/>
      <c r="G434" s="3447"/>
      <c r="H434" s="3447"/>
      <c r="I434" s="3448"/>
      <c r="J434" s="571"/>
      <c r="K434" s="570" t="s">
        <v>21</v>
      </c>
      <c r="L434" s="569">
        <f>L415+L427</f>
        <v>383.9</v>
      </c>
      <c r="M434" s="367"/>
      <c r="N434" s="367"/>
      <c r="O434" s="366"/>
    </row>
    <row r="435" spans="1:15" ht="19.5" customHeight="1" thickBot="1" x14ac:dyDescent="0.25">
      <c r="A435" s="568" t="s">
        <v>73</v>
      </c>
      <c r="B435" s="568"/>
      <c r="C435" s="3442" t="s">
        <v>24</v>
      </c>
      <c r="D435" s="3442"/>
      <c r="E435" s="3442"/>
      <c r="F435" s="3442"/>
      <c r="G435" s="3442"/>
      <c r="H435" s="3442"/>
      <c r="I435" s="3443"/>
      <c r="J435" s="567"/>
      <c r="K435" s="566" t="s">
        <v>21</v>
      </c>
      <c r="L435" s="565">
        <f>L434*1</f>
        <v>383.9</v>
      </c>
      <c r="M435" s="507"/>
      <c r="N435" s="507"/>
      <c r="O435" s="506"/>
    </row>
    <row r="436" spans="1:15" ht="26.45" customHeight="1" thickBot="1" x14ac:dyDescent="0.25">
      <c r="A436" s="505" t="s">
        <v>69</v>
      </c>
      <c r="B436" s="564"/>
      <c r="C436" s="563" t="s">
        <v>247</v>
      </c>
      <c r="D436" s="561"/>
      <c r="E436" s="561"/>
      <c r="F436" s="562"/>
      <c r="G436" s="562"/>
      <c r="H436" s="561"/>
      <c r="I436" s="561"/>
      <c r="J436" s="561"/>
      <c r="K436" s="561"/>
      <c r="L436" s="561"/>
      <c r="M436" s="560"/>
      <c r="N436" s="560"/>
      <c r="O436" s="559"/>
    </row>
    <row r="437" spans="1:15" ht="43.9" customHeight="1" thickBot="1" x14ac:dyDescent="0.25">
      <c r="A437" s="558"/>
      <c r="B437" s="557"/>
      <c r="C437" s="555"/>
      <c r="D437" s="555"/>
      <c r="E437" s="555"/>
      <c r="F437" s="556"/>
      <c r="G437" s="556"/>
      <c r="H437" s="555"/>
      <c r="I437" s="555"/>
      <c r="J437" s="555"/>
      <c r="K437" s="555"/>
      <c r="L437" s="555"/>
      <c r="M437" s="554" t="s">
        <v>246</v>
      </c>
      <c r="N437" s="485" t="s">
        <v>200</v>
      </c>
      <c r="O437" s="484">
        <v>4</v>
      </c>
    </row>
    <row r="438" spans="1:15" ht="23.25" customHeight="1" thickBot="1" x14ac:dyDescent="0.25">
      <c r="A438" s="548" t="s">
        <v>69</v>
      </c>
      <c r="B438" s="553" t="s">
        <v>25</v>
      </c>
      <c r="C438" s="552" t="s">
        <v>245</v>
      </c>
      <c r="D438" s="551"/>
      <c r="E438" s="551"/>
      <c r="F438" s="551"/>
      <c r="G438" s="551"/>
      <c r="H438" s="551"/>
      <c r="I438" s="551"/>
      <c r="J438" s="551"/>
      <c r="K438" s="551"/>
      <c r="L438" s="551"/>
      <c r="M438" s="550"/>
      <c r="N438" s="550"/>
      <c r="O438" s="549"/>
    </row>
    <row r="439" spans="1:15" ht="39" thickBot="1" x14ac:dyDescent="0.25">
      <c r="A439" s="548"/>
      <c r="B439" s="370"/>
      <c r="C439" s="547"/>
      <c r="D439" s="547"/>
      <c r="E439" s="547"/>
      <c r="F439" s="547"/>
      <c r="G439" s="547"/>
      <c r="H439" s="547"/>
      <c r="I439" s="547"/>
      <c r="J439" s="547"/>
      <c r="K439" s="547"/>
      <c r="L439" s="547"/>
      <c r="M439" s="486" t="s">
        <v>244</v>
      </c>
      <c r="N439" s="485" t="s">
        <v>200</v>
      </c>
      <c r="O439" s="484">
        <v>3</v>
      </c>
    </row>
    <row r="440" spans="1:15" ht="15" customHeight="1" x14ac:dyDescent="0.2">
      <c r="A440" s="537" t="s">
        <v>69</v>
      </c>
      <c r="B440" s="3317" t="s">
        <v>25</v>
      </c>
      <c r="C440" s="535" t="s">
        <v>25</v>
      </c>
      <c r="D440" s="3329" t="s">
        <v>243</v>
      </c>
      <c r="E440" s="3330"/>
      <c r="F440" s="3331"/>
      <c r="G440" s="3297" t="s">
        <v>227</v>
      </c>
      <c r="H440" s="3362" t="s">
        <v>33</v>
      </c>
      <c r="I440" s="3308" t="s">
        <v>32</v>
      </c>
      <c r="J440" s="3315" t="s">
        <v>31</v>
      </c>
      <c r="K440" s="482" t="s">
        <v>101</v>
      </c>
      <c r="L440" s="460">
        <f>L447+L454+L460+L466</f>
        <v>0</v>
      </c>
      <c r="M440" s="398" t="s">
        <v>219</v>
      </c>
      <c r="N440" s="397" t="s">
        <v>200</v>
      </c>
      <c r="O440" s="531">
        <v>3</v>
      </c>
    </row>
    <row r="441" spans="1:15" ht="15" x14ac:dyDescent="0.2">
      <c r="A441" s="544"/>
      <c r="B441" s="3318"/>
      <c r="C441" s="546"/>
      <c r="D441" s="3332"/>
      <c r="E441" s="3333"/>
      <c r="F441" s="3334"/>
      <c r="G441" s="3298"/>
      <c r="H441" s="3363"/>
      <c r="I441" s="3302"/>
      <c r="J441" s="3316"/>
      <c r="K441" s="479" t="s">
        <v>124</v>
      </c>
      <c r="L441" s="458">
        <f>L448+L455+L461+L467</f>
        <v>211.99999999999997</v>
      </c>
      <c r="M441" s="422" t="s">
        <v>242</v>
      </c>
      <c r="N441" s="457" t="s">
        <v>200</v>
      </c>
      <c r="O441" s="456">
        <v>5</v>
      </c>
    </row>
    <row r="442" spans="1:15" ht="15" x14ac:dyDescent="0.2">
      <c r="A442" s="544"/>
      <c r="B442" s="3318"/>
      <c r="C442" s="546"/>
      <c r="D442" s="3332"/>
      <c r="E442" s="3333"/>
      <c r="F442" s="3334"/>
      <c r="G442" s="3298"/>
      <c r="H442" s="3363"/>
      <c r="I442" s="3302"/>
      <c r="J442" s="3316"/>
      <c r="K442" s="479" t="s">
        <v>194</v>
      </c>
      <c r="L442" s="458">
        <f>L449+L456+L462+L468</f>
        <v>0</v>
      </c>
      <c r="M442" s="422"/>
      <c r="N442" s="457"/>
      <c r="O442" s="391"/>
    </row>
    <row r="443" spans="1:15" ht="15" x14ac:dyDescent="0.2">
      <c r="A443" s="544"/>
      <c r="B443" s="3318"/>
      <c r="C443" s="546"/>
      <c r="D443" s="3332"/>
      <c r="E443" s="3333"/>
      <c r="F443" s="3334"/>
      <c r="G443" s="3298"/>
      <c r="H443" s="3363"/>
      <c r="I443" s="3302"/>
      <c r="J443" s="385"/>
      <c r="K443" s="479" t="s">
        <v>149</v>
      </c>
      <c r="L443" s="481">
        <f>L450+L457+L463+L469</f>
        <v>358.09000000000003</v>
      </c>
      <c r="M443" s="422"/>
      <c r="N443" s="457"/>
      <c r="O443" s="391"/>
    </row>
    <row r="444" spans="1:15" ht="15" x14ac:dyDescent="0.2">
      <c r="A444" s="544"/>
      <c r="B444" s="3318"/>
      <c r="C444" s="546"/>
      <c r="D444" s="3332"/>
      <c r="E444" s="3333"/>
      <c r="F444" s="3334"/>
      <c r="G444" s="3298"/>
      <c r="H444" s="3363"/>
      <c r="I444" s="3302"/>
      <c r="J444" s="385"/>
      <c r="K444" s="479" t="s">
        <v>139</v>
      </c>
      <c r="L444" s="478">
        <f>L451+L458+L464+L470</f>
        <v>0</v>
      </c>
      <c r="M444" s="452"/>
      <c r="N444" s="451"/>
      <c r="O444" s="450"/>
    </row>
    <row r="445" spans="1:15" ht="15.75" thickBot="1" x14ac:dyDescent="0.25">
      <c r="A445" s="544"/>
      <c r="B445" s="3318"/>
      <c r="C445" s="546"/>
      <c r="D445" s="3332"/>
      <c r="E445" s="3333"/>
      <c r="F445" s="3334"/>
      <c r="G445" s="3298"/>
      <c r="H445" s="3363"/>
      <c r="I445" s="3302"/>
      <c r="J445" s="377"/>
      <c r="K445" s="476" t="s">
        <v>239</v>
      </c>
      <c r="L445" s="475">
        <f>L452</f>
        <v>240</v>
      </c>
      <c r="M445" s="382"/>
      <c r="N445" s="381"/>
      <c r="O445" s="463"/>
    </row>
    <row r="446" spans="1:15" ht="15.75" thickBot="1" x14ac:dyDescent="0.25">
      <c r="A446" s="518"/>
      <c r="B446" s="3319"/>
      <c r="C446" s="545"/>
      <c r="D446" s="3335"/>
      <c r="E446" s="3336"/>
      <c r="F446" s="3337"/>
      <c r="G446" s="3299"/>
      <c r="H446" s="3364"/>
      <c r="I446" s="3303"/>
      <c r="J446" s="448"/>
      <c r="K446" s="408" t="s">
        <v>21</v>
      </c>
      <c r="L446" s="407">
        <f>SUM(L440:L445)</f>
        <v>810.09</v>
      </c>
      <c r="M446" s="406"/>
      <c r="N446" s="405"/>
      <c r="O446" s="404"/>
    </row>
    <row r="447" spans="1:15" ht="15" x14ac:dyDescent="0.2">
      <c r="A447" s="537" t="s">
        <v>69</v>
      </c>
      <c r="B447" s="536" t="s">
        <v>25</v>
      </c>
      <c r="C447" s="483" t="s">
        <v>25</v>
      </c>
      <c r="D447" s="403" t="s">
        <v>25</v>
      </c>
      <c r="E447" s="402"/>
      <c r="F447" s="3304" t="s">
        <v>241</v>
      </c>
      <c r="G447" s="3297" t="s">
        <v>227</v>
      </c>
      <c r="H447" s="3307" t="s">
        <v>33</v>
      </c>
      <c r="I447" s="3308" t="s">
        <v>214</v>
      </c>
      <c r="J447" s="532" t="s">
        <v>237</v>
      </c>
      <c r="K447" s="400" t="s">
        <v>101</v>
      </c>
      <c r="L447" s="399"/>
      <c r="M447" s="398" t="s">
        <v>212</v>
      </c>
      <c r="N447" s="397" t="s">
        <v>200</v>
      </c>
      <c r="O447" s="396"/>
    </row>
    <row r="448" spans="1:15" ht="15" x14ac:dyDescent="0.2">
      <c r="A448" s="544"/>
      <c r="B448" s="543"/>
      <c r="C448" s="477"/>
      <c r="D448" s="387"/>
      <c r="E448" s="386"/>
      <c r="F448" s="3305"/>
      <c r="G448" s="3298"/>
      <c r="H448" s="3300"/>
      <c r="I448" s="3302"/>
      <c r="J448" s="385"/>
      <c r="K448" s="395" t="s">
        <v>124</v>
      </c>
      <c r="L448" s="418">
        <v>146</v>
      </c>
      <c r="M448" s="393" t="s">
        <v>240</v>
      </c>
      <c r="N448" s="392" t="s">
        <v>200</v>
      </c>
      <c r="O448" s="456">
        <v>1</v>
      </c>
    </row>
    <row r="449" spans="1:15" ht="15" x14ac:dyDescent="0.2">
      <c r="A449" s="544"/>
      <c r="B449" s="543"/>
      <c r="C449" s="477"/>
      <c r="D449" s="387"/>
      <c r="E449" s="386"/>
      <c r="F449" s="3305"/>
      <c r="G449" s="3298"/>
      <c r="H449" s="3300"/>
      <c r="I449" s="3302"/>
      <c r="J449" s="385"/>
      <c r="K449" s="395" t="s">
        <v>194</v>
      </c>
      <c r="L449" s="418"/>
      <c r="M449" s="422"/>
      <c r="N449" s="457"/>
      <c r="O449" s="420"/>
    </row>
    <row r="450" spans="1:15" ht="15" x14ac:dyDescent="0.2">
      <c r="A450" s="544"/>
      <c r="B450" s="543"/>
      <c r="C450" s="477"/>
      <c r="D450" s="387"/>
      <c r="E450" s="386"/>
      <c r="F450" s="3305"/>
      <c r="G450" s="3298"/>
      <c r="H450" s="3300"/>
      <c r="I450" s="3302"/>
      <c r="J450" s="385"/>
      <c r="K450" s="395" t="s">
        <v>149</v>
      </c>
      <c r="L450" s="418"/>
      <c r="M450" s="422"/>
      <c r="N450" s="457"/>
      <c r="O450" s="391"/>
    </row>
    <row r="451" spans="1:15" ht="15" x14ac:dyDescent="0.2">
      <c r="A451" s="544"/>
      <c r="B451" s="543"/>
      <c r="C451" s="477"/>
      <c r="D451" s="387"/>
      <c r="E451" s="386"/>
      <c r="F451" s="3305"/>
      <c r="G451" s="3298"/>
      <c r="H451" s="3300"/>
      <c r="I451" s="3302"/>
      <c r="J451" s="385"/>
      <c r="K451" s="395" t="s">
        <v>139</v>
      </c>
      <c r="L451" s="467"/>
      <c r="M451" s="452"/>
      <c r="N451" s="451"/>
      <c r="O451" s="450"/>
    </row>
    <row r="452" spans="1:15" ht="15.75" thickBot="1" x14ac:dyDescent="0.25">
      <c r="A452" s="544"/>
      <c r="B452" s="543"/>
      <c r="C452" s="477"/>
      <c r="D452" s="387"/>
      <c r="E452" s="386"/>
      <c r="F452" s="3305"/>
      <c r="G452" s="3298"/>
      <c r="H452" s="3300"/>
      <c r="I452" s="3302"/>
      <c r="J452" s="377"/>
      <c r="K452" s="415" t="s">
        <v>239</v>
      </c>
      <c r="L452" s="414">
        <v>240</v>
      </c>
      <c r="M452" s="382"/>
      <c r="N452" s="381"/>
      <c r="O452" s="463"/>
    </row>
    <row r="453" spans="1:15" ht="16.5" customHeight="1" thickBot="1" x14ac:dyDescent="0.25">
      <c r="A453" s="518"/>
      <c r="B453" s="542"/>
      <c r="C453" s="541"/>
      <c r="D453" s="412"/>
      <c r="E453" s="411"/>
      <c r="F453" s="3306"/>
      <c r="G453" s="3299"/>
      <c r="H453" s="3301"/>
      <c r="I453" s="3303"/>
      <c r="J453" s="448"/>
      <c r="K453" s="408" t="s">
        <v>21</v>
      </c>
      <c r="L453" s="407">
        <f>SUM(L447:L452)</f>
        <v>386</v>
      </c>
      <c r="M453" s="406"/>
      <c r="N453" s="405"/>
      <c r="O453" s="404"/>
    </row>
    <row r="454" spans="1:15" ht="15" customHeight="1" x14ac:dyDescent="0.2">
      <c r="A454" s="537" t="s">
        <v>69</v>
      </c>
      <c r="B454" s="536" t="s">
        <v>25</v>
      </c>
      <c r="C454" s="483" t="s">
        <v>25</v>
      </c>
      <c r="D454" s="403" t="s">
        <v>27</v>
      </c>
      <c r="E454" s="402"/>
      <c r="F454" s="3304" t="s">
        <v>238</v>
      </c>
      <c r="G454" s="533"/>
      <c r="H454" s="3307" t="s">
        <v>33</v>
      </c>
      <c r="I454" s="3308" t="s">
        <v>214</v>
      </c>
      <c r="J454" s="540" t="s">
        <v>237</v>
      </c>
      <c r="K454" s="400" t="s">
        <v>101</v>
      </c>
      <c r="L454" s="399"/>
      <c r="M454" s="398" t="s">
        <v>212</v>
      </c>
      <c r="N454" s="397" t="s">
        <v>200</v>
      </c>
      <c r="O454" s="531">
        <v>1</v>
      </c>
    </row>
    <row r="455" spans="1:15" ht="15" x14ac:dyDescent="0.2">
      <c r="A455" s="528"/>
      <c r="B455" s="527"/>
      <c r="C455" s="428"/>
      <c r="D455" s="387"/>
      <c r="E455" s="386"/>
      <c r="F455" s="3305"/>
      <c r="G455" s="524"/>
      <c r="H455" s="3300"/>
      <c r="I455" s="3302"/>
      <c r="J455" s="419" t="s">
        <v>236</v>
      </c>
      <c r="K455" s="395" t="s">
        <v>124</v>
      </c>
      <c r="L455" s="418">
        <v>38.200000000000003</v>
      </c>
      <c r="M455" s="393" t="s">
        <v>235</v>
      </c>
      <c r="N455" s="392" t="s">
        <v>200</v>
      </c>
      <c r="O455" s="456">
        <v>1</v>
      </c>
    </row>
    <row r="456" spans="1:15" ht="32.25" x14ac:dyDescent="0.2">
      <c r="A456" s="528"/>
      <c r="B456" s="527"/>
      <c r="C456" s="428"/>
      <c r="D456" s="387"/>
      <c r="E456" s="386"/>
      <c r="F456" s="3305"/>
      <c r="G456" s="524" t="s">
        <v>227</v>
      </c>
      <c r="H456" s="3300"/>
      <c r="I456" s="539"/>
      <c r="J456" s="539"/>
      <c r="K456" s="395" t="s">
        <v>194</v>
      </c>
      <c r="L456" s="418"/>
      <c r="M456" s="422"/>
      <c r="N456" s="457"/>
      <c r="O456" s="391"/>
    </row>
    <row r="457" spans="1:15" ht="15" x14ac:dyDescent="0.2">
      <c r="A457" s="528"/>
      <c r="B457" s="527"/>
      <c r="C457" s="428"/>
      <c r="D457" s="387"/>
      <c r="E457" s="386"/>
      <c r="F457" s="3305"/>
      <c r="G457" s="524"/>
      <c r="H457" s="3300"/>
      <c r="I457" s="539"/>
      <c r="J457" s="539"/>
      <c r="K457" s="395" t="s">
        <v>149</v>
      </c>
      <c r="L457" s="418">
        <v>61.79</v>
      </c>
      <c r="M457" s="422"/>
      <c r="N457" s="457"/>
      <c r="O457" s="391"/>
    </row>
    <row r="458" spans="1:15" ht="15.75" thickBot="1" x14ac:dyDescent="0.25">
      <c r="A458" s="528"/>
      <c r="B458" s="527"/>
      <c r="C458" s="428"/>
      <c r="D458" s="387"/>
      <c r="E458" s="386"/>
      <c r="F458" s="3305"/>
      <c r="G458" s="524"/>
      <c r="H458" s="3300"/>
      <c r="I458" s="3302"/>
      <c r="J458" s="385"/>
      <c r="K458" s="384" t="s">
        <v>139</v>
      </c>
      <c r="L458" s="468"/>
      <c r="M458" s="452"/>
      <c r="N458" s="451"/>
      <c r="O458" s="450"/>
    </row>
    <row r="459" spans="1:15" ht="15.75" thickBot="1" x14ac:dyDescent="0.25">
      <c r="A459" s="523"/>
      <c r="B459" s="522"/>
      <c r="C459" s="538"/>
      <c r="D459" s="412"/>
      <c r="E459" s="411"/>
      <c r="F459" s="3306"/>
      <c r="G459" s="519"/>
      <c r="H459" s="3301"/>
      <c r="I459" s="3303"/>
      <c r="J459" s="409"/>
      <c r="K459" s="408" t="s">
        <v>21</v>
      </c>
      <c r="L459" s="407">
        <f>SUM(L454:L458)</f>
        <v>99.990000000000009</v>
      </c>
      <c r="M459" s="406"/>
      <c r="N459" s="405"/>
      <c r="O459" s="404"/>
    </row>
    <row r="460" spans="1:15" ht="15" x14ac:dyDescent="0.2">
      <c r="A460" s="537" t="s">
        <v>69</v>
      </c>
      <c r="B460" s="536" t="s">
        <v>25</v>
      </c>
      <c r="C460" s="483" t="s">
        <v>25</v>
      </c>
      <c r="D460" s="403" t="s">
        <v>86</v>
      </c>
      <c r="E460" s="402"/>
      <c r="F460" s="3304" t="s">
        <v>234</v>
      </c>
      <c r="G460" s="533"/>
      <c r="H460" s="3307" t="s">
        <v>33</v>
      </c>
      <c r="I460" s="3308" t="s">
        <v>214</v>
      </c>
      <c r="J460" s="401" t="s">
        <v>233</v>
      </c>
      <c r="K460" s="400" t="s">
        <v>101</v>
      </c>
      <c r="L460" s="399"/>
      <c r="M460" s="398" t="s">
        <v>212</v>
      </c>
      <c r="N460" s="397" t="s">
        <v>200</v>
      </c>
      <c r="O460" s="531">
        <v>1</v>
      </c>
    </row>
    <row r="461" spans="1:15" ht="15" x14ac:dyDescent="0.2">
      <c r="A461" s="528"/>
      <c r="B461" s="527"/>
      <c r="C461" s="428"/>
      <c r="D461" s="387"/>
      <c r="E461" s="386"/>
      <c r="F461" s="3305"/>
      <c r="G461" s="524"/>
      <c r="H461" s="3300"/>
      <c r="I461" s="3302"/>
      <c r="J461" s="419" t="s">
        <v>211</v>
      </c>
      <c r="K461" s="395" t="s">
        <v>124</v>
      </c>
      <c r="L461" s="418">
        <v>20.100000000000001</v>
      </c>
      <c r="M461" s="393" t="s">
        <v>232</v>
      </c>
      <c r="N461" s="392" t="s">
        <v>200</v>
      </c>
      <c r="O461" s="456">
        <v>1</v>
      </c>
    </row>
    <row r="462" spans="1:15" ht="32.25" x14ac:dyDescent="0.2">
      <c r="A462" s="528"/>
      <c r="B462" s="527"/>
      <c r="C462" s="428"/>
      <c r="D462" s="387"/>
      <c r="E462" s="386"/>
      <c r="F462" s="3305"/>
      <c r="G462" s="524" t="s">
        <v>227</v>
      </c>
      <c r="H462" s="3300"/>
      <c r="I462" s="3302"/>
      <c r="J462" s="385"/>
      <c r="K462" s="395" t="s">
        <v>194</v>
      </c>
      <c r="L462" s="418"/>
      <c r="M462" s="422" t="s">
        <v>231</v>
      </c>
      <c r="N462" s="457" t="s">
        <v>200</v>
      </c>
      <c r="O462" s="456">
        <v>1</v>
      </c>
    </row>
    <row r="463" spans="1:15" ht="15" x14ac:dyDescent="0.2">
      <c r="A463" s="528"/>
      <c r="B463" s="527"/>
      <c r="C463" s="428"/>
      <c r="D463" s="387"/>
      <c r="E463" s="386"/>
      <c r="F463" s="3305"/>
      <c r="G463" s="524"/>
      <c r="H463" s="3300"/>
      <c r="I463" s="3302"/>
      <c r="J463" s="385"/>
      <c r="K463" s="395" t="s">
        <v>149</v>
      </c>
      <c r="L463" s="418">
        <v>12</v>
      </c>
      <c r="M463" s="422"/>
      <c r="N463" s="457"/>
      <c r="O463" s="391"/>
    </row>
    <row r="464" spans="1:15" ht="15.75" thickBot="1" x14ac:dyDescent="0.25">
      <c r="A464" s="528"/>
      <c r="B464" s="527"/>
      <c r="C464" s="428"/>
      <c r="D464" s="387"/>
      <c r="E464" s="386"/>
      <c r="F464" s="3305"/>
      <c r="G464" s="524"/>
      <c r="H464" s="3300"/>
      <c r="I464" s="3302"/>
      <c r="J464" s="385"/>
      <c r="K464" s="384" t="s">
        <v>139</v>
      </c>
      <c r="L464" s="468"/>
      <c r="M464" s="452"/>
      <c r="N464" s="451"/>
      <c r="O464" s="450"/>
    </row>
    <row r="465" spans="1:17" ht="22.9" customHeight="1" thickBot="1" x14ac:dyDescent="0.25">
      <c r="A465" s="523"/>
      <c r="B465" s="522"/>
      <c r="C465" s="538"/>
      <c r="D465" s="412"/>
      <c r="E465" s="411"/>
      <c r="F465" s="3306"/>
      <c r="G465" s="519"/>
      <c r="H465" s="3301"/>
      <c r="I465" s="3303"/>
      <c r="J465" s="448"/>
      <c r="K465" s="408" t="s">
        <v>21</v>
      </c>
      <c r="L465" s="407">
        <f>SUM(L460:L464)</f>
        <v>32.1</v>
      </c>
      <c r="M465" s="406"/>
      <c r="N465" s="405"/>
      <c r="O465" s="404"/>
    </row>
    <row r="466" spans="1:17" ht="18" customHeight="1" x14ac:dyDescent="0.2">
      <c r="A466" s="537" t="s">
        <v>69</v>
      </c>
      <c r="B466" s="536" t="s">
        <v>25</v>
      </c>
      <c r="C466" s="535" t="s">
        <v>25</v>
      </c>
      <c r="D466" s="534" t="s">
        <v>84</v>
      </c>
      <c r="E466" s="402"/>
      <c r="F466" s="3304" t="s">
        <v>230</v>
      </c>
      <c r="G466" s="533"/>
      <c r="H466" s="3307" t="s">
        <v>33</v>
      </c>
      <c r="I466" s="3308" t="s">
        <v>229</v>
      </c>
      <c r="J466" s="532" t="s">
        <v>228</v>
      </c>
      <c r="K466" s="400" t="s">
        <v>101</v>
      </c>
      <c r="L466" s="399"/>
      <c r="M466" s="398" t="s">
        <v>212</v>
      </c>
      <c r="N466" s="397" t="s">
        <v>200</v>
      </c>
      <c r="O466" s="531">
        <v>1</v>
      </c>
    </row>
    <row r="467" spans="1:17" ht="38.25" customHeight="1" x14ac:dyDescent="0.2">
      <c r="A467" s="528"/>
      <c r="B467" s="527"/>
      <c r="C467" s="526"/>
      <c r="D467" s="525"/>
      <c r="E467" s="386"/>
      <c r="F467" s="3305"/>
      <c r="G467" s="524" t="s">
        <v>227</v>
      </c>
      <c r="H467" s="3300"/>
      <c r="I467" s="3302"/>
      <c r="J467" s="419" t="s">
        <v>226</v>
      </c>
      <c r="K467" s="395" t="s">
        <v>124</v>
      </c>
      <c r="L467" s="530">
        <v>7.7</v>
      </c>
      <c r="M467" s="393" t="s">
        <v>225</v>
      </c>
      <c r="N467" s="392" t="s">
        <v>200</v>
      </c>
      <c r="O467" s="529">
        <v>1</v>
      </c>
    </row>
    <row r="468" spans="1:17" ht="15" x14ac:dyDescent="0.2">
      <c r="A468" s="528"/>
      <c r="B468" s="527"/>
      <c r="C468" s="526"/>
      <c r="D468" s="525"/>
      <c r="E468" s="386"/>
      <c r="F468" s="3305"/>
      <c r="G468" s="524"/>
      <c r="H468" s="3300"/>
      <c r="I468" s="3302"/>
      <c r="J468" s="385"/>
      <c r="K468" s="395" t="s">
        <v>194</v>
      </c>
      <c r="L468" s="418"/>
      <c r="M468" s="422"/>
      <c r="N468" s="457"/>
      <c r="O468" s="391"/>
    </row>
    <row r="469" spans="1:17" ht="15" x14ac:dyDescent="0.2">
      <c r="A469" s="528"/>
      <c r="B469" s="527"/>
      <c r="C469" s="526"/>
      <c r="D469" s="525"/>
      <c r="E469" s="386"/>
      <c r="F469" s="3305"/>
      <c r="G469" s="524"/>
      <c r="H469" s="3300"/>
      <c r="I469" s="3302"/>
      <c r="J469" s="385"/>
      <c r="K469" s="395" t="s">
        <v>149</v>
      </c>
      <c r="L469" s="418">
        <v>284.3</v>
      </c>
      <c r="M469" s="422"/>
      <c r="N469" s="457"/>
      <c r="O469" s="391"/>
      <c r="Q469" s="325"/>
    </row>
    <row r="470" spans="1:17" ht="15.75" thickBot="1" x14ac:dyDescent="0.25">
      <c r="A470" s="528"/>
      <c r="B470" s="527"/>
      <c r="C470" s="526"/>
      <c r="D470" s="525"/>
      <c r="E470" s="386"/>
      <c r="F470" s="3305"/>
      <c r="G470" s="524"/>
      <c r="H470" s="3300"/>
      <c r="I470" s="3302"/>
      <c r="J470" s="385"/>
      <c r="K470" s="384" t="s">
        <v>139</v>
      </c>
      <c r="L470" s="468"/>
      <c r="M470" s="452"/>
      <c r="N470" s="451"/>
      <c r="O470" s="450"/>
    </row>
    <row r="471" spans="1:17" ht="19.149999999999999" customHeight="1" thickBot="1" x14ac:dyDescent="0.25">
      <c r="A471" s="523"/>
      <c r="B471" s="522"/>
      <c r="C471" s="521"/>
      <c r="D471" s="520"/>
      <c r="E471" s="411"/>
      <c r="F471" s="3306"/>
      <c r="G471" s="519"/>
      <c r="H471" s="3301"/>
      <c r="I471" s="3303"/>
      <c r="J471" s="448"/>
      <c r="K471" s="408" t="s">
        <v>21</v>
      </c>
      <c r="L471" s="407">
        <f>SUM(L466:L470)</f>
        <v>292</v>
      </c>
      <c r="M471" s="406"/>
      <c r="N471" s="405"/>
      <c r="O471" s="404"/>
    </row>
    <row r="472" spans="1:17" ht="15" thickBot="1" x14ac:dyDescent="0.25">
      <c r="A472" s="518" t="s">
        <v>69</v>
      </c>
      <c r="B472" s="517" t="s">
        <v>25</v>
      </c>
      <c r="C472" s="3464" t="s">
        <v>26</v>
      </c>
      <c r="D472" s="3464"/>
      <c r="E472" s="3464"/>
      <c r="F472" s="3464"/>
      <c r="G472" s="3464"/>
      <c r="H472" s="3464"/>
      <c r="I472" s="3465"/>
      <c r="J472" s="516"/>
      <c r="K472" s="515" t="s">
        <v>21</v>
      </c>
      <c r="L472" s="514">
        <f>L446*1</f>
        <v>810.09</v>
      </c>
      <c r="M472" s="513"/>
      <c r="N472" s="513"/>
      <c r="O472" s="512"/>
    </row>
    <row r="473" spans="1:17" ht="15" thickBot="1" x14ac:dyDescent="0.25">
      <c r="A473" s="511" t="s">
        <v>69</v>
      </c>
      <c r="B473" s="511"/>
      <c r="C473" s="3553" t="s">
        <v>24</v>
      </c>
      <c r="D473" s="3553"/>
      <c r="E473" s="3553"/>
      <c r="F473" s="3553"/>
      <c r="G473" s="3553"/>
      <c r="H473" s="3553"/>
      <c r="I473" s="3554"/>
      <c r="J473" s="510"/>
      <c r="K473" s="509" t="s">
        <v>21</v>
      </c>
      <c r="L473" s="508">
        <f>L472*1</f>
        <v>810.09</v>
      </c>
      <c r="M473" s="507"/>
      <c r="N473" s="507"/>
      <c r="O473" s="506"/>
    </row>
    <row r="474" spans="1:17" ht="15.75" thickBot="1" x14ac:dyDescent="0.25">
      <c r="A474" s="505" t="s">
        <v>66</v>
      </c>
      <c r="B474" s="504"/>
      <c r="C474" s="502" t="s">
        <v>224</v>
      </c>
      <c r="D474" s="502"/>
      <c r="E474" s="502"/>
      <c r="F474" s="503"/>
      <c r="G474" s="503"/>
      <c r="H474" s="502"/>
      <c r="I474" s="502"/>
      <c r="J474" s="502"/>
      <c r="K474" s="502"/>
      <c r="L474" s="502"/>
      <c r="M474" s="501"/>
      <c r="N474" s="501"/>
      <c r="O474" s="500"/>
    </row>
    <row r="475" spans="1:17" ht="38.450000000000003" customHeight="1" thickBot="1" x14ac:dyDescent="0.25">
      <c r="A475" s="499"/>
      <c r="B475" s="498"/>
      <c r="C475" s="496"/>
      <c r="D475" s="496"/>
      <c r="E475" s="496"/>
      <c r="F475" s="497"/>
      <c r="G475" s="497"/>
      <c r="H475" s="496"/>
      <c r="I475" s="496"/>
      <c r="J475" s="496"/>
      <c r="K475" s="496"/>
      <c r="L475" s="495"/>
      <c r="M475" s="494" t="s">
        <v>223</v>
      </c>
      <c r="N475" s="485" t="s">
        <v>200</v>
      </c>
      <c r="O475" s="493"/>
    </row>
    <row r="476" spans="1:17" ht="24.6" customHeight="1" thickBot="1" x14ac:dyDescent="0.25">
      <c r="A476" s="488" t="s">
        <v>66</v>
      </c>
      <c r="B476" s="370" t="s">
        <v>25</v>
      </c>
      <c r="C476" s="492" t="s">
        <v>222</v>
      </c>
      <c r="D476" s="491"/>
      <c r="E476" s="491"/>
      <c r="F476" s="491"/>
      <c r="G476" s="491"/>
      <c r="H476" s="491"/>
      <c r="I476" s="491"/>
      <c r="J476" s="491"/>
      <c r="K476" s="491"/>
      <c r="L476" s="491"/>
      <c r="M476" s="490"/>
      <c r="N476" s="490"/>
      <c r="O476" s="489"/>
    </row>
    <row r="477" spans="1:17" ht="65.25" customHeight="1" thickBot="1" x14ac:dyDescent="0.25">
      <c r="A477" s="488"/>
      <c r="B477" s="370"/>
      <c r="C477" s="487"/>
      <c r="D477" s="487"/>
      <c r="E477" s="487"/>
      <c r="F477" s="487"/>
      <c r="G477" s="487"/>
      <c r="H477" s="487"/>
      <c r="I477" s="487"/>
      <c r="J477" s="487"/>
      <c r="K477" s="487"/>
      <c r="L477" s="487"/>
      <c r="M477" s="486" t="s">
        <v>221</v>
      </c>
      <c r="N477" s="485" t="s">
        <v>200</v>
      </c>
      <c r="O477" s="484">
        <v>2</v>
      </c>
    </row>
    <row r="478" spans="1:17" ht="15" customHeight="1" x14ac:dyDescent="0.2">
      <c r="A478" s="3516" t="s">
        <v>66</v>
      </c>
      <c r="B478" s="3317" t="s">
        <v>25</v>
      </c>
      <c r="C478" s="483" t="s">
        <v>25</v>
      </c>
      <c r="D478" s="3329" t="s">
        <v>220</v>
      </c>
      <c r="E478" s="3330"/>
      <c r="F478" s="3331"/>
      <c r="G478" s="3297" t="s">
        <v>197</v>
      </c>
      <c r="H478" s="3347" t="s">
        <v>33</v>
      </c>
      <c r="I478" s="3308" t="s">
        <v>32</v>
      </c>
      <c r="J478" s="3315" t="s">
        <v>31</v>
      </c>
      <c r="K478" s="482" t="s">
        <v>101</v>
      </c>
      <c r="L478" s="460">
        <f>L485+L491+L498+L507+L511</f>
        <v>110.5</v>
      </c>
      <c r="M478" s="398" t="s">
        <v>219</v>
      </c>
      <c r="N478" s="397" t="s">
        <v>200</v>
      </c>
      <c r="O478" s="396"/>
    </row>
    <row r="479" spans="1:17" ht="14.25" x14ac:dyDescent="0.2">
      <c r="A479" s="3518"/>
      <c r="B479" s="3318"/>
      <c r="C479" s="477"/>
      <c r="D479" s="3332"/>
      <c r="E479" s="3333"/>
      <c r="F479" s="3334"/>
      <c r="G479" s="3298"/>
      <c r="H479" s="3300"/>
      <c r="I479" s="3302"/>
      <c r="J479" s="3316"/>
      <c r="K479" s="479" t="s">
        <v>124</v>
      </c>
      <c r="L479" s="481">
        <f>L486+L492+L499+L508+L512</f>
        <v>622.79999999999995</v>
      </c>
      <c r="M479" s="480"/>
      <c r="N479" s="457"/>
      <c r="O479" s="391"/>
    </row>
    <row r="480" spans="1:17" ht="15" x14ac:dyDescent="0.2">
      <c r="A480" s="3518"/>
      <c r="B480" s="3318"/>
      <c r="C480" s="477"/>
      <c r="D480" s="3332"/>
      <c r="E480" s="3333"/>
      <c r="F480" s="3334"/>
      <c r="G480" s="3298"/>
      <c r="H480" s="3300"/>
      <c r="I480" s="3302"/>
      <c r="J480" s="385"/>
      <c r="K480" s="479" t="s">
        <v>194</v>
      </c>
      <c r="L480" s="458">
        <f>L487+L493+L500+L509+L513</f>
        <v>800</v>
      </c>
      <c r="M480" s="422"/>
      <c r="N480" s="457"/>
      <c r="O480" s="391"/>
    </row>
    <row r="481" spans="1:18" ht="15" x14ac:dyDescent="0.2">
      <c r="A481" s="3518"/>
      <c r="B481" s="3318"/>
      <c r="C481" s="477"/>
      <c r="D481" s="3332"/>
      <c r="E481" s="3333"/>
      <c r="F481" s="3334"/>
      <c r="G481" s="3298"/>
      <c r="H481" s="3300"/>
      <c r="I481" s="3302"/>
      <c r="J481" s="385"/>
      <c r="K481" s="479" t="s">
        <v>149</v>
      </c>
      <c r="L481" s="458">
        <f>L488+L494</f>
        <v>1131</v>
      </c>
      <c r="M481" s="422"/>
      <c r="N481" s="457"/>
      <c r="O481" s="391"/>
    </row>
    <row r="482" spans="1:18" ht="15" x14ac:dyDescent="0.2">
      <c r="A482" s="3518"/>
      <c r="B482" s="3318"/>
      <c r="C482" s="477"/>
      <c r="D482" s="3332"/>
      <c r="E482" s="3333"/>
      <c r="F482" s="3334"/>
      <c r="G482" s="3298"/>
      <c r="H482" s="3300"/>
      <c r="I482" s="3302"/>
      <c r="J482" s="385"/>
      <c r="K482" s="479" t="s">
        <v>139</v>
      </c>
      <c r="L482" s="478">
        <f>L489+L495</f>
        <v>0</v>
      </c>
      <c r="M482" s="466"/>
      <c r="N482" s="465"/>
      <c r="O482" s="464"/>
    </row>
    <row r="483" spans="1:18" ht="15.75" thickBot="1" x14ac:dyDescent="0.25">
      <c r="A483" s="3518"/>
      <c r="B483" s="3318"/>
      <c r="C483" s="477"/>
      <c r="D483" s="3332"/>
      <c r="E483" s="3333"/>
      <c r="F483" s="3334"/>
      <c r="G483" s="3298"/>
      <c r="H483" s="3300"/>
      <c r="I483" s="3302"/>
      <c r="J483" s="377"/>
      <c r="K483" s="476" t="s">
        <v>207</v>
      </c>
      <c r="L483" s="475">
        <f>L496</f>
        <v>356.8</v>
      </c>
      <c r="M483" s="382"/>
      <c r="N483" s="381"/>
      <c r="O483" s="463"/>
    </row>
    <row r="484" spans="1:18" ht="32.450000000000003" customHeight="1" thickBot="1" x14ac:dyDescent="0.25">
      <c r="A484" s="3517"/>
      <c r="B484" s="3319"/>
      <c r="C484" s="474"/>
      <c r="D484" s="3335"/>
      <c r="E484" s="3336"/>
      <c r="F484" s="3337"/>
      <c r="G484" s="3299"/>
      <c r="H484" s="3348"/>
      <c r="I484" s="3303"/>
      <c r="J484" s="448"/>
      <c r="K484" s="473" t="s">
        <v>21</v>
      </c>
      <c r="L484" s="472">
        <f>SUM(L478:L483)</f>
        <v>3021.1000000000004</v>
      </c>
      <c r="M484" s="471"/>
      <c r="N484" s="470"/>
      <c r="O484" s="469"/>
    </row>
    <row r="485" spans="1:18" ht="15" x14ac:dyDescent="0.2">
      <c r="A485" s="3516" t="s">
        <v>66</v>
      </c>
      <c r="B485" s="3317" t="s">
        <v>25</v>
      </c>
      <c r="C485" s="3352" t="s">
        <v>25</v>
      </c>
      <c r="D485" s="403" t="s">
        <v>25</v>
      </c>
      <c r="E485" s="402"/>
      <c r="F485" s="3355" t="s">
        <v>218</v>
      </c>
      <c r="G485" s="3297" t="s">
        <v>197</v>
      </c>
      <c r="H485" s="3347" t="s">
        <v>33</v>
      </c>
      <c r="I485" s="3308" t="s">
        <v>196</v>
      </c>
      <c r="J485" s="401" t="s">
        <v>195</v>
      </c>
      <c r="K485" s="400" t="s">
        <v>101</v>
      </c>
      <c r="L485" s="399">
        <v>0.3</v>
      </c>
      <c r="M485" s="398" t="s">
        <v>212</v>
      </c>
      <c r="N485" s="397" t="s">
        <v>200</v>
      </c>
      <c r="O485" s="396"/>
    </row>
    <row r="486" spans="1:18" ht="15" x14ac:dyDescent="0.2">
      <c r="A486" s="3518"/>
      <c r="B486" s="3318"/>
      <c r="C486" s="3353"/>
      <c r="D486" s="387"/>
      <c r="E486" s="386"/>
      <c r="F486" s="3356"/>
      <c r="G486" s="3298"/>
      <c r="H486" s="3300"/>
      <c r="I486" s="3302"/>
      <c r="J486" s="419" t="s">
        <v>217</v>
      </c>
      <c r="K486" s="395" t="s">
        <v>124</v>
      </c>
      <c r="L486" s="418">
        <v>612</v>
      </c>
      <c r="M486" s="393" t="s">
        <v>216</v>
      </c>
      <c r="N486" s="392" t="s">
        <v>200</v>
      </c>
      <c r="O486" s="391"/>
    </row>
    <row r="487" spans="1:18" ht="15" x14ac:dyDescent="0.2">
      <c r="A487" s="3518"/>
      <c r="B487" s="3318"/>
      <c r="C487" s="3353"/>
      <c r="D487" s="387"/>
      <c r="E487" s="386"/>
      <c r="F487" s="3356"/>
      <c r="G487" s="3298"/>
      <c r="H487" s="3300"/>
      <c r="I487" s="3302"/>
      <c r="J487" s="385"/>
      <c r="K487" s="395" t="s">
        <v>194</v>
      </c>
      <c r="L487" s="418"/>
      <c r="M487" s="422"/>
      <c r="N487" s="457"/>
      <c r="O487" s="391"/>
    </row>
    <row r="488" spans="1:18" ht="15" x14ac:dyDescent="0.2">
      <c r="A488" s="3518"/>
      <c r="B488" s="3318"/>
      <c r="C488" s="3353"/>
      <c r="D488" s="387"/>
      <c r="E488" s="386"/>
      <c r="F488" s="3356"/>
      <c r="G488" s="3298"/>
      <c r="H488" s="3300"/>
      <c r="I488" s="3302"/>
      <c r="J488" s="385"/>
      <c r="K488" s="395" t="s">
        <v>149</v>
      </c>
      <c r="L488" s="418">
        <v>1131</v>
      </c>
      <c r="M488" s="422"/>
      <c r="N488" s="457"/>
      <c r="O488" s="391"/>
    </row>
    <row r="489" spans="1:18" ht="15.75" thickBot="1" x14ac:dyDescent="0.25">
      <c r="A489" s="3518"/>
      <c r="B489" s="3318"/>
      <c r="C489" s="3353"/>
      <c r="D489" s="387"/>
      <c r="E489" s="386"/>
      <c r="F489" s="3356"/>
      <c r="G489" s="3298"/>
      <c r="H489" s="3300"/>
      <c r="I489" s="3302"/>
      <c r="J489" s="385"/>
      <c r="K489" s="384" t="s">
        <v>139</v>
      </c>
      <c r="L489" s="468"/>
      <c r="M489" s="452"/>
      <c r="N489" s="451"/>
      <c r="O489" s="450"/>
    </row>
    <row r="490" spans="1:18" ht="24" customHeight="1" thickBot="1" x14ac:dyDescent="0.25">
      <c r="A490" s="3517"/>
      <c r="B490" s="3319"/>
      <c r="C490" s="3354"/>
      <c r="D490" s="412"/>
      <c r="E490" s="411"/>
      <c r="F490" s="3357"/>
      <c r="G490" s="3299"/>
      <c r="H490" s="3348"/>
      <c r="I490" s="3303"/>
      <c r="J490" s="448"/>
      <c r="K490" s="408" t="s">
        <v>21</v>
      </c>
      <c r="L490" s="407">
        <f>SUM(L485:L489)</f>
        <v>1743.3</v>
      </c>
      <c r="M490" s="406"/>
      <c r="N490" s="405"/>
      <c r="O490" s="404"/>
    </row>
    <row r="491" spans="1:18" ht="15" x14ac:dyDescent="0.2">
      <c r="A491" s="3516" t="s">
        <v>66</v>
      </c>
      <c r="B491" s="3317" t="s">
        <v>25</v>
      </c>
      <c r="C491" s="3352" t="s">
        <v>25</v>
      </c>
      <c r="D491" s="403" t="s">
        <v>27</v>
      </c>
      <c r="E491" s="402"/>
      <c r="F491" s="3355" t="s">
        <v>215</v>
      </c>
      <c r="G491" s="3297" t="s">
        <v>197</v>
      </c>
      <c r="H491" s="3358" t="s">
        <v>33</v>
      </c>
      <c r="I491" s="3369" t="s">
        <v>214</v>
      </c>
      <c r="J491" s="401" t="s">
        <v>213</v>
      </c>
      <c r="K491" s="400" t="s">
        <v>101</v>
      </c>
      <c r="L491" s="399">
        <v>73</v>
      </c>
      <c r="M491" s="398" t="s">
        <v>212</v>
      </c>
      <c r="N491" s="397" t="s">
        <v>200</v>
      </c>
      <c r="O491" s="396"/>
      <c r="P491" s="324"/>
      <c r="R491" s="325"/>
    </row>
    <row r="492" spans="1:18" ht="15" x14ac:dyDescent="0.2">
      <c r="A492" s="3518"/>
      <c r="B492" s="3318"/>
      <c r="C492" s="3353"/>
      <c r="D492" s="387"/>
      <c r="E492" s="386"/>
      <c r="F492" s="3356"/>
      <c r="G492" s="3298"/>
      <c r="H492" s="3313"/>
      <c r="I492" s="3370"/>
      <c r="J492" s="419" t="s">
        <v>211</v>
      </c>
      <c r="K492" s="395" t="s">
        <v>124</v>
      </c>
      <c r="L492" s="418">
        <v>0</v>
      </c>
      <c r="M492" s="393" t="s">
        <v>210</v>
      </c>
      <c r="N492" s="392" t="s">
        <v>209</v>
      </c>
      <c r="O492" s="456">
        <v>2.8490000000000002</v>
      </c>
    </row>
    <row r="493" spans="1:18" ht="15" x14ac:dyDescent="0.2">
      <c r="A493" s="3518"/>
      <c r="B493" s="3318"/>
      <c r="C493" s="3353"/>
      <c r="D493" s="387"/>
      <c r="E493" s="386"/>
      <c r="F493" s="3356"/>
      <c r="G493" s="3298"/>
      <c r="H493" s="3313"/>
      <c r="I493" s="3370"/>
      <c r="J493" s="385"/>
      <c r="K493" s="395" t="s">
        <v>194</v>
      </c>
      <c r="L493" s="418">
        <v>800</v>
      </c>
      <c r="M493" s="422" t="s">
        <v>208</v>
      </c>
      <c r="N493" s="457" t="s">
        <v>200</v>
      </c>
      <c r="O493" s="456">
        <v>2</v>
      </c>
    </row>
    <row r="494" spans="1:18" ht="15" x14ac:dyDescent="0.2">
      <c r="A494" s="3518"/>
      <c r="B494" s="3318"/>
      <c r="C494" s="3353"/>
      <c r="D494" s="387"/>
      <c r="E494" s="386"/>
      <c r="F494" s="3356"/>
      <c r="G494" s="3298"/>
      <c r="H494" s="3313"/>
      <c r="I494" s="3370"/>
      <c r="J494" s="385"/>
      <c r="K494" s="395" t="s">
        <v>149</v>
      </c>
      <c r="L494" s="418"/>
      <c r="M494" s="422"/>
      <c r="N494" s="457"/>
      <c r="O494" s="391"/>
    </row>
    <row r="495" spans="1:18" ht="15" x14ac:dyDescent="0.2">
      <c r="A495" s="3518"/>
      <c r="B495" s="3318"/>
      <c r="C495" s="3353"/>
      <c r="D495" s="387"/>
      <c r="E495" s="386"/>
      <c r="F495" s="3356"/>
      <c r="G495" s="3298"/>
      <c r="H495" s="3313"/>
      <c r="I495" s="3370"/>
      <c r="J495" s="385"/>
      <c r="K495" s="395" t="s">
        <v>139</v>
      </c>
      <c r="L495" s="467"/>
      <c r="M495" s="466"/>
      <c r="N495" s="465"/>
      <c r="O495" s="464"/>
    </row>
    <row r="496" spans="1:18" ht="15.75" thickBot="1" x14ac:dyDescent="0.25">
      <c r="A496" s="3518"/>
      <c r="B496" s="3318"/>
      <c r="C496" s="3353"/>
      <c r="D496" s="387"/>
      <c r="E496" s="386"/>
      <c r="F496" s="3356"/>
      <c r="G496" s="3298"/>
      <c r="H496" s="3313"/>
      <c r="I496" s="3370"/>
      <c r="J496" s="377"/>
      <c r="K496" s="415" t="s">
        <v>207</v>
      </c>
      <c r="L496" s="414">
        <v>356.8</v>
      </c>
      <c r="M496" s="382"/>
      <c r="N496" s="381"/>
      <c r="O496" s="463"/>
      <c r="P496" s="324"/>
      <c r="R496" s="325"/>
    </row>
    <row r="497" spans="1:21" ht="25.15" customHeight="1" thickBot="1" x14ac:dyDescent="0.25">
      <c r="A497" s="3517"/>
      <c r="B497" s="3319"/>
      <c r="C497" s="3354"/>
      <c r="D497" s="412"/>
      <c r="E497" s="411"/>
      <c r="F497" s="3357"/>
      <c r="G497" s="3299"/>
      <c r="H497" s="3359"/>
      <c r="I497" s="3371"/>
      <c r="J497" s="448"/>
      <c r="K497" s="408" t="s">
        <v>21</v>
      </c>
      <c r="L497" s="407">
        <f>SUM(L491:L496)</f>
        <v>1229.8</v>
      </c>
      <c r="M497" s="406"/>
      <c r="N497" s="405"/>
      <c r="O497" s="404"/>
    </row>
    <row r="498" spans="1:21" ht="15" customHeight="1" x14ac:dyDescent="0.2">
      <c r="A498" s="3516" t="s">
        <v>66</v>
      </c>
      <c r="B498" s="3317" t="s">
        <v>25</v>
      </c>
      <c r="C498" s="3352" t="s">
        <v>25</v>
      </c>
      <c r="D498" s="462" t="s">
        <v>86</v>
      </c>
      <c r="E498" s="3536"/>
      <c r="F498" s="3355" t="s">
        <v>206</v>
      </c>
      <c r="G498" s="3338" t="s">
        <v>197</v>
      </c>
      <c r="H498" s="3312" t="s">
        <v>33</v>
      </c>
      <c r="I498" s="3308" t="s">
        <v>205</v>
      </c>
      <c r="J498" s="401" t="s">
        <v>195</v>
      </c>
      <c r="K498" s="461" t="s">
        <v>101</v>
      </c>
      <c r="L498" s="460">
        <v>25</v>
      </c>
      <c r="M498" s="443" t="s">
        <v>204</v>
      </c>
      <c r="N498" s="442" t="s">
        <v>200</v>
      </c>
      <c r="O498" s="441">
        <v>3</v>
      </c>
      <c r="P498" s="322"/>
      <c r="Q498" s="322"/>
      <c r="R498" s="322"/>
    </row>
    <row r="499" spans="1:21" ht="15" x14ac:dyDescent="0.2">
      <c r="A499" s="3518"/>
      <c r="B499" s="3318"/>
      <c r="C499" s="3353"/>
      <c r="D499" s="455"/>
      <c r="E499" s="3537"/>
      <c r="F499" s="3356"/>
      <c r="G499" s="3339"/>
      <c r="H499" s="3313"/>
      <c r="I499" s="3302"/>
      <c r="J499" s="322"/>
      <c r="K499" s="459" t="s">
        <v>124</v>
      </c>
      <c r="L499" s="458"/>
      <c r="M499" s="393"/>
      <c r="N499" s="392"/>
      <c r="O499" s="456"/>
      <c r="P499" s="322"/>
      <c r="Q499" s="322"/>
      <c r="R499" s="322"/>
    </row>
    <row r="500" spans="1:21" ht="15" x14ac:dyDescent="0.2">
      <c r="A500" s="3518"/>
      <c r="B500" s="3318"/>
      <c r="C500" s="3353"/>
      <c r="D500" s="455"/>
      <c r="E500" s="3537"/>
      <c r="F500" s="3356"/>
      <c r="G500" s="3339"/>
      <c r="H500" s="3313"/>
      <c r="I500" s="3302"/>
      <c r="J500" s="385"/>
      <c r="K500" s="459" t="s">
        <v>194</v>
      </c>
      <c r="L500" s="458"/>
      <c r="M500" s="422"/>
      <c r="N500" s="457"/>
      <c r="O500" s="456"/>
      <c r="P500" s="322"/>
      <c r="Q500" s="322"/>
      <c r="R500" s="322"/>
    </row>
    <row r="501" spans="1:21" ht="15.75" thickBot="1" x14ac:dyDescent="0.25">
      <c r="A501" s="3518"/>
      <c r="B501" s="3318"/>
      <c r="C501" s="3353"/>
      <c r="D501" s="455"/>
      <c r="E501" s="3537"/>
      <c r="F501" s="3356"/>
      <c r="G501" s="3339"/>
      <c r="H501" s="3313"/>
      <c r="I501" s="3302"/>
      <c r="J501" s="385"/>
      <c r="K501" s="454"/>
      <c r="L501" s="453"/>
      <c r="M501" s="452"/>
      <c r="N501" s="451"/>
      <c r="O501" s="450"/>
      <c r="P501" s="322"/>
      <c r="Q501" s="322"/>
      <c r="R501" s="322"/>
    </row>
    <row r="502" spans="1:21" ht="25.9" customHeight="1" thickBot="1" x14ac:dyDescent="0.25">
      <c r="A502" s="3517"/>
      <c r="B502" s="3319"/>
      <c r="C502" s="3354"/>
      <c r="D502" s="449"/>
      <c r="E502" s="3538"/>
      <c r="F502" s="3357"/>
      <c r="G502" s="3339"/>
      <c r="H502" s="3313"/>
      <c r="I502" s="3303"/>
      <c r="J502" s="448"/>
      <c r="K502" s="408" t="s">
        <v>21</v>
      </c>
      <c r="L502" s="407">
        <f>SUM(L498:L501)</f>
        <v>25</v>
      </c>
      <c r="M502" s="425"/>
      <c r="N502" s="424"/>
      <c r="O502" s="423"/>
      <c r="P502" s="322"/>
      <c r="Q502" s="322"/>
      <c r="R502" s="322"/>
    </row>
    <row r="503" spans="1:21" ht="25.9" customHeight="1" x14ac:dyDescent="0.2">
      <c r="A503" s="430" t="s">
        <v>66</v>
      </c>
      <c r="B503" s="429" t="s">
        <v>25</v>
      </c>
      <c r="C503" s="428" t="s">
        <v>25</v>
      </c>
      <c r="D503" s="447" t="s">
        <v>86</v>
      </c>
      <c r="E503" s="3310" t="s">
        <v>25</v>
      </c>
      <c r="F503" s="446" t="s">
        <v>203</v>
      </c>
      <c r="G503" s="3339"/>
      <c r="H503" s="3313"/>
      <c r="I503" s="385" t="s">
        <v>48</v>
      </c>
      <c r="J503" s="419" t="s">
        <v>202</v>
      </c>
      <c r="K503" s="445" t="s">
        <v>101</v>
      </c>
      <c r="L503" s="444">
        <v>2.8</v>
      </c>
      <c r="M503" s="443" t="s">
        <v>201</v>
      </c>
      <c r="N503" s="442" t="s">
        <v>200</v>
      </c>
      <c r="O503" s="441">
        <v>1</v>
      </c>
      <c r="P503" s="322"/>
      <c r="Q503" s="322"/>
      <c r="R503" s="322"/>
    </row>
    <row r="504" spans="1:21" ht="25.9" customHeight="1" x14ac:dyDescent="0.2">
      <c r="A504" s="430"/>
      <c r="B504" s="429"/>
      <c r="C504" s="428"/>
      <c r="D504" s="427"/>
      <c r="E504" s="3310"/>
      <c r="F504" s="426"/>
      <c r="G504" s="3339"/>
      <c r="H504" s="3313"/>
      <c r="I504" s="385"/>
      <c r="J504" s="377"/>
      <c r="K504" s="440" t="s">
        <v>124</v>
      </c>
      <c r="L504" s="439"/>
      <c r="M504" s="438"/>
      <c r="N504" s="437"/>
      <c r="O504" s="436"/>
      <c r="P504" s="322"/>
      <c r="Q504" s="322"/>
      <c r="R504" s="322"/>
    </row>
    <row r="505" spans="1:21" ht="25.9" customHeight="1" thickBot="1" x14ac:dyDescent="0.25">
      <c r="A505" s="430"/>
      <c r="B505" s="429"/>
      <c r="C505" s="428"/>
      <c r="D505" s="427"/>
      <c r="E505" s="3310"/>
      <c r="F505" s="426"/>
      <c r="G505" s="3339"/>
      <c r="H505" s="3313"/>
      <c r="I505" s="385"/>
      <c r="J505" s="377"/>
      <c r="K505" s="435" t="s">
        <v>194</v>
      </c>
      <c r="L505" s="434"/>
      <c r="M505" s="433"/>
      <c r="N505" s="432"/>
      <c r="O505" s="431"/>
      <c r="P505" s="322"/>
      <c r="Q505" s="322"/>
      <c r="R505" s="322"/>
    </row>
    <row r="506" spans="1:21" ht="25.9" customHeight="1" thickBot="1" x14ac:dyDescent="0.25">
      <c r="A506" s="430"/>
      <c r="B506" s="429"/>
      <c r="C506" s="428"/>
      <c r="D506" s="427"/>
      <c r="E506" s="3311"/>
      <c r="F506" s="426"/>
      <c r="G506" s="3340"/>
      <c r="H506" s="3314"/>
      <c r="I506" s="385"/>
      <c r="J506" s="377"/>
      <c r="K506" s="408" t="s">
        <v>21</v>
      </c>
      <c r="L506" s="407">
        <f>SUM(L503:L505)</f>
        <v>2.8</v>
      </c>
      <c r="M506" s="425"/>
      <c r="N506" s="424"/>
      <c r="O506" s="423"/>
      <c r="P506" s="322"/>
      <c r="Q506" s="322"/>
      <c r="R506" s="322"/>
    </row>
    <row r="507" spans="1:21" ht="15" customHeight="1" x14ac:dyDescent="0.2">
      <c r="A507" s="3516" t="s">
        <v>66</v>
      </c>
      <c r="B507" s="3317" t="s">
        <v>25</v>
      </c>
      <c r="C507" s="3352" t="s">
        <v>25</v>
      </c>
      <c r="D507" s="403" t="s">
        <v>84</v>
      </c>
      <c r="E507" s="402"/>
      <c r="F507" s="3514" t="s">
        <v>199</v>
      </c>
      <c r="G507" s="3297" t="s">
        <v>197</v>
      </c>
      <c r="H507" s="3347" t="s">
        <v>33</v>
      </c>
      <c r="I507" s="3308" t="s">
        <v>196</v>
      </c>
      <c r="J507" s="401" t="s">
        <v>195</v>
      </c>
      <c r="K507" s="400" t="s">
        <v>101</v>
      </c>
      <c r="L507" s="418">
        <v>12.2</v>
      </c>
      <c r="M507" s="422"/>
      <c r="N507" s="421"/>
      <c r="O507" s="420"/>
    </row>
    <row r="508" spans="1:21" ht="15" x14ac:dyDescent="0.2">
      <c r="A508" s="3518"/>
      <c r="B508" s="3318"/>
      <c r="C508" s="3353"/>
      <c r="D508" s="387"/>
      <c r="E508" s="386"/>
      <c r="F508" s="3515"/>
      <c r="G508" s="3298"/>
      <c r="H508" s="3300"/>
      <c r="I508" s="3302"/>
      <c r="J508" s="419"/>
      <c r="K508" s="395" t="s">
        <v>124</v>
      </c>
      <c r="L508" s="418"/>
      <c r="M508" s="393"/>
      <c r="N508" s="392"/>
      <c r="O508" s="391"/>
    </row>
    <row r="509" spans="1:21" ht="15.75" thickBot="1" x14ac:dyDescent="0.25">
      <c r="A509" s="3518"/>
      <c r="B509" s="3318"/>
      <c r="C509" s="3353"/>
      <c r="D509" s="387"/>
      <c r="E509" s="386"/>
      <c r="F509" s="417"/>
      <c r="G509" s="3298"/>
      <c r="H509" s="3300"/>
      <c r="I509" s="3302"/>
      <c r="J509" s="416"/>
      <c r="K509" s="415" t="s">
        <v>194</v>
      </c>
      <c r="L509" s="414"/>
      <c r="M509" s="413"/>
      <c r="N509" s="381"/>
      <c r="O509" s="380"/>
    </row>
    <row r="510" spans="1:21" ht="27.6" customHeight="1" thickBot="1" x14ac:dyDescent="0.25">
      <c r="A510" s="3517"/>
      <c r="B510" s="3319"/>
      <c r="C510" s="3354"/>
      <c r="D510" s="412"/>
      <c r="E510" s="411"/>
      <c r="F510" s="410"/>
      <c r="G510" s="3299"/>
      <c r="H510" s="3348"/>
      <c r="I510" s="3303"/>
      <c r="J510" s="409"/>
      <c r="K510" s="408" t="s">
        <v>21</v>
      </c>
      <c r="L510" s="407">
        <f>SUM(L507:L509)</f>
        <v>12.2</v>
      </c>
      <c r="M510" s="406"/>
      <c r="N510" s="405"/>
      <c r="O510" s="404"/>
    </row>
    <row r="511" spans="1:21" ht="15" x14ac:dyDescent="0.2">
      <c r="A511" s="3516" t="s">
        <v>66</v>
      </c>
      <c r="B511" s="3317" t="s">
        <v>25</v>
      </c>
      <c r="C511" s="3352" t="s">
        <v>25</v>
      </c>
      <c r="D511" s="403" t="s">
        <v>81</v>
      </c>
      <c r="E511" s="402"/>
      <c r="F511" s="3514" t="s">
        <v>198</v>
      </c>
      <c r="G511" s="3298" t="s">
        <v>197</v>
      </c>
      <c r="H511" s="3347" t="s">
        <v>33</v>
      </c>
      <c r="I511" s="3308" t="s">
        <v>196</v>
      </c>
      <c r="J511" s="401" t="s">
        <v>195</v>
      </c>
      <c r="K511" s="400" t="s">
        <v>101</v>
      </c>
      <c r="L511" s="399"/>
      <c r="M511" s="398"/>
      <c r="N511" s="397"/>
      <c r="O511" s="396"/>
    </row>
    <row r="512" spans="1:21" ht="15" x14ac:dyDescent="0.2">
      <c r="A512" s="3518"/>
      <c r="B512" s="3318"/>
      <c r="C512" s="3353"/>
      <c r="D512" s="387"/>
      <c r="E512" s="386"/>
      <c r="F512" s="3515"/>
      <c r="G512" s="3298"/>
      <c r="H512" s="3300"/>
      <c r="I512" s="3302"/>
      <c r="J512" s="385"/>
      <c r="K512" s="395" t="s">
        <v>124</v>
      </c>
      <c r="L512" s="394">
        <v>10.8</v>
      </c>
      <c r="M512" s="393"/>
      <c r="N512" s="392"/>
      <c r="O512" s="391"/>
      <c r="Q512" s="390"/>
      <c r="T512" s="389"/>
      <c r="U512" s="388">
        <v>0</v>
      </c>
    </row>
    <row r="513" spans="1:15" ht="15.75" thickBot="1" x14ac:dyDescent="0.25">
      <c r="A513" s="3518"/>
      <c r="B513" s="3318"/>
      <c r="C513" s="3353"/>
      <c r="D513" s="387"/>
      <c r="E513" s="386"/>
      <c r="F513" s="3515"/>
      <c r="G513" s="3298"/>
      <c r="H513" s="3300"/>
      <c r="I513" s="3302"/>
      <c r="J513" s="385"/>
      <c r="K513" s="384" t="s">
        <v>194</v>
      </c>
      <c r="L513" s="383">
        <v>0</v>
      </c>
      <c r="M513" s="382"/>
      <c r="N513" s="381"/>
      <c r="O513" s="380"/>
    </row>
    <row r="514" spans="1:15" ht="31.15" customHeight="1" thickBot="1" x14ac:dyDescent="0.25">
      <c r="A514" s="3518"/>
      <c r="B514" s="3318"/>
      <c r="C514" s="3353"/>
      <c r="D514" s="379"/>
      <c r="E514" s="378"/>
      <c r="F514" s="3515"/>
      <c r="G514" s="3298"/>
      <c r="H514" s="3539"/>
      <c r="I514" s="3302"/>
      <c r="J514" s="377"/>
      <c r="K514" s="376" t="s">
        <v>21</v>
      </c>
      <c r="L514" s="375">
        <f>SUM(L511:L513)</f>
        <v>10.8</v>
      </c>
      <c r="M514" s="374"/>
      <c r="N514" s="373"/>
      <c r="O514" s="372"/>
    </row>
    <row r="515" spans="1:15" ht="21" customHeight="1" thickBot="1" x14ac:dyDescent="0.25">
      <c r="A515" s="371" t="s">
        <v>66</v>
      </c>
      <c r="B515" s="370" t="s">
        <v>25</v>
      </c>
      <c r="C515" s="3530" t="s">
        <v>26</v>
      </c>
      <c r="D515" s="3531"/>
      <c r="E515" s="3531"/>
      <c r="F515" s="3531"/>
      <c r="G515" s="3531"/>
      <c r="H515" s="3531"/>
      <c r="I515" s="3531"/>
      <c r="J515" s="3532"/>
      <c r="K515" s="369" t="s">
        <v>21</v>
      </c>
      <c r="L515" s="368">
        <f>L484*1</f>
        <v>3021.1000000000004</v>
      </c>
      <c r="M515" s="367"/>
      <c r="N515" s="367"/>
      <c r="O515" s="366"/>
    </row>
    <row r="516" spans="1:15" ht="20.45" customHeight="1" thickBot="1" x14ac:dyDescent="0.25">
      <c r="A516" s="365" t="s">
        <v>66</v>
      </c>
      <c r="B516" s="365"/>
      <c r="C516" s="3533" t="s">
        <v>24</v>
      </c>
      <c r="D516" s="3534"/>
      <c r="E516" s="3534"/>
      <c r="F516" s="3534"/>
      <c r="G516" s="3534"/>
      <c r="H516" s="3534"/>
      <c r="I516" s="3534"/>
      <c r="J516" s="3535"/>
      <c r="K516" s="364" t="s">
        <v>21</v>
      </c>
      <c r="L516" s="363">
        <f>L515*1</f>
        <v>3021.1000000000004</v>
      </c>
      <c r="M516" s="362"/>
      <c r="N516" s="362"/>
      <c r="O516" s="361"/>
    </row>
    <row r="517" spans="1:15" ht="18" hidden="1" customHeight="1" thickBot="1" x14ac:dyDescent="0.25">
      <c r="A517" s="360"/>
      <c r="B517" s="360"/>
      <c r="C517" s="3525" t="s">
        <v>23</v>
      </c>
      <c r="D517" s="3525"/>
      <c r="E517" s="3525"/>
      <c r="F517" s="3525"/>
      <c r="G517" s="3525"/>
      <c r="H517" s="3525"/>
      <c r="I517" s="3526"/>
      <c r="J517" s="359"/>
      <c r="K517" s="358" t="s">
        <v>21</v>
      </c>
      <c r="L517" s="357" t="e">
        <f>L518-#REF!</f>
        <v>#REF!</v>
      </c>
      <c r="M517" s="356"/>
      <c r="N517" s="356"/>
      <c r="O517" s="355"/>
    </row>
    <row r="518" spans="1:15" ht="22.15" customHeight="1" thickBot="1" x14ac:dyDescent="0.25">
      <c r="A518" s="3527" t="s">
        <v>193</v>
      </c>
      <c r="B518" s="3528"/>
      <c r="C518" s="3528"/>
      <c r="D518" s="3528"/>
      <c r="E518" s="3528"/>
      <c r="F518" s="3528"/>
      <c r="G518" s="3528"/>
      <c r="H518" s="3528"/>
      <c r="I518" s="3528"/>
      <c r="J518" s="3529"/>
      <c r="K518" s="354" t="s">
        <v>21</v>
      </c>
      <c r="L518" s="353">
        <f>L65+L120+L171+L249+L297+L405+L435+L473+L516</f>
        <v>27054.390000000007</v>
      </c>
      <c r="M518" s="352"/>
      <c r="N518" s="352"/>
      <c r="O518" s="351"/>
    </row>
    <row r="519" spans="1:15" ht="15" x14ac:dyDescent="0.2">
      <c r="A519" s="34" t="s">
        <v>20</v>
      </c>
      <c r="B519" s="34"/>
      <c r="C519" s="34"/>
      <c r="D519" s="34"/>
      <c r="E519" s="34"/>
      <c r="F519" s="34"/>
      <c r="G519" s="34"/>
      <c r="H519" s="34"/>
      <c r="I519" s="34"/>
      <c r="J519" s="34"/>
      <c r="K519" s="34"/>
      <c r="L519" s="34"/>
    </row>
    <row r="520" spans="1:15" ht="202.5" customHeight="1" x14ac:dyDescent="0.2">
      <c r="A520" s="350"/>
      <c r="B520" s="350"/>
      <c r="C520" s="350"/>
      <c r="D520" s="350"/>
      <c r="E520" s="350"/>
      <c r="F520" s="350"/>
      <c r="G520" s="350"/>
      <c r="H520" s="350"/>
      <c r="I520" s="350"/>
      <c r="J520" s="350"/>
      <c r="K520" s="350"/>
      <c r="L520" s="350"/>
    </row>
    <row r="521" spans="1:15" ht="15" x14ac:dyDescent="0.25">
      <c r="A521" s="348"/>
      <c r="B521" s="348"/>
      <c r="C521" s="348"/>
      <c r="D521" s="349"/>
      <c r="E521" s="349"/>
      <c r="F521" s="3562" t="s">
        <v>192</v>
      </c>
      <c r="G521" s="3562"/>
      <c r="H521" s="3562"/>
      <c r="I521" s="3562"/>
      <c r="J521" s="3562"/>
      <c r="K521" s="3562"/>
      <c r="L521" s="3562"/>
    </row>
    <row r="522" spans="1:15" ht="15.75" thickBot="1" x14ac:dyDescent="0.3">
      <c r="A522" s="348"/>
      <c r="B522" s="348"/>
      <c r="C522" s="348"/>
      <c r="D522" s="348"/>
      <c r="E522" s="348"/>
      <c r="F522" s="348"/>
      <c r="G522" s="348"/>
      <c r="H522" s="348"/>
      <c r="I522" s="348"/>
      <c r="J522" s="348"/>
      <c r="K522" s="348"/>
      <c r="L522" s="348"/>
    </row>
    <row r="523" spans="1:15" ht="33.75" customHeight="1" thickBot="1" x14ac:dyDescent="0.25">
      <c r="F523" s="347"/>
      <c r="G523" s="346"/>
      <c r="H523" s="346"/>
      <c r="I523" s="346"/>
      <c r="J523" s="346"/>
      <c r="K523" s="345"/>
      <c r="L523" s="22" t="s">
        <v>17</v>
      </c>
      <c r="M523" s="344"/>
    </row>
    <row r="524" spans="1:15" ht="15.75" thickBot="1" x14ac:dyDescent="0.25">
      <c r="F524" s="3563" t="s">
        <v>16</v>
      </c>
      <c r="G524" s="3564"/>
      <c r="H524" s="3564"/>
      <c r="I524" s="3564"/>
      <c r="J524" s="3564"/>
      <c r="K524" s="3565"/>
      <c r="L524" s="343">
        <f>SUM(L525:L535)</f>
        <v>27054.39</v>
      </c>
      <c r="M524" s="342"/>
    </row>
    <row r="525" spans="1:15" ht="15" x14ac:dyDescent="0.2">
      <c r="F525" s="3519" t="s">
        <v>191</v>
      </c>
      <c r="G525" s="3520"/>
      <c r="H525" s="3520"/>
      <c r="I525" s="3520"/>
      <c r="J525" s="3520"/>
      <c r="K525" s="3521"/>
      <c r="L525" s="341">
        <f>L15+L46+L71+L95+L125+L143+L158+L176+L254+L269+L284+L302+L317+L332+L410+L422+L440+L478</f>
        <v>180.2</v>
      </c>
    </row>
    <row r="526" spans="1:15" ht="15" x14ac:dyDescent="0.2">
      <c r="F526" s="3519" t="s">
        <v>190</v>
      </c>
      <c r="G526" s="3520"/>
      <c r="H526" s="3520"/>
      <c r="I526" s="3520"/>
      <c r="J526" s="3520"/>
      <c r="K526" s="3521"/>
      <c r="L526" s="334"/>
    </row>
    <row r="527" spans="1:15" ht="15" x14ac:dyDescent="0.2">
      <c r="F527" s="3519" t="s">
        <v>189</v>
      </c>
      <c r="G527" s="3520"/>
      <c r="H527" s="3520"/>
      <c r="I527" s="3520"/>
      <c r="J527" s="3520"/>
      <c r="K527" s="3521"/>
      <c r="L527" s="340">
        <f>L20+L50+L75+L129+L147+L162+L180+L258+L273+L288+L306+L321+L336+L414+L426+L444+L482</f>
        <v>0</v>
      </c>
    </row>
    <row r="528" spans="1:15" ht="28.9" customHeight="1" x14ac:dyDescent="0.2">
      <c r="F528" s="3519" t="s">
        <v>188</v>
      </c>
      <c r="G528" s="3520"/>
      <c r="H528" s="3520"/>
      <c r="I528" s="3520"/>
      <c r="J528" s="3520"/>
      <c r="K528" s="3521"/>
      <c r="L528" s="334">
        <f>L496</f>
        <v>356.8</v>
      </c>
    </row>
    <row r="529" spans="6:17" ht="15" x14ac:dyDescent="0.2">
      <c r="F529" s="3522" t="s">
        <v>187</v>
      </c>
      <c r="G529" s="3523"/>
      <c r="H529" s="3523"/>
      <c r="I529" s="3523"/>
      <c r="J529" s="3523"/>
      <c r="K529" s="3524"/>
      <c r="L529" s="339">
        <f>L445+L99+L19</f>
        <v>5660</v>
      </c>
    </row>
    <row r="530" spans="6:17" ht="15" x14ac:dyDescent="0.25">
      <c r="F530" s="338" t="s">
        <v>186</v>
      </c>
      <c r="G530" s="337"/>
      <c r="H530" s="336"/>
      <c r="I530" s="336"/>
      <c r="J530" s="336"/>
      <c r="K530" s="335"/>
      <c r="L530" s="334"/>
    </row>
    <row r="531" spans="6:17" ht="15" x14ac:dyDescent="0.2">
      <c r="F531" s="3519" t="s">
        <v>185</v>
      </c>
      <c r="G531" s="3520"/>
      <c r="H531" s="3520"/>
      <c r="I531" s="3520"/>
      <c r="J531" s="3520"/>
      <c r="K531" s="3521"/>
      <c r="L531" s="334"/>
    </row>
    <row r="532" spans="6:17" ht="15" x14ac:dyDescent="0.2">
      <c r="F532" s="3519" t="s">
        <v>184</v>
      </c>
      <c r="G532" s="3520"/>
      <c r="H532" s="3520"/>
      <c r="I532" s="3520"/>
      <c r="J532" s="3520"/>
      <c r="K532" s="3521"/>
      <c r="L532" s="333"/>
    </row>
    <row r="533" spans="6:17" ht="15" x14ac:dyDescent="0.2">
      <c r="F533" s="3519" t="s">
        <v>183</v>
      </c>
      <c r="G533" s="3520"/>
      <c r="H533" s="3520"/>
      <c r="I533" s="3520"/>
      <c r="J533" s="3520"/>
      <c r="K533" s="3521"/>
      <c r="L533" s="332">
        <f>L17+L48+L73+L97+L127+L145+L160+L178+L256+L271+L286+L304+L319+L334+L412+L424+L442+L480</f>
        <v>3935.1</v>
      </c>
    </row>
    <row r="534" spans="6:17" ht="15" x14ac:dyDescent="0.2">
      <c r="F534" s="3519" t="s">
        <v>182</v>
      </c>
      <c r="G534" s="3520"/>
      <c r="H534" s="3520"/>
      <c r="I534" s="3520"/>
      <c r="J534" s="3520"/>
      <c r="K534" s="3521"/>
      <c r="L534" s="332">
        <f>L18+L49+L74+L98+L128+L146+L161+L179+L257+L272+L287+L305+L320+L335+L413+L425+L443+L481</f>
        <v>9189.6899999999987</v>
      </c>
    </row>
    <row r="535" spans="6:17" ht="15.75" thickBot="1" x14ac:dyDescent="0.25">
      <c r="F535" s="3540" t="s">
        <v>181</v>
      </c>
      <c r="G535" s="3541"/>
      <c r="H535" s="3541"/>
      <c r="I535" s="3541"/>
      <c r="J535" s="3541"/>
      <c r="K535" s="3542"/>
      <c r="L535" s="331">
        <f>L16+L47+L72+L96+L126+L144+L159+L177+L255+L270+L285+L303+L318+L333+L411+L423+L441+L479</f>
        <v>7732.5999999999995</v>
      </c>
      <c r="M535" s="323"/>
    </row>
    <row r="536" spans="6:17" ht="15.75" thickBot="1" x14ac:dyDescent="0.25">
      <c r="F536" s="3543" t="s">
        <v>2</v>
      </c>
      <c r="G536" s="3544"/>
      <c r="H536" s="3544"/>
      <c r="I536" s="3544"/>
      <c r="J536" s="3544"/>
      <c r="K536" s="3544"/>
      <c r="L536" s="330">
        <f>L537</f>
        <v>0</v>
      </c>
      <c r="Q536" s="322"/>
    </row>
    <row r="537" spans="6:17" ht="15.75" thickBot="1" x14ac:dyDescent="0.25">
      <c r="F537" s="3559" t="s">
        <v>180</v>
      </c>
      <c r="G537" s="3560"/>
      <c r="H537" s="3560"/>
      <c r="I537" s="3560"/>
      <c r="J537" s="3560"/>
      <c r="K537" s="3561"/>
      <c r="L537" s="329">
        <v>0</v>
      </c>
    </row>
    <row r="538" spans="6:17" ht="13.5" customHeight="1" thickBot="1" x14ac:dyDescent="0.25">
      <c r="F538" s="328"/>
      <c r="G538" s="327"/>
      <c r="H538" s="327"/>
      <c r="I538" s="327"/>
      <c r="J538" s="3360" t="s">
        <v>0</v>
      </c>
      <c r="K538" s="3361"/>
      <c r="L538" s="326">
        <f>L524+L536</f>
        <v>27054.39</v>
      </c>
      <c r="M538" s="325"/>
      <c r="Q538" s="322"/>
    </row>
    <row r="539" spans="6:17" x14ac:dyDescent="0.2">
      <c r="L539" s="324"/>
    </row>
    <row r="541" spans="6:17" x14ac:dyDescent="0.2">
      <c r="M541" s="323"/>
    </row>
  </sheetData>
  <mergeCells count="470">
    <mergeCell ref="M1:P3"/>
    <mergeCell ref="G101:G106"/>
    <mergeCell ref="B101:B106"/>
    <mergeCell ref="J34:J35"/>
    <mergeCell ref="B69:B70"/>
    <mergeCell ref="B95:B100"/>
    <mergeCell ref="F95:F100"/>
    <mergeCell ref="H95:H100"/>
    <mergeCell ref="I95:I100"/>
    <mergeCell ref="F52:F57"/>
    <mergeCell ref="H52:H57"/>
    <mergeCell ref="I52:I57"/>
    <mergeCell ref="G46:G51"/>
    <mergeCell ref="B77:B82"/>
    <mergeCell ref="H77:H82"/>
    <mergeCell ref="I77:I82"/>
    <mergeCell ref="E77:E82"/>
    <mergeCell ref="G71:G76"/>
    <mergeCell ref="F40:F45"/>
    <mergeCell ref="B89:B94"/>
    <mergeCell ref="E89:E94"/>
    <mergeCell ref="C64:I64"/>
    <mergeCell ref="C65:I65"/>
    <mergeCell ref="B71:B76"/>
    <mergeCell ref="F71:F76"/>
    <mergeCell ref="G242:G247"/>
    <mergeCell ref="H242:H246"/>
    <mergeCell ref="I242:I247"/>
    <mergeCell ref="E242:E247"/>
    <mergeCell ref="H40:H45"/>
    <mergeCell ref="N303:N304"/>
    <mergeCell ref="O303:O304"/>
    <mergeCell ref="C314:I314"/>
    <mergeCell ref="C249:I249"/>
    <mergeCell ref="G254:G259"/>
    <mergeCell ref="J200:J201"/>
    <mergeCell ref="H206:H211"/>
    <mergeCell ref="I206:I211"/>
    <mergeCell ref="H212:H217"/>
    <mergeCell ref="G52:G57"/>
    <mergeCell ref="F58:F63"/>
    <mergeCell ref="H58:H63"/>
    <mergeCell ref="I58:I63"/>
    <mergeCell ref="E58:E63"/>
    <mergeCell ref="G58:G63"/>
    <mergeCell ref="F101:F105"/>
    <mergeCell ref="H101:H106"/>
    <mergeCell ref="I101:I106"/>
    <mergeCell ref="G95:G100"/>
    <mergeCell ref="H107:H112"/>
    <mergeCell ref="I107:I112"/>
    <mergeCell ref="M325:M326"/>
    <mergeCell ref="M303:M304"/>
    <mergeCell ref="C119:I119"/>
    <mergeCell ref="G107:G112"/>
    <mergeCell ref="G200:G205"/>
    <mergeCell ref="G206:G211"/>
    <mergeCell ref="D242:D247"/>
    <mergeCell ref="C242:C247"/>
    <mergeCell ref="G224:G229"/>
    <mergeCell ref="G230:G235"/>
    <mergeCell ref="I260:I265"/>
    <mergeCell ref="J113:J118"/>
    <mergeCell ref="H113:H118"/>
    <mergeCell ref="G113:G118"/>
    <mergeCell ref="H137:H142"/>
    <mergeCell ref="I137:I142"/>
    <mergeCell ref="I212:I217"/>
    <mergeCell ref="H218:H223"/>
    <mergeCell ref="I218:I223"/>
    <mergeCell ref="C248:I248"/>
    <mergeCell ref="J242:J247"/>
    <mergeCell ref="F242:F247"/>
    <mergeCell ref="F537:K537"/>
    <mergeCell ref="F521:L521"/>
    <mergeCell ref="F524:K524"/>
    <mergeCell ref="F525:K525"/>
    <mergeCell ref="F526:K526"/>
    <mergeCell ref="C473:I473"/>
    <mergeCell ref="I254:I259"/>
    <mergeCell ref="G422:G427"/>
    <mergeCell ref="G428:G433"/>
    <mergeCell ref="F416:F421"/>
    <mergeCell ref="C434:I434"/>
    <mergeCell ref="C435:I435"/>
    <mergeCell ref="I428:I433"/>
    <mergeCell ref="F392:F394"/>
    <mergeCell ref="H392:H397"/>
    <mergeCell ref="I392:I397"/>
    <mergeCell ref="J440:J442"/>
    <mergeCell ref="I302:I307"/>
    <mergeCell ref="I308:I313"/>
    <mergeCell ref="F290:F295"/>
    <mergeCell ref="H290:H295"/>
    <mergeCell ref="I290:I295"/>
    <mergeCell ref="C296:I296"/>
    <mergeCell ref="C297:I297"/>
    <mergeCell ref="F532:K532"/>
    <mergeCell ref="F533:K533"/>
    <mergeCell ref="F534:K534"/>
    <mergeCell ref="F535:K535"/>
    <mergeCell ref="F536:K536"/>
    <mergeCell ref="G507:G510"/>
    <mergeCell ref="I478:I484"/>
    <mergeCell ref="C69:L70"/>
    <mergeCell ref="H466:H471"/>
    <mergeCell ref="I466:I471"/>
    <mergeCell ref="G440:G446"/>
    <mergeCell ref="G447:G453"/>
    <mergeCell ref="C472:I472"/>
    <mergeCell ref="F454:F459"/>
    <mergeCell ref="H454:H459"/>
    <mergeCell ref="I454:I455"/>
    <mergeCell ref="C329:I329"/>
    <mergeCell ref="C404:I404"/>
    <mergeCell ref="C405:I405"/>
    <mergeCell ref="J398:J403"/>
    <mergeCell ref="H260:H265"/>
    <mergeCell ref="J422:J424"/>
    <mergeCell ref="G392:G397"/>
    <mergeCell ref="J143:J148"/>
    <mergeCell ref="F528:K528"/>
    <mergeCell ref="F529:K529"/>
    <mergeCell ref="F531:K531"/>
    <mergeCell ref="C517:I517"/>
    <mergeCell ref="A518:J518"/>
    <mergeCell ref="C515:J515"/>
    <mergeCell ref="C516:J516"/>
    <mergeCell ref="F527:K527"/>
    <mergeCell ref="J478:J479"/>
    <mergeCell ref="A498:A502"/>
    <mergeCell ref="B498:B502"/>
    <mergeCell ref="C498:C502"/>
    <mergeCell ref="I498:I502"/>
    <mergeCell ref="F498:F502"/>
    <mergeCell ref="E498:E502"/>
    <mergeCell ref="A511:A514"/>
    <mergeCell ref="B511:B514"/>
    <mergeCell ref="C511:C514"/>
    <mergeCell ref="F511:F514"/>
    <mergeCell ref="H511:H514"/>
    <mergeCell ref="I511:I514"/>
    <mergeCell ref="G511:G514"/>
    <mergeCell ref="A507:A510"/>
    <mergeCell ref="B507:B510"/>
    <mergeCell ref="C507:C510"/>
    <mergeCell ref="F507:F508"/>
    <mergeCell ref="H507:H510"/>
    <mergeCell ref="I507:I510"/>
    <mergeCell ref="I410:I415"/>
    <mergeCell ref="A69:A70"/>
    <mergeCell ref="A491:A497"/>
    <mergeCell ref="A242:A247"/>
    <mergeCell ref="A478:A484"/>
    <mergeCell ref="B478:B484"/>
    <mergeCell ref="H478:H484"/>
    <mergeCell ref="G478:G484"/>
    <mergeCell ref="G485:G490"/>
    <mergeCell ref="A485:A490"/>
    <mergeCell ref="B485:B490"/>
    <mergeCell ref="I460:I465"/>
    <mergeCell ref="F113:F118"/>
    <mergeCell ref="F236:F241"/>
    <mergeCell ref="G236:G241"/>
    <mergeCell ref="H236:H240"/>
    <mergeCell ref="I236:I241"/>
    <mergeCell ref="F212:F217"/>
    <mergeCell ref="F230:F235"/>
    <mergeCell ref="G212:G217"/>
    <mergeCell ref="G218:G223"/>
    <mergeCell ref="C155:I155"/>
    <mergeCell ref="G83:G88"/>
    <mergeCell ref="G89:G94"/>
    <mergeCell ref="I368:I373"/>
    <mergeCell ref="G368:G373"/>
    <mergeCell ref="B374:B379"/>
    <mergeCell ref="F374:F376"/>
    <mergeCell ref="H374:H379"/>
    <mergeCell ref="I374:I379"/>
    <mergeCell ref="I338:I343"/>
    <mergeCell ref="G362:G367"/>
    <mergeCell ref="B344:B349"/>
    <mergeCell ref="F344:F346"/>
    <mergeCell ref="H344:H349"/>
    <mergeCell ref="I344:I349"/>
    <mergeCell ref="G344:G349"/>
    <mergeCell ref="B350:B355"/>
    <mergeCell ref="F350:F352"/>
    <mergeCell ref="H350:H355"/>
    <mergeCell ref="I350:I355"/>
    <mergeCell ref="B356:B361"/>
    <mergeCell ref="F356:F361"/>
    <mergeCell ref="H356:H361"/>
    <mergeCell ref="I398:I403"/>
    <mergeCell ref="B380:B385"/>
    <mergeCell ref="F380:F382"/>
    <mergeCell ref="H380:H385"/>
    <mergeCell ref="I380:I385"/>
    <mergeCell ref="G380:G385"/>
    <mergeCell ref="B386:B391"/>
    <mergeCell ref="F386:F388"/>
    <mergeCell ref="H386:H391"/>
    <mergeCell ref="I390:I391"/>
    <mergeCell ref="E398:E403"/>
    <mergeCell ref="F398:F403"/>
    <mergeCell ref="G398:G403"/>
    <mergeCell ref="H398:H403"/>
    <mergeCell ref="B392:B397"/>
    <mergeCell ref="I356:I361"/>
    <mergeCell ref="G356:G361"/>
    <mergeCell ref="B362:B367"/>
    <mergeCell ref="F362:F367"/>
    <mergeCell ref="H362:H367"/>
    <mergeCell ref="I362:I367"/>
    <mergeCell ref="I323:I328"/>
    <mergeCell ref="G323:G328"/>
    <mergeCell ref="A308:A313"/>
    <mergeCell ref="B308:B313"/>
    <mergeCell ref="C308:C313"/>
    <mergeCell ref="F308:F313"/>
    <mergeCell ref="H308:H313"/>
    <mergeCell ref="G338:G343"/>
    <mergeCell ref="A317:A322"/>
    <mergeCell ref="B317:B322"/>
    <mergeCell ref="C317:C322"/>
    <mergeCell ref="H317:H322"/>
    <mergeCell ref="I317:I322"/>
    <mergeCell ref="D317:F322"/>
    <mergeCell ref="G317:G322"/>
    <mergeCell ref="A323:A328"/>
    <mergeCell ref="B323:B328"/>
    <mergeCell ref="B332:B337"/>
    <mergeCell ref="H332:H337"/>
    <mergeCell ref="I332:I337"/>
    <mergeCell ref="D332:F337"/>
    <mergeCell ref="G332:G337"/>
    <mergeCell ref="B338:B343"/>
    <mergeCell ref="F338:F343"/>
    <mergeCell ref="A302:A307"/>
    <mergeCell ref="B302:B307"/>
    <mergeCell ref="C302:C307"/>
    <mergeCell ref="H302:H307"/>
    <mergeCell ref="D302:F307"/>
    <mergeCell ref="G302:G307"/>
    <mergeCell ref="C323:C328"/>
    <mergeCell ref="F323:F328"/>
    <mergeCell ref="H323:H328"/>
    <mergeCell ref="B182:B187"/>
    <mergeCell ref="B188:B193"/>
    <mergeCell ref="B194:B199"/>
    <mergeCell ref="B200:B205"/>
    <mergeCell ref="C170:I170"/>
    <mergeCell ref="G275:G280"/>
    <mergeCell ref="B284:B289"/>
    <mergeCell ref="B269:B274"/>
    <mergeCell ref="H269:H274"/>
    <mergeCell ref="I269:I274"/>
    <mergeCell ref="G260:G265"/>
    <mergeCell ref="D269:F274"/>
    <mergeCell ref="G269:G274"/>
    <mergeCell ref="I284:I289"/>
    <mergeCell ref="F260:F265"/>
    <mergeCell ref="C266:I266"/>
    <mergeCell ref="B260:B265"/>
    <mergeCell ref="G284:G289"/>
    <mergeCell ref="F275:F280"/>
    <mergeCell ref="H275:H280"/>
    <mergeCell ref="I275:I280"/>
    <mergeCell ref="C281:I281"/>
    <mergeCell ref="B275:B280"/>
    <mergeCell ref="D284:F289"/>
    <mergeCell ref="C171:I171"/>
    <mergeCell ref="B176:B181"/>
    <mergeCell ref="F176:F181"/>
    <mergeCell ref="H176:H181"/>
    <mergeCell ref="I176:I181"/>
    <mergeCell ref="G176:G181"/>
    <mergeCell ref="B158:B163"/>
    <mergeCell ref="F158:F163"/>
    <mergeCell ref="H158:H163"/>
    <mergeCell ref="I158:I163"/>
    <mergeCell ref="F143:F148"/>
    <mergeCell ref="H143:H148"/>
    <mergeCell ref="I143:I148"/>
    <mergeCell ref="F149:F154"/>
    <mergeCell ref="H149:H154"/>
    <mergeCell ref="I149:I154"/>
    <mergeCell ref="G158:G163"/>
    <mergeCell ref="G164:G169"/>
    <mergeCell ref="B164:B169"/>
    <mergeCell ref="F164:F169"/>
    <mergeCell ref="H164:H169"/>
    <mergeCell ref="M16:M17"/>
    <mergeCell ref="F22:F27"/>
    <mergeCell ref="H22:H27"/>
    <mergeCell ref="I22:I27"/>
    <mergeCell ref="J22:J23"/>
    <mergeCell ref="G34:G39"/>
    <mergeCell ref="E34:E39"/>
    <mergeCell ref="E40:E45"/>
    <mergeCell ref="B58:B63"/>
    <mergeCell ref="E52:E57"/>
    <mergeCell ref="B15:B21"/>
    <mergeCell ref="F15:F21"/>
    <mergeCell ref="F28:F33"/>
    <mergeCell ref="I40:I45"/>
    <mergeCell ref="G40:G45"/>
    <mergeCell ref="B46:B51"/>
    <mergeCell ref="F46:F51"/>
    <mergeCell ref="H46:H51"/>
    <mergeCell ref="I46:I51"/>
    <mergeCell ref="B52:B57"/>
    <mergeCell ref="J28:J29"/>
    <mergeCell ref="F34:F39"/>
    <mergeCell ref="H34:H39"/>
    <mergeCell ref="I34:I39"/>
    <mergeCell ref="D8:D10"/>
    <mergeCell ref="F8:F10"/>
    <mergeCell ref="H8:H10"/>
    <mergeCell ref="G8:G10"/>
    <mergeCell ref="O9:O10"/>
    <mergeCell ref="I8:I10"/>
    <mergeCell ref="A5:O5"/>
    <mergeCell ref="A6:O6"/>
    <mergeCell ref="K8:K10"/>
    <mergeCell ref="L8:L10"/>
    <mergeCell ref="J8:J10"/>
    <mergeCell ref="M9:M10"/>
    <mergeCell ref="N9:N10"/>
    <mergeCell ref="M8:O8"/>
    <mergeCell ref="E8:E10"/>
    <mergeCell ref="N7:O7"/>
    <mergeCell ref="B83:B88"/>
    <mergeCell ref="H28:H33"/>
    <mergeCell ref="I28:I33"/>
    <mergeCell ref="G15:G21"/>
    <mergeCell ref="G22:G27"/>
    <mergeCell ref="G28:G33"/>
    <mergeCell ref="E22:E27"/>
    <mergeCell ref="E28:E33"/>
    <mergeCell ref="H15:H21"/>
    <mergeCell ref="I15:I21"/>
    <mergeCell ref="I416:I421"/>
    <mergeCell ref="B422:B427"/>
    <mergeCell ref="H422:H427"/>
    <mergeCell ref="I422:I427"/>
    <mergeCell ref="B416:B421"/>
    <mergeCell ref="G416:G421"/>
    <mergeCell ref="B107:B112"/>
    <mergeCell ref="F107:F112"/>
    <mergeCell ref="B410:B415"/>
    <mergeCell ref="H410:H415"/>
    <mergeCell ref="I230:I235"/>
    <mergeCell ref="H200:H205"/>
    <mergeCell ref="E107:E112"/>
    <mergeCell ref="B120:I120"/>
    <mergeCell ref="H224:H229"/>
    <mergeCell ref="I224:I229"/>
    <mergeCell ref="F137:F142"/>
    <mergeCell ref="B137:B142"/>
    <mergeCell ref="B149:B154"/>
    <mergeCell ref="G143:G148"/>
    <mergeCell ref="G137:G142"/>
    <mergeCell ref="G149:G154"/>
    <mergeCell ref="I164:I169"/>
    <mergeCell ref="B143:B148"/>
    <mergeCell ref="J538:K538"/>
    <mergeCell ref="B440:B446"/>
    <mergeCell ref="H440:H446"/>
    <mergeCell ref="I440:I446"/>
    <mergeCell ref="F447:F453"/>
    <mergeCell ref="H447:H453"/>
    <mergeCell ref="I447:I453"/>
    <mergeCell ref="D440:F446"/>
    <mergeCell ref="D113:D118"/>
    <mergeCell ref="B113:B118"/>
    <mergeCell ref="C113:C118"/>
    <mergeCell ref="B131:B136"/>
    <mergeCell ref="G125:G130"/>
    <mergeCell ref="G131:G136"/>
    <mergeCell ref="B125:B130"/>
    <mergeCell ref="F125:F130"/>
    <mergeCell ref="I491:I497"/>
    <mergeCell ref="G491:G497"/>
    <mergeCell ref="I458:I459"/>
    <mergeCell ref="F460:F465"/>
    <mergeCell ref="H460:H465"/>
    <mergeCell ref="F466:F471"/>
    <mergeCell ref="B428:B433"/>
    <mergeCell ref="D422:F427"/>
    <mergeCell ref="F428:F433"/>
    <mergeCell ref="H428:H433"/>
    <mergeCell ref="B491:B497"/>
    <mergeCell ref="C491:C497"/>
    <mergeCell ref="F491:F497"/>
    <mergeCell ref="H491:H497"/>
    <mergeCell ref="C485:C490"/>
    <mergeCell ref="F485:F490"/>
    <mergeCell ref="H485:H490"/>
    <mergeCell ref="I485:I490"/>
    <mergeCell ref="D478:F484"/>
    <mergeCell ref="E503:E506"/>
    <mergeCell ref="G498:G506"/>
    <mergeCell ref="H498:H506"/>
    <mergeCell ref="H230:H235"/>
    <mergeCell ref="B218:B223"/>
    <mergeCell ref="B224:B229"/>
    <mergeCell ref="B230:B235"/>
    <mergeCell ref="B254:B259"/>
    <mergeCell ref="F254:F259"/>
    <mergeCell ref="H254:H259"/>
    <mergeCell ref="H416:H420"/>
    <mergeCell ref="G308:G313"/>
    <mergeCell ref="G350:G355"/>
    <mergeCell ref="H338:H343"/>
    <mergeCell ref="G374:G379"/>
    <mergeCell ref="G386:G391"/>
    <mergeCell ref="B368:B373"/>
    <mergeCell ref="F368:F370"/>
    <mergeCell ref="H368:H373"/>
    <mergeCell ref="D410:F415"/>
    <mergeCell ref="G410:G415"/>
    <mergeCell ref="B242:B247"/>
    <mergeCell ref="J269:J271"/>
    <mergeCell ref="B398:B403"/>
    <mergeCell ref="D398:D403"/>
    <mergeCell ref="F182:F187"/>
    <mergeCell ref="H182:H187"/>
    <mergeCell ref="F200:F205"/>
    <mergeCell ref="F206:F211"/>
    <mergeCell ref="F188:F193"/>
    <mergeCell ref="H188:H193"/>
    <mergeCell ref="B206:B211"/>
    <mergeCell ref="B236:B241"/>
    <mergeCell ref="B290:B295"/>
    <mergeCell ref="G290:G295"/>
    <mergeCell ref="H284:H289"/>
    <mergeCell ref="B212:B217"/>
    <mergeCell ref="I184:I187"/>
    <mergeCell ref="I192:I193"/>
    <mergeCell ref="I194:I199"/>
    <mergeCell ref="G182:G187"/>
    <mergeCell ref="G188:G193"/>
    <mergeCell ref="G194:G199"/>
    <mergeCell ref="F194:F199"/>
    <mergeCell ref="H194:H198"/>
    <mergeCell ref="I200:I205"/>
    <mergeCell ref="G77:G82"/>
    <mergeCell ref="H125:H130"/>
    <mergeCell ref="I125:I130"/>
    <mergeCell ref="F131:F136"/>
    <mergeCell ref="H131:H136"/>
    <mergeCell ref="I131:I136"/>
    <mergeCell ref="I113:I118"/>
    <mergeCell ref="E113:E118"/>
    <mergeCell ref="F83:F88"/>
    <mergeCell ref="H83:H88"/>
    <mergeCell ref="I83:I88"/>
    <mergeCell ref="F89:F94"/>
    <mergeCell ref="H89:H94"/>
    <mergeCell ref="I93:I94"/>
    <mergeCell ref="H71:H76"/>
    <mergeCell ref="I71:I76"/>
    <mergeCell ref="F77:F82"/>
    <mergeCell ref="E83:E88"/>
    <mergeCell ref="E101:E106"/>
    <mergeCell ref="A4:Q4"/>
    <mergeCell ref="A8:A10"/>
    <mergeCell ref="B8:B10"/>
    <mergeCell ref="C8:C10"/>
  </mergeCells>
  <pageMargins left="0.70866141732283472" right="0.70866141732283472" top="0.74803149606299213" bottom="0.74803149606299213" header="0.31496062992125984" footer="0.31496062992125984"/>
  <pageSetup paperSize="9" scale="60" firstPageNumber="7" fitToHeight="0" orientation="landscape" useFirstPageNumber="1" verticalDpi="4294967294"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1"/>
  <sheetViews>
    <sheetView zoomScaleNormal="100" workbookViewId="0">
      <selection activeCell="R1" sqref="R1:U3"/>
    </sheetView>
  </sheetViews>
  <sheetFormatPr defaultRowHeight="12.75" x14ac:dyDescent="0.2"/>
  <cols>
    <col min="1" max="1" width="3.5703125" style="854" customWidth="1"/>
    <col min="2" max="2" width="3.42578125" style="854" customWidth="1"/>
    <col min="3" max="4" width="3.7109375" style="854" customWidth="1"/>
    <col min="5" max="5" width="2.5703125" style="854" customWidth="1"/>
    <col min="6" max="6" width="43" style="854" customWidth="1"/>
    <col min="7" max="7" width="6.42578125" style="854" customWidth="1"/>
    <col min="8" max="8" width="6.42578125" style="857" customWidth="1"/>
    <col min="9" max="9" width="4.42578125" style="854" customWidth="1"/>
    <col min="10" max="10" width="30.85546875" style="854" customWidth="1"/>
    <col min="11" max="11" width="7.28515625" style="854" customWidth="1"/>
    <col min="12" max="12" width="10.28515625" style="854" customWidth="1"/>
    <col min="13" max="13" width="41.28515625" style="856" customWidth="1"/>
    <col min="14" max="14" width="9.140625" style="856" customWidth="1"/>
    <col min="15" max="15" width="14.85546875" style="855" customWidth="1"/>
    <col min="16" max="16384" width="9.140625" style="854"/>
  </cols>
  <sheetData>
    <row r="1" spans="1:22" ht="71.25" customHeight="1" x14ac:dyDescent="0.25">
      <c r="A1" s="861"/>
      <c r="B1" s="861"/>
      <c r="C1" s="861"/>
      <c r="D1" s="861"/>
      <c r="E1" s="861"/>
      <c r="F1" s="861"/>
      <c r="G1" s="861"/>
      <c r="H1" s="873"/>
      <c r="I1" s="861"/>
      <c r="J1" s="861"/>
      <c r="K1" s="861"/>
      <c r="L1" s="861"/>
      <c r="M1" s="3226" t="s">
        <v>1145</v>
      </c>
      <c r="N1" s="3226"/>
      <c r="O1" s="3226"/>
      <c r="R1" s="3226"/>
      <c r="S1" s="3226"/>
      <c r="T1" s="3226"/>
      <c r="U1" s="3226"/>
      <c r="V1" s="853"/>
    </row>
    <row r="2" spans="1:22" ht="21.75" customHeight="1" x14ac:dyDescent="0.2">
      <c r="A2" s="3730" t="s">
        <v>179</v>
      </c>
      <c r="B2" s="3730"/>
      <c r="C2" s="3730"/>
      <c r="D2" s="3730"/>
      <c r="E2" s="3730"/>
      <c r="F2" s="3730"/>
      <c r="G2" s="3730"/>
      <c r="H2" s="3730"/>
      <c r="I2" s="3730"/>
      <c r="J2" s="3730"/>
      <c r="K2" s="3730"/>
      <c r="L2" s="3730"/>
      <c r="M2" s="3730"/>
      <c r="N2" s="3730"/>
      <c r="O2" s="3730"/>
      <c r="R2" s="3226"/>
      <c r="S2" s="3226"/>
      <c r="T2" s="3226"/>
      <c r="U2" s="3226"/>
      <c r="V2" s="853"/>
    </row>
    <row r="3" spans="1:22" ht="18.75" customHeight="1" x14ac:dyDescent="0.2">
      <c r="A3" s="3739" t="s">
        <v>554</v>
      </c>
      <c r="B3" s="3739"/>
      <c r="C3" s="3739"/>
      <c r="D3" s="3739"/>
      <c r="E3" s="3739"/>
      <c r="F3" s="3739"/>
      <c r="G3" s="3739"/>
      <c r="H3" s="3739"/>
      <c r="I3" s="3739"/>
      <c r="J3" s="3739"/>
      <c r="K3" s="3739"/>
      <c r="L3" s="3739"/>
      <c r="M3" s="3739"/>
      <c r="N3" s="3739"/>
      <c r="O3" s="3739"/>
      <c r="R3" s="3226"/>
      <c r="S3" s="3226"/>
      <c r="T3" s="3226"/>
      <c r="U3" s="3226"/>
      <c r="V3" s="853"/>
    </row>
    <row r="4" spans="1:22" ht="14.25" x14ac:dyDescent="0.2">
      <c r="A4" s="3740" t="s">
        <v>177</v>
      </c>
      <c r="B4" s="3740"/>
      <c r="C4" s="3740"/>
      <c r="D4" s="3740"/>
      <c r="E4" s="3740"/>
      <c r="F4" s="3740"/>
      <c r="G4" s="3740"/>
      <c r="H4" s="3740"/>
      <c r="I4" s="3740"/>
      <c r="J4" s="3740"/>
      <c r="K4" s="3740"/>
      <c r="L4" s="3740"/>
      <c r="M4" s="3740"/>
      <c r="N4" s="3740"/>
      <c r="O4" s="3740"/>
    </row>
    <row r="5" spans="1:22" ht="15" thickBot="1" x14ac:dyDescent="0.25">
      <c r="A5" s="1153"/>
      <c r="B5" s="1153"/>
      <c r="C5" s="1153"/>
      <c r="D5" s="1153"/>
      <c r="E5" s="1153"/>
      <c r="F5" s="1153"/>
      <c r="G5" s="1153"/>
      <c r="H5" s="1154"/>
      <c r="I5" s="1153"/>
      <c r="J5" s="1153"/>
      <c r="K5" s="1153"/>
      <c r="L5" s="1153"/>
      <c r="M5" s="1152"/>
      <c r="N5" s="3638" t="s">
        <v>553</v>
      </c>
      <c r="O5" s="3638"/>
    </row>
    <row r="6" spans="1:22" ht="27.75" customHeight="1" thickBot="1" x14ac:dyDescent="0.25">
      <c r="A6" s="3712" t="s">
        <v>176</v>
      </c>
      <c r="B6" s="3715" t="s">
        <v>175</v>
      </c>
      <c r="C6" s="3718" t="s">
        <v>171</v>
      </c>
      <c r="D6" s="3639" t="s">
        <v>173</v>
      </c>
      <c r="E6" s="3721" t="s">
        <v>174</v>
      </c>
      <c r="F6" s="3724" t="s">
        <v>172</v>
      </c>
      <c r="G6" s="3642" t="s">
        <v>171</v>
      </c>
      <c r="H6" s="3694" t="s">
        <v>170</v>
      </c>
      <c r="I6" s="3697" t="s">
        <v>169</v>
      </c>
      <c r="J6" s="3731" t="s">
        <v>168</v>
      </c>
      <c r="K6" s="3694" t="s">
        <v>167</v>
      </c>
      <c r="L6" s="3409" t="s">
        <v>166</v>
      </c>
      <c r="M6" s="3645" t="s">
        <v>165</v>
      </c>
      <c r="N6" s="3646"/>
      <c r="O6" s="3647"/>
    </row>
    <row r="7" spans="1:22" x14ac:dyDescent="0.2">
      <c r="A7" s="3713"/>
      <c r="B7" s="3716"/>
      <c r="C7" s="3719"/>
      <c r="D7" s="3640"/>
      <c r="E7" s="3722"/>
      <c r="F7" s="3725"/>
      <c r="G7" s="3643"/>
      <c r="H7" s="3695"/>
      <c r="I7" s="3698"/>
      <c r="J7" s="3732"/>
      <c r="K7" s="3695"/>
      <c r="L7" s="3410"/>
      <c r="M7" s="3654" t="s">
        <v>164</v>
      </c>
      <c r="N7" s="3700" t="s">
        <v>163</v>
      </c>
      <c r="O7" s="3648" t="s">
        <v>162</v>
      </c>
    </row>
    <row r="8" spans="1:22" ht="154.9" customHeight="1" thickBot="1" x14ac:dyDescent="0.25">
      <c r="A8" s="3714"/>
      <c r="B8" s="3717"/>
      <c r="C8" s="3720"/>
      <c r="D8" s="3641"/>
      <c r="E8" s="3723"/>
      <c r="F8" s="3726"/>
      <c r="G8" s="3644"/>
      <c r="H8" s="3696"/>
      <c r="I8" s="3699"/>
      <c r="J8" s="3732"/>
      <c r="K8" s="3696"/>
      <c r="L8" s="3411"/>
      <c r="M8" s="3655"/>
      <c r="N8" s="3701"/>
      <c r="O8" s="3649"/>
    </row>
    <row r="9" spans="1:22" ht="15.75" thickBot="1" x14ac:dyDescent="0.25">
      <c r="A9" s="1101" t="s">
        <v>25</v>
      </c>
      <c r="B9" s="1100"/>
      <c r="C9" s="1099" t="s">
        <v>552</v>
      </c>
      <c r="D9" s="1099"/>
      <c r="E9" s="1096"/>
      <c r="F9" s="1098"/>
      <c r="G9" s="1098"/>
      <c r="H9" s="1097"/>
      <c r="I9" s="1096"/>
      <c r="J9" s="1096"/>
      <c r="K9" s="1096"/>
      <c r="L9" s="1096"/>
      <c r="M9" s="1095"/>
      <c r="N9" s="1095"/>
      <c r="O9" s="1094"/>
    </row>
    <row r="10" spans="1:22" ht="42" customHeight="1" thickBot="1" x14ac:dyDescent="0.25">
      <c r="A10" s="1151"/>
      <c r="B10" s="1150"/>
      <c r="C10" s="1147"/>
      <c r="D10" s="1147"/>
      <c r="E10" s="1147"/>
      <c r="F10" s="1149"/>
      <c r="G10" s="1149"/>
      <c r="H10" s="1148"/>
      <c r="I10" s="1147"/>
      <c r="J10" s="1147"/>
      <c r="K10" s="1147"/>
      <c r="L10" s="1147"/>
      <c r="M10" s="1026" t="s">
        <v>551</v>
      </c>
      <c r="N10" s="941" t="s">
        <v>54</v>
      </c>
      <c r="O10" s="1025">
        <v>37.6</v>
      </c>
    </row>
    <row r="11" spans="1:22" ht="22.5" customHeight="1" thickBot="1" x14ac:dyDescent="0.25">
      <c r="A11" s="1110" t="s">
        <v>25</v>
      </c>
      <c r="B11" s="952" t="s">
        <v>25</v>
      </c>
      <c r="C11" s="951" t="s">
        <v>550</v>
      </c>
      <c r="D11" s="949"/>
      <c r="E11" s="949"/>
      <c r="F11" s="949"/>
      <c r="G11" s="949"/>
      <c r="H11" s="950"/>
      <c r="I11" s="949"/>
      <c r="J11" s="949"/>
      <c r="K11" s="949"/>
      <c r="L11" s="949"/>
      <c r="M11" s="948"/>
      <c r="N11" s="948"/>
      <c r="O11" s="947"/>
    </row>
    <row r="12" spans="1:22" ht="46.5" customHeight="1" thickBot="1" x14ac:dyDescent="0.25">
      <c r="A12" s="1146"/>
      <c r="B12" s="945"/>
      <c r="C12" s="996"/>
      <c r="D12" s="943"/>
      <c r="E12" s="943"/>
      <c r="F12" s="943"/>
      <c r="G12" s="943"/>
      <c r="H12" s="944"/>
      <c r="I12" s="943"/>
      <c r="J12" s="943"/>
      <c r="K12" s="943"/>
      <c r="L12" s="995"/>
      <c r="M12" s="1093" t="s">
        <v>549</v>
      </c>
      <c r="N12" s="1074" t="s">
        <v>548</v>
      </c>
      <c r="O12" s="964">
        <v>70</v>
      </c>
    </row>
    <row r="13" spans="1:22" ht="37.5" customHeight="1" x14ac:dyDescent="0.2">
      <c r="A13" s="3581" t="s">
        <v>25</v>
      </c>
      <c r="B13" s="3584" t="s">
        <v>25</v>
      </c>
      <c r="C13" s="3587" t="s">
        <v>25</v>
      </c>
      <c r="D13" s="939"/>
      <c r="E13" s="938"/>
      <c r="F13" s="3590" t="s">
        <v>546</v>
      </c>
      <c r="G13" s="3634" t="s">
        <v>151</v>
      </c>
      <c r="H13" s="3609" t="s">
        <v>33</v>
      </c>
      <c r="I13" s="3733" t="s">
        <v>229</v>
      </c>
      <c r="J13" s="3659" t="s">
        <v>228</v>
      </c>
      <c r="K13" s="937" t="s">
        <v>101</v>
      </c>
      <c r="L13" s="936">
        <f>L15</f>
        <v>0</v>
      </c>
      <c r="M13" s="1018" t="s">
        <v>547</v>
      </c>
      <c r="N13" s="1145" t="s">
        <v>92</v>
      </c>
      <c r="O13" s="1144"/>
    </row>
    <row r="14" spans="1:22" ht="17.25" customHeight="1" thickBot="1" x14ac:dyDescent="0.25">
      <c r="A14" s="3583"/>
      <c r="B14" s="3586"/>
      <c r="C14" s="3589"/>
      <c r="D14" s="1119"/>
      <c r="E14" s="922"/>
      <c r="F14" s="3592"/>
      <c r="G14" s="3635"/>
      <c r="H14" s="3610"/>
      <c r="I14" s="3734"/>
      <c r="J14" s="3660"/>
      <c r="K14" s="921" t="s">
        <v>21</v>
      </c>
      <c r="L14" s="920">
        <f>SUM(L13:L13)</f>
        <v>0</v>
      </c>
      <c r="M14" s="1143"/>
      <c r="N14" s="1142"/>
      <c r="O14" s="1082"/>
    </row>
    <row r="15" spans="1:22" ht="15.75" thickBot="1" x14ac:dyDescent="0.25">
      <c r="A15" s="3579" t="s">
        <v>25</v>
      </c>
      <c r="B15" s="3608" t="s">
        <v>25</v>
      </c>
      <c r="C15" s="1071" t="s">
        <v>25</v>
      </c>
      <c r="D15" s="1105" t="s">
        <v>25</v>
      </c>
      <c r="E15" s="3625"/>
      <c r="F15" s="3637" t="s">
        <v>546</v>
      </c>
      <c r="G15" s="3635"/>
      <c r="H15" s="3610"/>
      <c r="I15" s="3734"/>
      <c r="J15" s="3660"/>
      <c r="K15" s="980" t="s">
        <v>101</v>
      </c>
      <c r="L15" s="1004">
        <v>0</v>
      </c>
      <c r="M15" s="1143"/>
      <c r="N15" s="1142"/>
      <c r="O15" s="1082"/>
    </row>
    <row r="16" spans="1:22" ht="29.25" customHeight="1" thickBot="1" x14ac:dyDescent="0.25">
      <c r="A16" s="3580"/>
      <c r="B16" s="3600"/>
      <c r="C16" s="1120"/>
      <c r="D16" s="1119"/>
      <c r="E16" s="3602"/>
      <c r="F16" s="3607"/>
      <c r="G16" s="3636"/>
      <c r="H16" s="3626"/>
      <c r="I16" s="3735"/>
      <c r="J16" s="3661"/>
      <c r="K16" s="1001" t="s">
        <v>21</v>
      </c>
      <c r="L16" s="955">
        <f>SUM(L15)</f>
        <v>0</v>
      </c>
      <c r="M16" s="1116"/>
      <c r="N16" s="1115"/>
      <c r="O16" s="1080"/>
    </row>
    <row r="17" spans="1:15" ht="14.45" customHeight="1" thickBot="1" x14ac:dyDescent="0.25">
      <c r="A17" s="897" t="s">
        <v>25</v>
      </c>
      <c r="B17" s="902" t="s">
        <v>25</v>
      </c>
      <c r="C17" s="3596" t="s">
        <v>26</v>
      </c>
      <c r="D17" s="3597"/>
      <c r="E17" s="3597"/>
      <c r="F17" s="3597"/>
      <c r="G17" s="3597"/>
      <c r="H17" s="3597"/>
      <c r="I17" s="3597"/>
      <c r="J17" s="3671"/>
      <c r="K17" s="901" t="s">
        <v>21</v>
      </c>
      <c r="L17" s="900">
        <f>L14*1</f>
        <v>0</v>
      </c>
      <c r="M17" s="899"/>
      <c r="N17" s="899"/>
      <c r="O17" s="898"/>
    </row>
    <row r="18" spans="1:15" ht="28.5" customHeight="1" thickBot="1" x14ac:dyDescent="0.25">
      <c r="A18" s="1110" t="s">
        <v>25</v>
      </c>
      <c r="B18" s="952" t="s">
        <v>27</v>
      </c>
      <c r="C18" s="951" t="s">
        <v>545</v>
      </c>
      <c r="D18" s="949"/>
      <c r="E18" s="949"/>
      <c r="F18" s="949"/>
      <c r="G18" s="949"/>
      <c r="H18" s="949"/>
      <c r="I18" s="949"/>
      <c r="J18" s="949"/>
      <c r="K18" s="949"/>
      <c r="L18" s="949"/>
      <c r="M18" s="949"/>
      <c r="N18" s="949"/>
      <c r="O18" s="1141"/>
    </row>
    <row r="19" spans="1:15" ht="39" thickBot="1" x14ac:dyDescent="0.25">
      <c r="A19" s="1110"/>
      <c r="B19" s="945"/>
      <c r="C19" s="996"/>
      <c r="D19" s="943"/>
      <c r="E19" s="943"/>
      <c r="F19" s="943"/>
      <c r="G19" s="943"/>
      <c r="H19" s="944"/>
      <c r="I19" s="943"/>
      <c r="J19" s="943"/>
      <c r="K19" s="943"/>
      <c r="L19" s="995"/>
      <c r="M19" s="1031" t="s">
        <v>544</v>
      </c>
      <c r="N19" s="941" t="s">
        <v>92</v>
      </c>
      <c r="O19" s="1025">
        <v>18</v>
      </c>
    </row>
    <row r="20" spans="1:15" ht="35.25" customHeight="1" thickBot="1" x14ac:dyDescent="0.25">
      <c r="A20" s="3581" t="s">
        <v>25</v>
      </c>
      <c r="B20" s="3584" t="s">
        <v>27</v>
      </c>
      <c r="C20" s="3587" t="s">
        <v>25</v>
      </c>
      <c r="D20" s="939"/>
      <c r="E20" s="1085"/>
      <c r="F20" s="3590" t="s">
        <v>539</v>
      </c>
      <c r="G20" s="3603" t="s">
        <v>543</v>
      </c>
      <c r="H20" s="3609" t="s">
        <v>33</v>
      </c>
      <c r="I20" s="1125" t="s">
        <v>229</v>
      </c>
      <c r="J20" s="915" t="s">
        <v>228</v>
      </c>
      <c r="K20" s="1140" t="s">
        <v>101</v>
      </c>
      <c r="L20" s="1139">
        <f>L24</f>
        <v>0</v>
      </c>
      <c r="M20" s="1138" t="s">
        <v>542</v>
      </c>
      <c r="N20" s="1137" t="s">
        <v>92</v>
      </c>
      <c r="O20" s="1136"/>
    </row>
    <row r="21" spans="1:15" ht="25.5" x14ac:dyDescent="0.2">
      <c r="A21" s="3582"/>
      <c r="B21" s="3585"/>
      <c r="C21" s="3588"/>
      <c r="D21" s="932"/>
      <c r="E21" s="1134"/>
      <c r="F21" s="3591"/>
      <c r="G21" s="3604"/>
      <c r="H21" s="3610"/>
      <c r="I21" s="1130"/>
      <c r="J21" s="929"/>
      <c r="K21" s="937"/>
      <c r="L21" s="936"/>
      <c r="M21" s="978" t="s">
        <v>541</v>
      </c>
      <c r="N21" s="1135" t="s">
        <v>92</v>
      </c>
      <c r="O21" s="1108"/>
    </row>
    <row r="22" spans="1:15" ht="25.5" x14ac:dyDescent="0.2">
      <c r="A22" s="3582"/>
      <c r="B22" s="3585"/>
      <c r="C22" s="3588"/>
      <c r="D22" s="932"/>
      <c r="E22" s="1134"/>
      <c r="F22" s="3591"/>
      <c r="G22" s="3604"/>
      <c r="H22" s="3610"/>
      <c r="I22" s="1130"/>
      <c r="J22" s="929"/>
      <c r="K22" s="928"/>
      <c r="L22" s="988"/>
      <c r="M22" s="1133" t="s">
        <v>540</v>
      </c>
      <c r="N22" s="1132" t="s">
        <v>92</v>
      </c>
      <c r="O22" s="1131"/>
    </row>
    <row r="23" spans="1:15" ht="14.45" customHeight="1" thickBot="1" x14ac:dyDescent="0.25">
      <c r="A23" s="3583"/>
      <c r="B23" s="3586"/>
      <c r="C23" s="3589"/>
      <c r="D23" s="1119"/>
      <c r="E23" s="1083"/>
      <c r="F23" s="3592"/>
      <c r="G23" s="3604"/>
      <c r="H23" s="3610"/>
      <c r="I23" s="1130"/>
      <c r="J23" s="929"/>
      <c r="K23" s="921" t="s">
        <v>21</v>
      </c>
      <c r="L23" s="920">
        <f>SUM(L20:L21)</f>
        <v>0</v>
      </c>
      <c r="M23" s="1129"/>
      <c r="N23" s="1128"/>
      <c r="O23" s="1127"/>
    </row>
    <row r="24" spans="1:15" ht="26.25" customHeight="1" thickBot="1" x14ac:dyDescent="0.25">
      <c r="A24" s="3579" t="s">
        <v>25</v>
      </c>
      <c r="B24" s="3608" t="s">
        <v>27</v>
      </c>
      <c r="C24" s="1071" t="s">
        <v>25</v>
      </c>
      <c r="D24" s="1105" t="s">
        <v>25</v>
      </c>
      <c r="E24" s="3625"/>
      <c r="F24" s="3637" t="s">
        <v>539</v>
      </c>
      <c r="G24" s="3604"/>
      <c r="H24" s="1126"/>
      <c r="I24" s="1125"/>
      <c r="J24" s="915"/>
      <c r="K24" s="980" t="s">
        <v>101</v>
      </c>
      <c r="L24" s="1124">
        <v>0</v>
      </c>
      <c r="M24" s="1123"/>
      <c r="N24" s="1122"/>
      <c r="O24" s="1121"/>
    </row>
    <row r="25" spans="1:15" ht="34.5" customHeight="1" thickBot="1" x14ac:dyDescent="0.25">
      <c r="A25" s="3580"/>
      <c r="B25" s="3600"/>
      <c r="C25" s="1120"/>
      <c r="D25" s="1119"/>
      <c r="E25" s="3602"/>
      <c r="F25" s="3607"/>
      <c r="G25" s="3605"/>
      <c r="H25" s="1118"/>
      <c r="I25" s="1117"/>
      <c r="J25" s="908"/>
      <c r="K25" s="1001" t="s">
        <v>21</v>
      </c>
      <c r="L25" s="955">
        <f>SUM(L24)</f>
        <v>0</v>
      </c>
      <c r="M25" s="1116"/>
      <c r="N25" s="1115"/>
      <c r="O25" s="1080"/>
    </row>
    <row r="26" spans="1:15" ht="15" customHeight="1" thickBot="1" x14ac:dyDescent="0.25">
      <c r="A26" s="897" t="s">
        <v>25</v>
      </c>
      <c r="B26" s="902" t="s">
        <v>86</v>
      </c>
      <c r="C26" s="3596" t="s">
        <v>26</v>
      </c>
      <c r="D26" s="3597"/>
      <c r="E26" s="3597"/>
      <c r="F26" s="3597"/>
      <c r="G26" s="3597"/>
      <c r="H26" s="3597"/>
      <c r="I26" s="3597"/>
      <c r="J26" s="3597"/>
      <c r="K26" s="901" t="s">
        <v>21</v>
      </c>
      <c r="L26" s="900">
        <f>L23</f>
        <v>0</v>
      </c>
      <c r="M26" s="899"/>
      <c r="N26" s="899"/>
      <c r="O26" s="898"/>
    </row>
    <row r="27" spans="1:15" ht="15" thickBot="1" x14ac:dyDescent="0.25">
      <c r="A27" s="1114" t="s">
        <v>25</v>
      </c>
      <c r="B27" s="1113" t="s">
        <v>86</v>
      </c>
      <c r="C27" s="1112"/>
      <c r="D27" s="1111"/>
      <c r="E27" s="949" t="s">
        <v>538</v>
      </c>
      <c r="F27" s="949"/>
      <c r="G27" s="949"/>
      <c r="H27" s="950"/>
      <c r="I27" s="949"/>
      <c r="J27" s="949"/>
      <c r="K27" s="949"/>
      <c r="L27" s="949"/>
      <c r="M27" s="948"/>
      <c r="N27" s="948"/>
      <c r="O27" s="947"/>
    </row>
    <row r="28" spans="1:15" ht="35.450000000000003" customHeight="1" thickBot="1" x14ac:dyDescent="0.25">
      <c r="A28" s="1110"/>
      <c r="B28" s="945"/>
      <c r="C28" s="943"/>
      <c r="D28" s="943"/>
      <c r="E28" s="943"/>
      <c r="F28" s="1028"/>
      <c r="G28" s="1028"/>
      <c r="H28" s="1109"/>
      <c r="I28" s="1028"/>
      <c r="J28" s="1028"/>
      <c r="K28" s="1028"/>
      <c r="L28" s="1028"/>
      <c r="M28" s="1092" t="s">
        <v>537</v>
      </c>
      <c r="N28" s="941" t="s">
        <v>54</v>
      </c>
      <c r="O28" s="1025">
        <v>63.2</v>
      </c>
    </row>
    <row r="29" spans="1:15" ht="18" customHeight="1" x14ac:dyDescent="0.2">
      <c r="A29" s="3579" t="s">
        <v>25</v>
      </c>
      <c r="B29" s="3608" t="s">
        <v>86</v>
      </c>
      <c r="C29" s="3611" t="s">
        <v>25</v>
      </c>
      <c r="D29" s="939"/>
      <c r="E29" s="3662"/>
      <c r="F29" s="3590" t="s">
        <v>536</v>
      </c>
      <c r="G29" s="3634" t="s">
        <v>535</v>
      </c>
      <c r="H29" s="3656" t="s">
        <v>33</v>
      </c>
      <c r="I29" s="3631" t="s">
        <v>229</v>
      </c>
      <c r="J29" s="3659" t="s">
        <v>228</v>
      </c>
      <c r="K29" s="937"/>
      <c r="L29" s="936"/>
      <c r="M29" s="978" t="s">
        <v>534</v>
      </c>
      <c r="N29" s="934" t="s">
        <v>92</v>
      </c>
      <c r="O29" s="1108"/>
    </row>
    <row r="30" spans="1:15" ht="15" customHeight="1" x14ac:dyDescent="0.2">
      <c r="A30" s="3593"/>
      <c r="B30" s="3585"/>
      <c r="C30" s="3630"/>
      <c r="D30" s="932"/>
      <c r="E30" s="3663"/>
      <c r="F30" s="3591"/>
      <c r="G30" s="3635"/>
      <c r="H30" s="3657"/>
      <c r="I30" s="3632"/>
      <c r="J30" s="3660"/>
      <c r="K30" s="928" t="s">
        <v>101</v>
      </c>
      <c r="L30" s="927">
        <f>L33</f>
        <v>4</v>
      </c>
      <c r="M30" s="970" t="s">
        <v>533</v>
      </c>
      <c r="N30" s="959" t="s">
        <v>92</v>
      </c>
      <c r="O30" s="958">
        <v>2</v>
      </c>
    </row>
    <row r="31" spans="1:15" ht="29.45" customHeight="1" thickBot="1" x14ac:dyDescent="0.25">
      <c r="A31" s="3593"/>
      <c r="B31" s="3585"/>
      <c r="C31" s="3630"/>
      <c r="D31" s="932"/>
      <c r="E31" s="3663"/>
      <c r="F31" s="3591"/>
      <c r="G31" s="3635"/>
      <c r="H31" s="3657"/>
      <c r="I31" s="3632"/>
      <c r="J31" s="3660"/>
      <c r="K31" s="921"/>
      <c r="L31" s="920"/>
      <c r="M31" s="970" t="s">
        <v>532</v>
      </c>
      <c r="N31" s="1107" t="s">
        <v>54</v>
      </c>
      <c r="O31" s="1106"/>
    </row>
    <row r="32" spans="1:15" ht="57" customHeight="1" thickBot="1" x14ac:dyDescent="0.25">
      <c r="A32" s="3580"/>
      <c r="B32" s="3600"/>
      <c r="C32" s="3612"/>
      <c r="D32" s="923"/>
      <c r="E32" s="3664"/>
      <c r="F32" s="3592"/>
      <c r="G32" s="3635"/>
      <c r="H32" s="3657"/>
      <c r="I32" s="3632"/>
      <c r="J32" s="3660"/>
      <c r="K32" s="921" t="s">
        <v>21</v>
      </c>
      <c r="L32" s="920">
        <f>SUM(L30:L31)</f>
        <v>4</v>
      </c>
      <c r="M32" s="1008" t="s">
        <v>531</v>
      </c>
      <c r="N32" s="925" t="s">
        <v>56</v>
      </c>
      <c r="O32" s="924"/>
    </row>
    <row r="33" spans="1:15" ht="33" customHeight="1" thickBot="1" x14ac:dyDescent="0.25">
      <c r="A33" s="3579" t="s">
        <v>25</v>
      </c>
      <c r="B33" s="3608" t="s">
        <v>86</v>
      </c>
      <c r="C33" s="1071" t="s">
        <v>25</v>
      </c>
      <c r="D33" s="1105" t="s">
        <v>25</v>
      </c>
      <c r="E33" s="3650"/>
      <c r="F33" s="3637" t="s">
        <v>530</v>
      </c>
      <c r="G33" s="3635"/>
      <c r="H33" s="3657"/>
      <c r="I33" s="3632"/>
      <c r="J33" s="3660"/>
      <c r="K33" s="980" t="s">
        <v>101</v>
      </c>
      <c r="L33" s="956">
        <v>4</v>
      </c>
      <c r="M33" s="1003"/>
      <c r="N33" s="959"/>
      <c r="O33" s="1104"/>
    </row>
    <row r="34" spans="1:15" ht="29.25" customHeight="1" thickBot="1" x14ac:dyDescent="0.25">
      <c r="A34" s="3580"/>
      <c r="B34" s="3600"/>
      <c r="C34" s="966"/>
      <c r="D34" s="923"/>
      <c r="E34" s="3651"/>
      <c r="F34" s="3607"/>
      <c r="G34" s="3636"/>
      <c r="H34" s="3658"/>
      <c r="I34" s="3633"/>
      <c r="J34" s="3661"/>
      <c r="K34" s="1001" t="s">
        <v>21</v>
      </c>
      <c r="L34" s="955">
        <f>SUM(L33)</f>
        <v>4</v>
      </c>
      <c r="M34" s="1103"/>
      <c r="N34" s="1011"/>
      <c r="O34" s="1102"/>
    </row>
    <row r="35" spans="1:15" ht="15" customHeight="1" thickBot="1" x14ac:dyDescent="0.25">
      <c r="A35" s="897" t="s">
        <v>25</v>
      </c>
      <c r="B35" s="902" t="s">
        <v>27</v>
      </c>
      <c r="C35" s="3596" t="s">
        <v>26</v>
      </c>
      <c r="D35" s="3597"/>
      <c r="E35" s="3597"/>
      <c r="F35" s="3597"/>
      <c r="G35" s="3597"/>
      <c r="H35" s="3597"/>
      <c r="I35" s="3597"/>
      <c r="J35" s="3597"/>
      <c r="K35" s="901" t="s">
        <v>21</v>
      </c>
      <c r="L35" s="900">
        <f>L32</f>
        <v>4</v>
      </c>
      <c r="M35" s="899"/>
      <c r="N35" s="899"/>
      <c r="O35" s="898"/>
    </row>
    <row r="36" spans="1:15" ht="15.75" customHeight="1" thickBot="1" x14ac:dyDescent="0.25">
      <c r="A36" s="897" t="s">
        <v>25</v>
      </c>
      <c r="B36" s="3594" t="s">
        <v>24</v>
      </c>
      <c r="C36" s="3595"/>
      <c r="D36" s="3595"/>
      <c r="E36" s="3595"/>
      <c r="F36" s="3595"/>
      <c r="G36" s="3595"/>
      <c r="H36" s="3595"/>
      <c r="I36" s="3595"/>
      <c r="J36" s="3595"/>
      <c r="K36" s="895" t="s">
        <v>21</v>
      </c>
      <c r="L36" s="894">
        <f>L17+L26+L35</f>
        <v>4</v>
      </c>
      <c r="M36" s="893"/>
      <c r="N36" s="893"/>
      <c r="O36" s="892"/>
    </row>
    <row r="37" spans="1:15" ht="15.75" thickBot="1" x14ac:dyDescent="0.25">
      <c r="A37" s="1101" t="s">
        <v>27</v>
      </c>
      <c r="B37" s="1100"/>
      <c r="C37" s="1099" t="s">
        <v>529</v>
      </c>
      <c r="D37" s="1099"/>
      <c r="E37" s="1096"/>
      <c r="F37" s="1098"/>
      <c r="G37" s="1098"/>
      <c r="H37" s="1097"/>
      <c r="I37" s="1096"/>
      <c r="J37" s="1096"/>
      <c r="K37" s="1096"/>
      <c r="L37" s="1096"/>
      <c r="M37" s="1095"/>
      <c r="N37" s="1095"/>
      <c r="O37" s="1094"/>
    </row>
    <row r="38" spans="1:15" ht="26.25" thickBot="1" x14ac:dyDescent="0.25">
      <c r="A38" s="3613"/>
      <c r="B38" s="3703"/>
      <c r="C38" s="3704"/>
      <c r="D38" s="3704"/>
      <c r="E38" s="3704"/>
      <c r="F38" s="3704"/>
      <c r="G38" s="3704"/>
      <c r="H38" s="3704"/>
      <c r="I38" s="3704"/>
      <c r="J38" s="3704"/>
      <c r="K38" s="3704"/>
      <c r="L38" s="3705"/>
      <c r="M38" s="1031" t="s">
        <v>528</v>
      </c>
      <c r="N38" s="941" t="s">
        <v>527</v>
      </c>
      <c r="O38" s="1025">
        <v>2080</v>
      </c>
    </row>
    <row r="39" spans="1:15" ht="30.75" customHeight="1" thickBot="1" x14ac:dyDescent="0.25">
      <c r="A39" s="3614"/>
      <c r="B39" s="3706"/>
      <c r="C39" s="3707"/>
      <c r="D39" s="3707"/>
      <c r="E39" s="3707"/>
      <c r="F39" s="3707"/>
      <c r="G39" s="3707"/>
      <c r="H39" s="3707"/>
      <c r="I39" s="3707"/>
      <c r="J39" s="3707"/>
      <c r="K39" s="3707"/>
      <c r="L39" s="3708"/>
      <c r="M39" s="1031" t="s">
        <v>526</v>
      </c>
      <c r="N39" s="941" t="s">
        <v>54</v>
      </c>
      <c r="O39" s="1025">
        <v>63.4</v>
      </c>
    </row>
    <row r="40" spans="1:15" ht="15" thickBot="1" x14ac:dyDescent="0.25">
      <c r="A40" s="953" t="s">
        <v>27</v>
      </c>
      <c r="B40" s="952" t="s">
        <v>25</v>
      </c>
      <c r="C40" s="951" t="s">
        <v>525</v>
      </c>
      <c r="D40" s="949"/>
      <c r="E40" s="949"/>
      <c r="F40" s="949"/>
      <c r="G40" s="949"/>
      <c r="H40" s="950"/>
      <c r="I40" s="949"/>
      <c r="J40" s="949"/>
      <c r="K40" s="949"/>
      <c r="L40" s="949"/>
      <c r="M40" s="948"/>
      <c r="N40" s="948"/>
      <c r="O40" s="947"/>
    </row>
    <row r="41" spans="1:15" ht="24.75" customHeight="1" thickBot="1" x14ac:dyDescent="0.25">
      <c r="A41" s="946"/>
      <c r="B41" s="3621"/>
      <c r="C41" s="3615"/>
      <c r="D41" s="3616"/>
      <c r="E41" s="3616"/>
      <c r="F41" s="3616"/>
      <c r="G41" s="3616"/>
      <c r="H41" s="3616"/>
      <c r="I41" s="3616"/>
      <c r="J41" s="3616"/>
      <c r="K41" s="3616"/>
      <c r="L41" s="3617"/>
      <c r="M41" s="1031" t="s">
        <v>524</v>
      </c>
      <c r="N41" s="941" t="s">
        <v>92</v>
      </c>
      <c r="O41" s="1030">
        <v>29.7</v>
      </c>
    </row>
    <row r="42" spans="1:15" ht="24" customHeight="1" thickBot="1" x14ac:dyDescent="0.25">
      <c r="A42" s="897"/>
      <c r="B42" s="3622"/>
      <c r="C42" s="3618"/>
      <c r="D42" s="3619"/>
      <c r="E42" s="3619"/>
      <c r="F42" s="3619"/>
      <c r="G42" s="3619"/>
      <c r="H42" s="3619"/>
      <c r="I42" s="3619"/>
      <c r="J42" s="3619"/>
      <c r="K42" s="3619"/>
      <c r="L42" s="3620"/>
      <c r="M42" s="1093" t="s">
        <v>523</v>
      </c>
      <c r="N42" s="1074" t="s">
        <v>92</v>
      </c>
      <c r="O42" s="964">
        <v>42</v>
      </c>
    </row>
    <row r="43" spans="1:15" ht="15" customHeight="1" x14ac:dyDescent="0.2">
      <c r="A43" s="3579" t="s">
        <v>27</v>
      </c>
      <c r="B43" s="3608" t="s">
        <v>25</v>
      </c>
      <c r="C43" s="3611" t="s">
        <v>25</v>
      </c>
      <c r="D43" s="939"/>
      <c r="E43" s="1085"/>
      <c r="F43" s="3590" t="s">
        <v>522</v>
      </c>
      <c r="G43" s="3634" t="s">
        <v>407</v>
      </c>
      <c r="H43" s="3609" t="s">
        <v>33</v>
      </c>
      <c r="I43" s="3631" t="s">
        <v>229</v>
      </c>
      <c r="J43" s="3659" t="s">
        <v>228</v>
      </c>
      <c r="K43" s="937" t="s">
        <v>101</v>
      </c>
      <c r="L43" s="936">
        <f>L45</f>
        <v>5</v>
      </c>
      <c r="M43" s="1064" t="s">
        <v>521</v>
      </c>
      <c r="N43" s="934" t="s">
        <v>520</v>
      </c>
      <c r="O43" s="933">
        <v>250</v>
      </c>
    </row>
    <row r="44" spans="1:15" ht="30.75" customHeight="1" thickBot="1" x14ac:dyDescent="0.25">
      <c r="A44" s="3580"/>
      <c r="B44" s="3600"/>
      <c r="C44" s="3612"/>
      <c r="D44" s="923"/>
      <c r="E44" s="1083"/>
      <c r="F44" s="3592"/>
      <c r="G44" s="3635"/>
      <c r="H44" s="3610"/>
      <c r="I44" s="3632"/>
      <c r="J44" s="3660"/>
      <c r="K44" s="921" t="s">
        <v>21</v>
      </c>
      <c r="L44" s="920">
        <f>SUM(L43:L43)</f>
        <v>5</v>
      </c>
      <c r="M44" s="1092" t="s">
        <v>519</v>
      </c>
      <c r="N44" s="1091" t="s">
        <v>92</v>
      </c>
      <c r="O44" s="964">
        <v>220</v>
      </c>
    </row>
    <row r="45" spans="1:15" ht="28.5" customHeight="1" x14ac:dyDescent="0.2">
      <c r="A45" s="975" t="s">
        <v>27</v>
      </c>
      <c r="B45" s="974" t="s">
        <v>25</v>
      </c>
      <c r="C45" s="973" t="s">
        <v>25</v>
      </c>
      <c r="D45" s="1005" t="s">
        <v>25</v>
      </c>
      <c r="E45" s="972"/>
      <c r="F45" s="1090" t="s">
        <v>518</v>
      </c>
      <c r="G45" s="1087"/>
      <c r="H45" s="3610"/>
      <c r="I45" s="3632"/>
      <c r="J45" s="3660"/>
      <c r="K45" s="980" t="s">
        <v>101</v>
      </c>
      <c r="L45" s="1019">
        <v>5</v>
      </c>
      <c r="M45" s="1018"/>
      <c r="N45" s="1089"/>
      <c r="O45" s="977"/>
    </row>
    <row r="46" spans="1:15" ht="17.25" customHeight="1" thickBot="1" x14ac:dyDescent="0.25">
      <c r="A46" s="975"/>
      <c r="B46" s="974"/>
      <c r="C46" s="973"/>
      <c r="D46" s="932"/>
      <c r="E46" s="972"/>
      <c r="F46" s="1088"/>
      <c r="G46" s="1087"/>
      <c r="H46" s="3626"/>
      <c r="I46" s="3633"/>
      <c r="J46" s="3661"/>
      <c r="K46" s="1001" t="s">
        <v>21</v>
      </c>
      <c r="L46" s="1066">
        <f>SUM(L45)</f>
        <v>5</v>
      </c>
      <c r="M46" s="1061"/>
      <c r="N46" s="1086"/>
      <c r="O46" s="1059"/>
    </row>
    <row r="47" spans="1:15" ht="27" customHeight="1" x14ac:dyDescent="0.2">
      <c r="A47" s="3579" t="s">
        <v>27</v>
      </c>
      <c r="B47" s="3608" t="s">
        <v>25</v>
      </c>
      <c r="C47" s="3611" t="s">
        <v>27</v>
      </c>
      <c r="D47" s="939"/>
      <c r="E47" s="1085"/>
      <c r="F47" s="3590" t="s">
        <v>516</v>
      </c>
      <c r="G47" s="3603" t="s">
        <v>395</v>
      </c>
      <c r="H47" s="3609" t="s">
        <v>33</v>
      </c>
      <c r="I47" s="3631" t="s">
        <v>229</v>
      </c>
      <c r="J47" s="915" t="s">
        <v>228</v>
      </c>
      <c r="K47" s="937" t="s">
        <v>101</v>
      </c>
      <c r="L47" s="936">
        <f>L49</f>
        <v>0</v>
      </c>
      <c r="M47" s="1015" t="s">
        <v>517</v>
      </c>
      <c r="N47" s="934" t="s">
        <v>92</v>
      </c>
      <c r="O47" s="1084"/>
    </row>
    <row r="48" spans="1:15" ht="21.6" customHeight="1" thickBot="1" x14ac:dyDescent="0.25">
      <c r="A48" s="3580"/>
      <c r="B48" s="3600"/>
      <c r="C48" s="3612"/>
      <c r="D48" s="923"/>
      <c r="E48" s="1083"/>
      <c r="F48" s="3592"/>
      <c r="G48" s="3604"/>
      <c r="H48" s="3610"/>
      <c r="I48" s="3632"/>
      <c r="J48" s="929"/>
      <c r="K48" s="921" t="s">
        <v>21</v>
      </c>
      <c r="L48" s="920">
        <f>SUM(L47)</f>
        <v>0</v>
      </c>
      <c r="M48" s="1003"/>
      <c r="N48" s="969"/>
      <c r="O48" s="1082"/>
    </row>
    <row r="49" spans="1:15" ht="21.6" customHeight="1" thickBot="1" x14ac:dyDescent="0.25">
      <c r="A49" s="3593" t="s">
        <v>27</v>
      </c>
      <c r="B49" s="3585" t="s">
        <v>25</v>
      </c>
      <c r="C49" s="3598" t="s">
        <v>27</v>
      </c>
      <c r="D49" s="1038" t="s">
        <v>25</v>
      </c>
      <c r="E49" s="3601"/>
      <c r="F49" s="3606" t="s">
        <v>516</v>
      </c>
      <c r="G49" s="3604"/>
      <c r="H49" s="3610"/>
      <c r="I49" s="3632"/>
      <c r="J49" s="908"/>
      <c r="K49" s="1081" t="s">
        <v>101</v>
      </c>
      <c r="L49" s="956">
        <v>0</v>
      </c>
      <c r="M49" s="1017"/>
      <c r="N49" s="904"/>
      <c r="O49" s="1080"/>
    </row>
    <row r="50" spans="1:15" ht="21.6" customHeight="1" thickBot="1" x14ac:dyDescent="0.25">
      <c r="A50" s="3580"/>
      <c r="B50" s="3600"/>
      <c r="C50" s="3599"/>
      <c r="D50" s="923"/>
      <c r="E50" s="3602"/>
      <c r="F50" s="3607"/>
      <c r="G50" s="3605"/>
      <c r="H50" s="3626"/>
      <c r="I50" s="3633"/>
      <c r="J50" s="1079"/>
      <c r="K50" s="907" t="s">
        <v>21</v>
      </c>
      <c r="L50" s="965">
        <f>SUM(L49)</f>
        <v>0</v>
      </c>
      <c r="M50" s="1078"/>
      <c r="N50" s="1077"/>
      <c r="O50" s="1076"/>
    </row>
    <row r="51" spans="1:15" ht="15" customHeight="1" thickBot="1" x14ac:dyDescent="0.25">
      <c r="A51" s="953" t="s">
        <v>27</v>
      </c>
      <c r="B51" s="945" t="s">
        <v>25</v>
      </c>
      <c r="C51" s="3596" t="s">
        <v>26</v>
      </c>
      <c r="D51" s="3597"/>
      <c r="E51" s="3597"/>
      <c r="F51" s="3597"/>
      <c r="G51" s="3597"/>
      <c r="H51" s="3597"/>
      <c r="I51" s="3597"/>
      <c r="J51" s="3671"/>
      <c r="K51" s="1000" t="s">
        <v>21</v>
      </c>
      <c r="L51" s="999">
        <f>L48+L44</f>
        <v>5</v>
      </c>
      <c r="M51" s="998"/>
      <c r="N51" s="998"/>
      <c r="O51" s="997"/>
    </row>
    <row r="52" spans="1:15" ht="18" customHeight="1" thickBot="1" x14ac:dyDescent="0.25">
      <c r="A52" s="953" t="s">
        <v>27</v>
      </c>
      <c r="B52" s="952" t="s">
        <v>27</v>
      </c>
      <c r="C52" s="951" t="s">
        <v>515</v>
      </c>
      <c r="D52" s="949"/>
      <c r="E52" s="949"/>
      <c r="F52" s="949"/>
      <c r="G52" s="949"/>
      <c r="H52" s="950"/>
      <c r="I52" s="949"/>
      <c r="J52" s="949"/>
      <c r="K52" s="949"/>
      <c r="L52" s="949"/>
      <c r="M52" s="948"/>
      <c r="N52" s="948"/>
      <c r="O52" s="947"/>
    </row>
    <row r="53" spans="1:15" ht="28.5" customHeight="1" thickBot="1" x14ac:dyDescent="0.25">
      <c r="A53" s="946"/>
      <c r="B53" s="3621"/>
      <c r="C53" s="3615"/>
      <c r="D53" s="3616"/>
      <c r="E53" s="3616"/>
      <c r="F53" s="3616"/>
      <c r="G53" s="3616"/>
      <c r="H53" s="3616"/>
      <c r="I53" s="3616"/>
      <c r="J53" s="3616"/>
      <c r="K53" s="3616"/>
      <c r="L53" s="3617"/>
      <c r="M53" s="994" t="s">
        <v>514</v>
      </c>
      <c r="N53" s="941" t="s">
        <v>54</v>
      </c>
      <c r="O53" s="1030">
        <v>50.9</v>
      </c>
    </row>
    <row r="54" spans="1:15" ht="32.25" customHeight="1" thickBot="1" x14ac:dyDescent="0.25">
      <c r="A54" s="897"/>
      <c r="B54" s="3622"/>
      <c r="C54" s="3618"/>
      <c r="D54" s="3619"/>
      <c r="E54" s="3619"/>
      <c r="F54" s="3619"/>
      <c r="G54" s="3619"/>
      <c r="H54" s="3619"/>
      <c r="I54" s="3619"/>
      <c r="J54" s="3619"/>
      <c r="K54" s="3619"/>
      <c r="L54" s="3620"/>
      <c r="M54" s="1075" t="s">
        <v>513</v>
      </c>
      <c r="N54" s="1074" t="s">
        <v>92</v>
      </c>
      <c r="O54" s="964">
        <v>7</v>
      </c>
    </row>
    <row r="55" spans="1:15" ht="14.45" customHeight="1" x14ac:dyDescent="0.2">
      <c r="A55" s="1047" t="s">
        <v>27</v>
      </c>
      <c r="B55" s="1046" t="s">
        <v>27</v>
      </c>
      <c r="C55" s="1071" t="s">
        <v>25</v>
      </c>
      <c r="D55" s="939"/>
      <c r="E55" s="938"/>
      <c r="F55" s="3590" t="s">
        <v>512</v>
      </c>
      <c r="G55" s="3634" t="s">
        <v>511</v>
      </c>
      <c r="H55" s="3609" t="s">
        <v>33</v>
      </c>
      <c r="I55" s="916" t="s">
        <v>229</v>
      </c>
      <c r="J55" s="915" t="s">
        <v>228</v>
      </c>
      <c r="K55" s="937" t="s">
        <v>101</v>
      </c>
      <c r="L55" s="936">
        <f>L58</f>
        <v>0</v>
      </c>
      <c r="M55" s="1015" t="s">
        <v>510</v>
      </c>
      <c r="N55" s="934" t="s">
        <v>92</v>
      </c>
      <c r="O55" s="933"/>
    </row>
    <row r="56" spans="1:15" ht="15" x14ac:dyDescent="0.2">
      <c r="A56" s="1041"/>
      <c r="B56" s="1040"/>
      <c r="C56" s="1068"/>
      <c r="D56" s="932"/>
      <c r="E56" s="931"/>
      <c r="F56" s="3591"/>
      <c r="G56" s="3635"/>
      <c r="H56" s="3610"/>
      <c r="I56" s="930"/>
      <c r="J56" s="929"/>
      <c r="K56" s="928"/>
      <c r="L56" s="927"/>
      <c r="M56" s="1014" t="s">
        <v>509</v>
      </c>
      <c r="N56" s="959" t="s">
        <v>92</v>
      </c>
      <c r="O56" s="958"/>
    </row>
    <row r="57" spans="1:15" ht="15.75" thickBot="1" x14ac:dyDescent="0.25">
      <c r="A57" s="1063"/>
      <c r="B57" s="1073"/>
      <c r="C57" s="1072"/>
      <c r="D57" s="923"/>
      <c r="E57" s="922"/>
      <c r="F57" s="3592"/>
      <c r="G57" s="3635"/>
      <c r="H57" s="3610"/>
      <c r="I57" s="909"/>
      <c r="J57" s="908"/>
      <c r="K57" s="921" t="s">
        <v>21</v>
      </c>
      <c r="L57" s="920">
        <f>SUM(L55:L55)</f>
        <v>0</v>
      </c>
      <c r="M57" s="1017"/>
      <c r="N57" s="904"/>
      <c r="O57" s="964"/>
    </row>
    <row r="58" spans="1:15" ht="30" customHeight="1" x14ac:dyDescent="0.2">
      <c r="A58" s="1047" t="s">
        <v>27</v>
      </c>
      <c r="B58" s="1046" t="s">
        <v>27</v>
      </c>
      <c r="C58" s="1071" t="s">
        <v>25</v>
      </c>
      <c r="D58" s="1005" t="s">
        <v>25</v>
      </c>
      <c r="E58" s="972"/>
      <c r="F58" s="3637" t="s">
        <v>508</v>
      </c>
      <c r="G58" s="3635"/>
      <c r="H58" s="3610"/>
      <c r="I58" s="930"/>
      <c r="J58" s="929"/>
      <c r="K58" s="1070" t="s">
        <v>101</v>
      </c>
      <c r="L58" s="1069">
        <v>0</v>
      </c>
      <c r="M58" s="1008"/>
      <c r="N58" s="1007"/>
      <c r="O58" s="1006"/>
    </row>
    <row r="59" spans="1:15" ht="15.75" thickBot="1" x14ac:dyDescent="0.25">
      <c r="A59" s="975"/>
      <c r="B59" s="974"/>
      <c r="C59" s="1068"/>
      <c r="D59" s="923"/>
      <c r="E59" s="972"/>
      <c r="F59" s="3607"/>
      <c r="G59" s="3636"/>
      <c r="H59" s="3626"/>
      <c r="I59" s="909"/>
      <c r="J59" s="908"/>
      <c r="K59" s="1001" t="s">
        <v>21</v>
      </c>
      <c r="L59" s="1066">
        <f>SUM(L58)</f>
        <v>0</v>
      </c>
      <c r="M59" s="1061"/>
      <c r="N59" s="1065"/>
      <c r="O59" s="1059"/>
    </row>
    <row r="60" spans="1:15" ht="25.9" customHeight="1" x14ac:dyDescent="0.2">
      <c r="A60" s="3579" t="s">
        <v>27</v>
      </c>
      <c r="B60" s="3608" t="s">
        <v>27</v>
      </c>
      <c r="C60" s="3611" t="s">
        <v>27</v>
      </c>
      <c r="D60" s="939"/>
      <c r="E60" s="938"/>
      <c r="F60" s="3590" t="s">
        <v>507</v>
      </c>
      <c r="G60" s="3634" t="s">
        <v>506</v>
      </c>
      <c r="H60" s="3609" t="s">
        <v>33</v>
      </c>
      <c r="I60" s="916" t="s">
        <v>229</v>
      </c>
      <c r="J60" s="3659" t="s">
        <v>228</v>
      </c>
      <c r="K60" s="937" t="s">
        <v>101</v>
      </c>
      <c r="L60" s="936">
        <f>L63</f>
        <v>150</v>
      </c>
      <c r="M60" s="1015" t="s">
        <v>505</v>
      </c>
      <c r="N60" s="934" t="s">
        <v>92</v>
      </c>
      <c r="O60" s="933">
        <v>1</v>
      </c>
    </row>
    <row r="61" spans="1:15" ht="27" customHeight="1" x14ac:dyDescent="0.2">
      <c r="A61" s="3593"/>
      <c r="B61" s="3585"/>
      <c r="C61" s="3630"/>
      <c r="D61" s="932"/>
      <c r="E61" s="931"/>
      <c r="F61" s="3591"/>
      <c r="G61" s="3635"/>
      <c r="H61" s="3610"/>
      <c r="I61" s="930"/>
      <c r="J61" s="3660"/>
      <c r="K61" s="928"/>
      <c r="L61" s="927"/>
      <c r="M61" s="1014" t="s">
        <v>504</v>
      </c>
      <c r="N61" s="959" t="s">
        <v>92</v>
      </c>
      <c r="O61" s="958">
        <v>1</v>
      </c>
    </row>
    <row r="62" spans="1:15" ht="15.75" thickBot="1" x14ac:dyDescent="0.25">
      <c r="A62" s="3580"/>
      <c r="B62" s="3600"/>
      <c r="C62" s="3612"/>
      <c r="D62" s="923"/>
      <c r="E62" s="922"/>
      <c r="F62" s="3592"/>
      <c r="G62" s="3635"/>
      <c r="H62" s="3610"/>
      <c r="I62" s="930"/>
      <c r="J62" s="3660"/>
      <c r="K62" s="921" t="s">
        <v>21</v>
      </c>
      <c r="L62" s="920">
        <f>SUM(L60:L60)</f>
        <v>150</v>
      </c>
      <c r="M62" s="1017" t="s">
        <v>503</v>
      </c>
      <c r="N62" s="904" t="s">
        <v>54</v>
      </c>
      <c r="O62" s="964">
        <v>50</v>
      </c>
    </row>
    <row r="63" spans="1:15" ht="39" customHeight="1" x14ac:dyDescent="0.2">
      <c r="A63" s="1047" t="s">
        <v>27</v>
      </c>
      <c r="B63" s="1046" t="s">
        <v>27</v>
      </c>
      <c r="C63" s="1045" t="s">
        <v>27</v>
      </c>
      <c r="D63" s="1005" t="s">
        <v>25</v>
      </c>
      <c r="E63" s="972"/>
      <c r="F63" s="3637" t="s">
        <v>502</v>
      </c>
      <c r="G63" s="3635"/>
      <c r="H63" s="3610"/>
      <c r="I63" s="930"/>
      <c r="J63" s="3660"/>
      <c r="K63" s="980" t="s">
        <v>101</v>
      </c>
      <c r="L63" s="1067">
        <v>150</v>
      </c>
      <c r="M63" s="1018"/>
      <c r="N63" s="911"/>
      <c r="O63" s="977"/>
    </row>
    <row r="64" spans="1:15" ht="15.75" thickBot="1" x14ac:dyDescent="0.25">
      <c r="A64" s="975"/>
      <c r="B64" s="974"/>
      <c r="C64" s="966"/>
      <c r="D64" s="923"/>
      <c r="E64" s="972"/>
      <c r="F64" s="3607"/>
      <c r="G64" s="3636"/>
      <c r="H64" s="3626"/>
      <c r="I64" s="909"/>
      <c r="J64" s="3661"/>
      <c r="K64" s="1001" t="s">
        <v>21</v>
      </c>
      <c r="L64" s="1066">
        <f>SUM(L63)</f>
        <v>150</v>
      </c>
      <c r="M64" s="1061"/>
      <c r="N64" s="1065"/>
      <c r="O64" s="1059"/>
    </row>
    <row r="65" spans="1:19" ht="31.9" customHeight="1" x14ac:dyDescent="0.2">
      <c r="A65" s="1047" t="s">
        <v>27</v>
      </c>
      <c r="B65" s="3608" t="s">
        <v>27</v>
      </c>
      <c r="C65" s="3611" t="s">
        <v>86</v>
      </c>
      <c r="D65" s="939"/>
      <c r="E65" s="938"/>
      <c r="F65" s="3590" t="s">
        <v>496</v>
      </c>
      <c r="G65" s="3634" t="s">
        <v>501</v>
      </c>
      <c r="H65" s="3609" t="s">
        <v>33</v>
      </c>
      <c r="I65" s="3631" t="s">
        <v>229</v>
      </c>
      <c r="J65" s="3659" t="s">
        <v>228</v>
      </c>
      <c r="K65" s="937" t="s">
        <v>101</v>
      </c>
      <c r="L65" s="936">
        <v>0</v>
      </c>
      <c r="M65" s="1064" t="s">
        <v>500</v>
      </c>
      <c r="N65" s="934" t="s">
        <v>92</v>
      </c>
      <c r="O65" s="933"/>
    </row>
    <row r="66" spans="1:19" ht="41.25" customHeight="1" x14ac:dyDescent="0.2">
      <c r="A66" s="1041"/>
      <c r="B66" s="3585"/>
      <c r="C66" s="3630"/>
      <c r="D66" s="932"/>
      <c r="E66" s="931"/>
      <c r="F66" s="3591"/>
      <c r="G66" s="3635"/>
      <c r="H66" s="3610"/>
      <c r="I66" s="3632"/>
      <c r="J66" s="3660"/>
      <c r="K66" s="928"/>
      <c r="L66" s="927"/>
      <c r="M66" s="926" t="s">
        <v>499</v>
      </c>
      <c r="N66" s="925" t="s">
        <v>92</v>
      </c>
      <c r="O66" s="924"/>
    </row>
    <row r="67" spans="1:19" ht="16.899999999999999" customHeight="1" x14ac:dyDescent="0.2">
      <c r="A67" s="1041"/>
      <c r="B67" s="3585"/>
      <c r="C67" s="3630"/>
      <c r="D67" s="932"/>
      <c r="E67" s="931"/>
      <c r="F67" s="3591"/>
      <c r="G67" s="3635"/>
      <c r="H67" s="3610"/>
      <c r="I67" s="3632"/>
      <c r="J67" s="3660"/>
      <c r="K67" s="928"/>
      <c r="L67" s="927"/>
      <c r="M67" s="1014" t="s">
        <v>498</v>
      </c>
      <c r="N67" s="959" t="s">
        <v>92</v>
      </c>
      <c r="O67" s="958"/>
    </row>
    <row r="68" spans="1:19" ht="16.899999999999999" customHeight="1" thickBot="1" x14ac:dyDescent="0.25">
      <c r="A68" s="1063"/>
      <c r="B68" s="3600"/>
      <c r="C68" s="3612"/>
      <c r="D68" s="923"/>
      <c r="E68" s="922"/>
      <c r="F68" s="3592"/>
      <c r="G68" s="3635"/>
      <c r="H68" s="3610"/>
      <c r="I68" s="3632"/>
      <c r="J68" s="3660"/>
      <c r="K68" s="921" t="s">
        <v>21</v>
      </c>
      <c r="L68" s="920">
        <f>SUM(L65:L65)</f>
        <v>0</v>
      </c>
      <c r="M68" s="1062" t="s">
        <v>497</v>
      </c>
      <c r="N68" s="904" t="s">
        <v>92</v>
      </c>
      <c r="O68" s="964">
        <v>3</v>
      </c>
    </row>
    <row r="69" spans="1:19" ht="27" customHeight="1" thickBot="1" x14ac:dyDescent="0.25">
      <c r="A69" s="1047" t="s">
        <v>27</v>
      </c>
      <c r="B69" s="1046" t="s">
        <v>27</v>
      </c>
      <c r="C69" s="1045" t="s">
        <v>86</v>
      </c>
      <c r="D69" s="1005" t="s">
        <v>25</v>
      </c>
      <c r="E69" s="972"/>
      <c r="F69" s="3637" t="s">
        <v>496</v>
      </c>
      <c r="G69" s="3635"/>
      <c r="H69" s="3610"/>
      <c r="I69" s="3632"/>
      <c r="J69" s="3660"/>
      <c r="K69" s="914" t="s">
        <v>101</v>
      </c>
      <c r="L69" s="1004">
        <v>0</v>
      </c>
      <c r="M69" s="1018"/>
      <c r="N69" s="1056"/>
      <c r="O69" s="977"/>
    </row>
    <row r="70" spans="1:19" ht="32.25" customHeight="1" thickBot="1" x14ac:dyDescent="0.25">
      <c r="A70" s="1041"/>
      <c r="B70" s="974"/>
      <c r="C70" s="973"/>
      <c r="D70" s="923"/>
      <c r="E70" s="972"/>
      <c r="F70" s="3607"/>
      <c r="G70" s="3636"/>
      <c r="H70" s="3626"/>
      <c r="I70" s="3633"/>
      <c r="J70" s="3661"/>
      <c r="K70" s="907" t="s">
        <v>21</v>
      </c>
      <c r="L70" s="955">
        <f>SUM(L69)</f>
        <v>0</v>
      </c>
      <c r="M70" s="1061"/>
      <c r="N70" s="1060"/>
      <c r="O70" s="1059"/>
    </row>
    <row r="71" spans="1:19" ht="43.5" customHeight="1" thickBot="1" x14ac:dyDescent="0.25">
      <c r="A71" s="3579" t="s">
        <v>27</v>
      </c>
      <c r="B71" s="3608" t="s">
        <v>27</v>
      </c>
      <c r="C71" s="3611" t="s">
        <v>84</v>
      </c>
      <c r="D71" s="939"/>
      <c r="E71" s="3727"/>
      <c r="F71" s="3627" t="s">
        <v>495</v>
      </c>
      <c r="G71" s="3634" t="s">
        <v>494</v>
      </c>
      <c r="H71" s="3609" t="s">
        <v>33</v>
      </c>
      <c r="I71" s="3631" t="s">
        <v>229</v>
      </c>
      <c r="J71" s="3659" t="s">
        <v>228</v>
      </c>
      <c r="K71" s="1054" t="s">
        <v>101</v>
      </c>
      <c r="L71" s="1058">
        <f>L74</f>
        <v>1720.6</v>
      </c>
      <c r="M71" s="1057" t="s">
        <v>493</v>
      </c>
      <c r="N71" s="1056" t="s">
        <v>114</v>
      </c>
      <c r="O71" s="1055">
        <v>1720.6</v>
      </c>
      <c r="P71" s="856"/>
      <c r="Q71" s="976"/>
      <c r="R71" s="976"/>
      <c r="S71" s="856"/>
    </row>
    <row r="72" spans="1:19" ht="19.149999999999999" customHeight="1" thickBot="1" x14ac:dyDescent="0.25">
      <c r="A72" s="3593"/>
      <c r="B72" s="3585"/>
      <c r="C72" s="3630"/>
      <c r="D72" s="932"/>
      <c r="E72" s="3728"/>
      <c r="F72" s="3628"/>
      <c r="G72" s="3635"/>
      <c r="H72" s="3610"/>
      <c r="I72" s="3632"/>
      <c r="J72" s="3660"/>
      <c r="K72" s="1054" t="s">
        <v>101</v>
      </c>
      <c r="L72" s="1053">
        <f>L75</f>
        <v>333</v>
      </c>
      <c r="M72" s="1052" t="s">
        <v>492</v>
      </c>
      <c r="N72" s="969" t="s">
        <v>114</v>
      </c>
      <c r="O72" s="1002">
        <v>333</v>
      </c>
      <c r="P72" s="856"/>
      <c r="S72" s="1051"/>
    </row>
    <row r="73" spans="1:19" ht="14.45" customHeight="1" thickBot="1" x14ac:dyDescent="0.25">
      <c r="A73" s="3580"/>
      <c r="B73" s="3600"/>
      <c r="C73" s="3612"/>
      <c r="D73" s="923"/>
      <c r="E73" s="3729"/>
      <c r="F73" s="3629"/>
      <c r="G73" s="3635"/>
      <c r="H73" s="3610"/>
      <c r="I73" s="3632"/>
      <c r="J73" s="3660"/>
      <c r="K73" s="1050" t="s">
        <v>21</v>
      </c>
      <c r="L73" s="1049">
        <f>SUM(L71:L72)</f>
        <v>2053.6</v>
      </c>
      <c r="M73" s="1048"/>
      <c r="N73" s="1032"/>
      <c r="O73" s="903"/>
      <c r="P73" s="856"/>
    </row>
    <row r="74" spans="1:19" ht="24.75" customHeight="1" thickBot="1" x14ac:dyDescent="0.25">
      <c r="A74" s="1047" t="s">
        <v>27</v>
      </c>
      <c r="B74" s="1046" t="s">
        <v>27</v>
      </c>
      <c r="C74" s="1045" t="s">
        <v>84</v>
      </c>
      <c r="D74" s="1005" t="s">
        <v>25</v>
      </c>
      <c r="E74" s="3625"/>
      <c r="F74" s="3709" t="s">
        <v>491</v>
      </c>
      <c r="G74" s="3635"/>
      <c r="H74" s="3610"/>
      <c r="I74" s="3632"/>
      <c r="J74" s="3660"/>
      <c r="K74" s="980" t="s">
        <v>101</v>
      </c>
      <c r="L74" s="1044">
        <v>1720.6</v>
      </c>
      <c r="M74" s="1043"/>
      <c r="N74" s="1042"/>
      <c r="O74" s="910"/>
      <c r="P74" s="856"/>
      <c r="Q74" s="976"/>
    </row>
    <row r="75" spans="1:19" ht="22.5" customHeight="1" thickBot="1" x14ac:dyDescent="0.25">
      <c r="A75" s="1041"/>
      <c r="B75" s="1040"/>
      <c r="C75" s="1039"/>
      <c r="D75" s="1038"/>
      <c r="E75" s="3601"/>
      <c r="F75" s="3710"/>
      <c r="G75" s="3635"/>
      <c r="H75" s="3610"/>
      <c r="I75" s="3632"/>
      <c r="J75" s="3660"/>
      <c r="K75" s="914" t="s">
        <v>101</v>
      </c>
      <c r="L75" s="956">
        <v>333</v>
      </c>
      <c r="M75" s="1037"/>
      <c r="N75" s="1036"/>
      <c r="O75" s="1035"/>
      <c r="P75" s="856"/>
    </row>
    <row r="76" spans="1:19" ht="14.45" customHeight="1" thickBot="1" x14ac:dyDescent="0.25">
      <c r="A76" s="897"/>
      <c r="B76" s="967"/>
      <c r="C76" s="1034"/>
      <c r="D76" s="923"/>
      <c r="E76" s="3602"/>
      <c r="F76" s="3711"/>
      <c r="G76" s="3636"/>
      <c r="H76" s="3626"/>
      <c r="I76" s="3633"/>
      <c r="J76" s="3661"/>
      <c r="K76" s="907" t="s">
        <v>21</v>
      </c>
      <c r="L76" s="955">
        <f>SUM(L74:L75)</f>
        <v>2053.6</v>
      </c>
      <c r="M76" s="1033"/>
      <c r="N76" s="1032"/>
      <c r="O76" s="903"/>
      <c r="P76" s="856"/>
    </row>
    <row r="77" spans="1:19" ht="16.899999999999999" customHeight="1" thickBot="1" x14ac:dyDescent="0.25">
      <c r="A77" s="897" t="s">
        <v>27</v>
      </c>
      <c r="B77" s="902" t="s">
        <v>27</v>
      </c>
      <c r="C77" s="3596" t="s">
        <v>26</v>
      </c>
      <c r="D77" s="3597"/>
      <c r="E77" s="3597"/>
      <c r="F77" s="3597"/>
      <c r="G77" s="3597"/>
      <c r="H77" s="3597"/>
      <c r="I77" s="3597"/>
      <c r="J77" s="3671"/>
      <c r="K77" s="901" t="s">
        <v>21</v>
      </c>
      <c r="L77" s="900">
        <f>L68+L62+L57+L73</f>
        <v>2203.6</v>
      </c>
      <c r="M77" s="899"/>
      <c r="N77" s="899"/>
      <c r="O77" s="898"/>
    </row>
    <row r="78" spans="1:19" ht="19.5" customHeight="1" thickBot="1" x14ac:dyDescent="0.25">
      <c r="A78" s="953" t="s">
        <v>27</v>
      </c>
      <c r="B78" s="952" t="s">
        <v>86</v>
      </c>
      <c r="C78" s="951" t="s">
        <v>490</v>
      </c>
      <c r="D78" s="949"/>
      <c r="E78" s="949"/>
      <c r="F78" s="949"/>
      <c r="G78" s="949"/>
      <c r="H78" s="950"/>
      <c r="I78" s="949"/>
      <c r="J78" s="949"/>
      <c r="K78" s="949"/>
      <c r="L78" s="949"/>
      <c r="M78" s="948"/>
      <c r="N78" s="948"/>
      <c r="O78" s="947"/>
    </row>
    <row r="79" spans="1:19" ht="31.9" customHeight="1" thickBot="1" x14ac:dyDescent="0.25">
      <c r="A79" s="946"/>
      <c r="B79" s="3621"/>
      <c r="C79" s="1029"/>
      <c r="D79" s="1028"/>
      <c r="E79" s="1028"/>
      <c r="F79" s="1028"/>
      <c r="G79" s="1028"/>
      <c r="H79" s="1028"/>
      <c r="I79" s="1028"/>
      <c r="J79" s="1028"/>
      <c r="K79" s="1028"/>
      <c r="L79" s="1027"/>
      <c r="M79" s="1031"/>
      <c r="N79" s="941" t="s">
        <v>54</v>
      </c>
      <c r="O79" s="1030">
        <v>20</v>
      </c>
    </row>
    <row r="80" spans="1:19" ht="33.6" customHeight="1" thickBot="1" x14ac:dyDescent="0.25">
      <c r="A80" s="897"/>
      <c r="B80" s="3622"/>
      <c r="C80" s="1029"/>
      <c r="D80" s="1028"/>
      <c r="E80" s="1028"/>
      <c r="F80" s="1028"/>
      <c r="G80" s="1028"/>
      <c r="H80" s="1028"/>
      <c r="I80" s="1028"/>
      <c r="J80" s="1028"/>
      <c r="K80" s="1028"/>
      <c r="L80" s="1027"/>
      <c r="M80" s="1026" t="s">
        <v>489</v>
      </c>
      <c r="N80" s="941" t="s">
        <v>488</v>
      </c>
      <c r="O80" s="1025">
        <v>650520</v>
      </c>
    </row>
    <row r="81" spans="1:15" ht="27.6" customHeight="1" x14ac:dyDescent="0.2">
      <c r="A81" s="3579" t="s">
        <v>27</v>
      </c>
      <c r="B81" s="3608" t="s">
        <v>86</v>
      </c>
      <c r="C81" s="3611" t="s">
        <v>25</v>
      </c>
      <c r="D81" s="939"/>
      <c r="E81" s="938"/>
      <c r="F81" s="3590" t="s">
        <v>482</v>
      </c>
      <c r="G81" s="3634" t="s">
        <v>487</v>
      </c>
      <c r="H81" s="3609" t="s">
        <v>33</v>
      </c>
      <c r="I81" s="3631" t="s">
        <v>229</v>
      </c>
      <c r="J81" s="915" t="s">
        <v>228</v>
      </c>
      <c r="K81" s="937" t="s">
        <v>101</v>
      </c>
      <c r="L81" s="936">
        <v>0</v>
      </c>
      <c r="M81" s="1015" t="s">
        <v>486</v>
      </c>
      <c r="N81" s="934" t="s">
        <v>92</v>
      </c>
      <c r="O81" s="933"/>
    </row>
    <row r="82" spans="1:15" ht="43.5" customHeight="1" x14ac:dyDescent="0.2">
      <c r="A82" s="3593"/>
      <c r="B82" s="3585"/>
      <c r="C82" s="3630"/>
      <c r="D82" s="932"/>
      <c r="E82" s="931"/>
      <c r="F82" s="3591"/>
      <c r="G82" s="3635"/>
      <c r="H82" s="3610"/>
      <c r="I82" s="3632"/>
      <c r="J82" s="929"/>
      <c r="K82" s="990"/>
      <c r="L82" s="991"/>
      <c r="M82" s="1014" t="s">
        <v>485</v>
      </c>
      <c r="N82" s="959"/>
      <c r="O82" s="958"/>
    </row>
    <row r="83" spans="1:15" ht="30.75" customHeight="1" x14ac:dyDescent="0.2">
      <c r="A83" s="3593"/>
      <c r="B83" s="3585"/>
      <c r="C83" s="3630"/>
      <c r="D83" s="932"/>
      <c r="E83" s="931"/>
      <c r="F83" s="961"/>
      <c r="G83" s="3635"/>
      <c r="H83" s="3610"/>
      <c r="I83" s="3632"/>
      <c r="J83" s="929"/>
      <c r="K83" s="990"/>
      <c r="L83" s="991"/>
      <c r="M83" s="926" t="s">
        <v>484</v>
      </c>
      <c r="N83" s="925" t="s">
        <v>92</v>
      </c>
      <c r="O83" s="924"/>
    </row>
    <row r="84" spans="1:15" ht="45" customHeight="1" x14ac:dyDescent="0.2">
      <c r="A84" s="3593"/>
      <c r="B84" s="3585"/>
      <c r="C84" s="3630"/>
      <c r="D84" s="932"/>
      <c r="E84" s="931"/>
      <c r="F84" s="961"/>
      <c r="G84" s="3635"/>
      <c r="H84" s="3610"/>
      <c r="I84" s="3632"/>
      <c r="J84" s="929"/>
      <c r="K84" s="928"/>
      <c r="L84" s="927"/>
      <c r="M84" s="1003" t="s">
        <v>483</v>
      </c>
      <c r="N84" s="969" t="s">
        <v>92</v>
      </c>
      <c r="O84" s="968"/>
    </row>
    <row r="85" spans="1:15" ht="15.75" customHeight="1" thickBot="1" x14ac:dyDescent="0.25">
      <c r="A85" s="3580"/>
      <c r="B85" s="3600"/>
      <c r="C85" s="3612"/>
      <c r="D85" s="923"/>
      <c r="E85" s="922"/>
      <c r="F85" s="957"/>
      <c r="G85" s="3635"/>
      <c r="H85" s="3610"/>
      <c r="I85" s="3632"/>
      <c r="J85" s="929"/>
      <c r="K85" s="1024" t="s">
        <v>21</v>
      </c>
      <c r="L85" s="1023">
        <f>SUM(L81:L81)</f>
        <v>0</v>
      </c>
      <c r="M85" s="1022"/>
      <c r="N85" s="1021"/>
      <c r="O85" s="1020"/>
    </row>
    <row r="86" spans="1:15" ht="20.25" customHeight="1" x14ac:dyDescent="0.2">
      <c r="A86" s="946" t="s">
        <v>27</v>
      </c>
      <c r="B86" s="983" t="s">
        <v>86</v>
      </c>
      <c r="C86" s="982" t="s">
        <v>25</v>
      </c>
      <c r="D86" s="1005" t="s">
        <v>25</v>
      </c>
      <c r="E86" s="981"/>
      <c r="F86" s="3637" t="s">
        <v>482</v>
      </c>
      <c r="G86" s="3635"/>
      <c r="H86" s="3610"/>
      <c r="I86" s="3632"/>
      <c r="J86" s="915"/>
      <c r="K86" s="980" t="s">
        <v>101</v>
      </c>
      <c r="L86" s="1019">
        <v>0</v>
      </c>
      <c r="M86" s="1018"/>
      <c r="N86" s="911"/>
      <c r="O86" s="977"/>
    </row>
    <row r="87" spans="1:15" ht="30.75" customHeight="1" thickBot="1" x14ac:dyDescent="0.25">
      <c r="A87" s="897"/>
      <c r="B87" s="967"/>
      <c r="C87" s="966"/>
      <c r="D87" s="923"/>
      <c r="E87" s="922"/>
      <c r="F87" s="3607"/>
      <c r="G87" s="3636"/>
      <c r="H87" s="3626"/>
      <c r="I87" s="3633"/>
      <c r="J87" s="908"/>
      <c r="K87" s="1001" t="s">
        <v>21</v>
      </c>
      <c r="L87" s="955">
        <f>SUM(L86)</f>
        <v>0</v>
      </c>
      <c r="M87" s="1017"/>
      <c r="N87" s="904"/>
      <c r="O87" s="964"/>
    </row>
    <row r="88" spans="1:15" ht="29.45" customHeight="1" x14ac:dyDescent="0.2">
      <c r="A88" s="3579" t="s">
        <v>27</v>
      </c>
      <c r="B88" s="3608" t="s">
        <v>86</v>
      </c>
      <c r="C88" s="3611" t="s">
        <v>27</v>
      </c>
      <c r="D88" s="939"/>
      <c r="E88" s="938"/>
      <c r="F88" s="1016" t="s">
        <v>477</v>
      </c>
      <c r="G88" s="3634" t="s">
        <v>481</v>
      </c>
      <c r="H88" s="3736" t="s">
        <v>33</v>
      </c>
      <c r="I88" s="3631" t="s">
        <v>229</v>
      </c>
      <c r="J88" s="3659" t="s">
        <v>228</v>
      </c>
      <c r="K88" s="937"/>
      <c r="L88" s="936"/>
      <c r="M88" s="1015" t="s">
        <v>480</v>
      </c>
      <c r="N88" s="934" t="s">
        <v>92</v>
      </c>
      <c r="O88" s="933"/>
    </row>
    <row r="89" spans="1:15" ht="15" x14ac:dyDescent="0.2">
      <c r="A89" s="3593"/>
      <c r="B89" s="3585"/>
      <c r="C89" s="3630"/>
      <c r="D89" s="932"/>
      <c r="E89" s="931"/>
      <c r="F89" s="1013"/>
      <c r="G89" s="3635"/>
      <c r="H89" s="3737"/>
      <c r="I89" s="3632"/>
      <c r="J89" s="3660"/>
      <c r="K89" s="928" t="s">
        <v>101</v>
      </c>
      <c r="L89" s="927">
        <v>1</v>
      </c>
      <c r="M89" s="1014" t="s">
        <v>479</v>
      </c>
      <c r="N89" s="959" t="s">
        <v>92</v>
      </c>
      <c r="O89" s="958">
        <v>1</v>
      </c>
    </row>
    <row r="90" spans="1:15" ht="38.25" x14ac:dyDescent="0.2">
      <c r="A90" s="3593"/>
      <c r="B90" s="3585"/>
      <c r="C90" s="3630"/>
      <c r="D90" s="932"/>
      <c r="E90" s="931"/>
      <c r="F90" s="1013"/>
      <c r="G90" s="3635"/>
      <c r="H90" s="3737"/>
      <c r="I90" s="3632"/>
      <c r="J90" s="3660"/>
      <c r="K90" s="928"/>
      <c r="L90" s="927"/>
      <c r="M90" s="1014" t="s">
        <v>478</v>
      </c>
      <c r="N90" s="959"/>
      <c r="O90" s="958"/>
    </row>
    <row r="91" spans="1:15" ht="12" customHeight="1" x14ac:dyDescent="0.2">
      <c r="A91" s="3593"/>
      <c r="B91" s="3585"/>
      <c r="C91" s="3630"/>
      <c r="D91" s="932"/>
      <c r="E91" s="931"/>
      <c r="F91" s="1013"/>
      <c r="G91" s="3635"/>
      <c r="H91" s="3737"/>
      <c r="I91" s="3632"/>
      <c r="J91" s="3660"/>
      <c r="K91" s="928"/>
      <c r="L91" s="927"/>
      <c r="M91" s="1012"/>
      <c r="N91" s="1011"/>
      <c r="O91" s="1010"/>
    </row>
    <row r="92" spans="1:15" ht="16.149999999999999" customHeight="1" thickBot="1" x14ac:dyDescent="0.25">
      <c r="A92" s="3580"/>
      <c r="B92" s="3600"/>
      <c r="C92" s="3612"/>
      <c r="D92" s="923"/>
      <c r="E92" s="922"/>
      <c r="F92" s="1009"/>
      <c r="G92" s="3635"/>
      <c r="H92" s="3737"/>
      <c r="I92" s="3632"/>
      <c r="J92" s="3660"/>
      <c r="K92" s="921" t="s">
        <v>21</v>
      </c>
      <c r="L92" s="920">
        <f>SUM(L88:L89)</f>
        <v>1</v>
      </c>
      <c r="M92" s="1008"/>
      <c r="N92" s="1007"/>
      <c r="O92" s="1006"/>
    </row>
    <row r="93" spans="1:15" ht="24.75" customHeight="1" thickBot="1" x14ac:dyDescent="0.25">
      <c r="A93" s="3579" t="s">
        <v>27</v>
      </c>
      <c r="B93" s="3608" t="s">
        <v>86</v>
      </c>
      <c r="C93" s="3702" t="s">
        <v>27</v>
      </c>
      <c r="D93" s="1005" t="s">
        <v>25</v>
      </c>
      <c r="E93" s="3625"/>
      <c r="F93" s="3637" t="s">
        <v>477</v>
      </c>
      <c r="G93" s="3635"/>
      <c r="H93" s="3737"/>
      <c r="I93" s="3632"/>
      <c r="J93" s="3660"/>
      <c r="K93" s="980" t="s">
        <v>101</v>
      </c>
      <c r="L93" s="1004">
        <v>1</v>
      </c>
      <c r="M93" s="1003"/>
      <c r="N93" s="969"/>
      <c r="O93" s="1002"/>
    </row>
    <row r="94" spans="1:15" ht="23.25" customHeight="1" thickBot="1" x14ac:dyDescent="0.25">
      <c r="A94" s="3580"/>
      <c r="B94" s="3600"/>
      <c r="C94" s="3599"/>
      <c r="D94" s="923"/>
      <c r="E94" s="3602"/>
      <c r="F94" s="3607"/>
      <c r="G94" s="3636"/>
      <c r="H94" s="3738"/>
      <c r="I94" s="3633"/>
      <c r="J94" s="3661"/>
      <c r="K94" s="1001" t="s">
        <v>21</v>
      </c>
      <c r="L94" s="955">
        <f>SUM(L93)</f>
        <v>1</v>
      </c>
      <c r="M94" s="954"/>
      <c r="N94" s="904"/>
      <c r="O94" s="903"/>
    </row>
    <row r="95" spans="1:15" ht="16.149999999999999" customHeight="1" thickBot="1" x14ac:dyDescent="0.25">
      <c r="A95" s="953" t="s">
        <v>27</v>
      </c>
      <c r="B95" s="945" t="s">
        <v>86</v>
      </c>
      <c r="C95" s="3596" t="s">
        <v>26</v>
      </c>
      <c r="D95" s="3597"/>
      <c r="E95" s="3597"/>
      <c r="F95" s="3597"/>
      <c r="G95" s="3597"/>
      <c r="H95" s="3597"/>
      <c r="I95" s="3597"/>
      <c r="J95" s="3671"/>
      <c r="K95" s="1000" t="s">
        <v>21</v>
      </c>
      <c r="L95" s="999">
        <f>L85+L92</f>
        <v>1</v>
      </c>
      <c r="M95" s="998"/>
      <c r="N95" s="998"/>
      <c r="O95" s="997"/>
    </row>
    <row r="96" spans="1:15" ht="21" customHeight="1" thickBot="1" x14ac:dyDescent="0.25">
      <c r="A96" s="953" t="s">
        <v>27</v>
      </c>
      <c r="B96" s="952" t="s">
        <v>84</v>
      </c>
      <c r="C96" s="951" t="s">
        <v>476</v>
      </c>
      <c r="D96" s="949"/>
      <c r="E96" s="949"/>
      <c r="F96" s="949"/>
      <c r="G96" s="949"/>
      <c r="H96" s="950"/>
      <c r="I96" s="949"/>
      <c r="J96" s="949"/>
      <c r="K96" s="949"/>
      <c r="L96" s="949"/>
      <c r="M96" s="948"/>
      <c r="N96" s="948"/>
      <c r="O96" s="947"/>
    </row>
    <row r="97" spans="1:18" ht="45" customHeight="1" thickBot="1" x14ac:dyDescent="0.25">
      <c r="A97" s="953"/>
      <c r="B97" s="945"/>
      <c r="C97" s="996"/>
      <c r="D97" s="943"/>
      <c r="E97" s="943"/>
      <c r="F97" s="943"/>
      <c r="G97" s="943"/>
      <c r="H97" s="944"/>
      <c r="I97" s="943"/>
      <c r="J97" s="943"/>
      <c r="K97" s="943"/>
      <c r="L97" s="995"/>
      <c r="M97" s="994" t="s">
        <v>475</v>
      </c>
      <c r="N97" s="941" t="s">
        <v>92</v>
      </c>
      <c r="O97" s="940">
        <v>2</v>
      </c>
    </row>
    <row r="98" spans="1:18" ht="21.75" customHeight="1" x14ac:dyDescent="0.2">
      <c r="A98" s="3579" t="s">
        <v>27</v>
      </c>
      <c r="B98" s="3608" t="s">
        <v>84</v>
      </c>
      <c r="C98" s="3611" t="s">
        <v>25</v>
      </c>
      <c r="D98" s="939"/>
      <c r="E98" s="938"/>
      <c r="F98" s="3590" t="s">
        <v>467</v>
      </c>
      <c r="G98" s="3634" t="s">
        <v>474</v>
      </c>
      <c r="H98" s="3609" t="s">
        <v>33</v>
      </c>
      <c r="I98" s="916" t="s">
        <v>229</v>
      </c>
      <c r="J98" s="915" t="s">
        <v>228</v>
      </c>
      <c r="K98" s="937" t="s">
        <v>101</v>
      </c>
      <c r="L98" s="936"/>
      <c r="M98" s="962" t="s">
        <v>473</v>
      </c>
      <c r="N98" s="934" t="s">
        <v>92</v>
      </c>
      <c r="O98" s="933">
        <v>3</v>
      </c>
    </row>
    <row r="99" spans="1:18" ht="21.75" customHeight="1" x14ac:dyDescent="0.2">
      <c r="A99" s="3593"/>
      <c r="B99" s="3585"/>
      <c r="C99" s="3630"/>
      <c r="D99" s="932"/>
      <c r="E99" s="931"/>
      <c r="F99" s="3591"/>
      <c r="G99" s="3635"/>
      <c r="H99" s="3610"/>
      <c r="I99" s="930"/>
      <c r="J99" s="929"/>
      <c r="K99" s="990" t="s">
        <v>101</v>
      </c>
      <c r="L99" s="993">
        <f>L104</f>
        <v>0.4</v>
      </c>
      <c r="M99" s="960" t="s">
        <v>472</v>
      </c>
      <c r="N99" s="959" t="s">
        <v>92</v>
      </c>
      <c r="O99" s="958">
        <v>1</v>
      </c>
    </row>
    <row r="100" spans="1:18" ht="27.75" customHeight="1" x14ac:dyDescent="0.2">
      <c r="A100" s="3593"/>
      <c r="B100" s="3585"/>
      <c r="C100" s="3630"/>
      <c r="D100" s="932"/>
      <c r="E100" s="931"/>
      <c r="F100" s="3591"/>
      <c r="G100" s="3635"/>
      <c r="H100" s="3610"/>
      <c r="I100" s="930"/>
      <c r="J100" s="929"/>
      <c r="K100" s="992" t="s">
        <v>101</v>
      </c>
      <c r="L100" s="991">
        <f>L105</f>
        <v>6</v>
      </c>
      <c r="M100" s="960" t="s">
        <v>471</v>
      </c>
      <c r="N100" s="959" t="s">
        <v>92</v>
      </c>
      <c r="O100" s="958">
        <v>25</v>
      </c>
    </row>
    <row r="101" spans="1:18" ht="25.5" customHeight="1" x14ac:dyDescent="0.2">
      <c r="A101" s="3593"/>
      <c r="B101" s="3585"/>
      <c r="C101" s="3630"/>
      <c r="D101" s="932"/>
      <c r="E101" s="931"/>
      <c r="F101" s="961"/>
      <c r="G101" s="3635"/>
      <c r="H101" s="3610"/>
      <c r="I101" s="930"/>
      <c r="J101" s="929"/>
      <c r="K101" s="990"/>
      <c r="L101" s="988"/>
      <c r="M101" s="989" t="s">
        <v>470</v>
      </c>
      <c r="N101" s="969" t="s">
        <v>92</v>
      </c>
      <c r="O101" s="968">
        <v>2</v>
      </c>
    </row>
    <row r="102" spans="1:18" ht="24.6" customHeight="1" thickBot="1" x14ac:dyDescent="0.25">
      <c r="A102" s="3593"/>
      <c r="B102" s="3585"/>
      <c r="C102" s="3630"/>
      <c r="D102" s="932"/>
      <c r="E102" s="931"/>
      <c r="F102" s="961"/>
      <c r="G102" s="3635"/>
      <c r="H102" s="3610"/>
      <c r="I102" s="930"/>
      <c r="J102" s="929"/>
      <c r="K102" s="928"/>
      <c r="L102" s="988"/>
      <c r="M102" s="987" t="s">
        <v>469</v>
      </c>
      <c r="N102" s="925" t="s">
        <v>92</v>
      </c>
      <c r="O102" s="924"/>
    </row>
    <row r="103" spans="1:18" ht="27.6" customHeight="1" thickBot="1" x14ac:dyDescent="0.25">
      <c r="A103" s="3580"/>
      <c r="B103" s="3600"/>
      <c r="C103" s="3612"/>
      <c r="D103" s="923"/>
      <c r="E103" s="922"/>
      <c r="F103" s="957"/>
      <c r="G103" s="3635"/>
      <c r="H103" s="3610"/>
      <c r="I103" s="930"/>
      <c r="J103" s="929"/>
      <c r="K103" s="986" t="s">
        <v>21</v>
      </c>
      <c r="L103" s="985">
        <f>SUM(L98:L100)</f>
        <v>6.4</v>
      </c>
      <c r="M103" s="984" t="s">
        <v>468</v>
      </c>
      <c r="N103" s="918" t="s">
        <v>56</v>
      </c>
      <c r="O103" s="964"/>
      <c r="Q103" s="976"/>
    </row>
    <row r="104" spans="1:18" ht="27.6" customHeight="1" thickBot="1" x14ac:dyDescent="0.25">
      <c r="A104" s="946" t="s">
        <v>27</v>
      </c>
      <c r="B104" s="983" t="s">
        <v>84</v>
      </c>
      <c r="C104" s="982" t="s">
        <v>25</v>
      </c>
      <c r="D104" s="939" t="s">
        <v>25</v>
      </c>
      <c r="E104" s="981"/>
      <c r="F104" s="3637" t="s">
        <v>467</v>
      </c>
      <c r="G104" s="3635"/>
      <c r="H104" s="3610"/>
      <c r="I104" s="930"/>
      <c r="J104" s="929"/>
      <c r="K104" s="980" t="s">
        <v>101</v>
      </c>
      <c r="L104" s="979">
        <v>0.4</v>
      </c>
      <c r="M104" s="978"/>
      <c r="N104" s="911"/>
      <c r="O104" s="977"/>
      <c r="Q104" s="856"/>
      <c r="R104" s="976"/>
    </row>
    <row r="105" spans="1:18" ht="27.6" customHeight="1" thickBot="1" x14ac:dyDescent="0.25">
      <c r="A105" s="975"/>
      <c r="B105" s="974"/>
      <c r="C105" s="973"/>
      <c r="D105" s="932"/>
      <c r="E105" s="972"/>
      <c r="F105" s="3606"/>
      <c r="G105" s="3635"/>
      <c r="H105" s="3610"/>
      <c r="I105" s="930"/>
      <c r="J105" s="929"/>
      <c r="K105" s="914" t="s">
        <v>101</v>
      </c>
      <c r="L105" s="971">
        <v>6</v>
      </c>
      <c r="M105" s="970"/>
      <c r="N105" s="969"/>
      <c r="O105" s="968"/>
    </row>
    <row r="106" spans="1:18" ht="15.75" customHeight="1" thickBot="1" x14ac:dyDescent="0.25">
      <c r="A106" s="897"/>
      <c r="B106" s="967"/>
      <c r="C106" s="966"/>
      <c r="D106" s="923"/>
      <c r="E106" s="922"/>
      <c r="F106" s="3607"/>
      <c r="G106" s="3636"/>
      <c r="H106" s="3626"/>
      <c r="I106" s="909"/>
      <c r="J106" s="908"/>
      <c r="K106" s="907" t="s">
        <v>21</v>
      </c>
      <c r="L106" s="965">
        <f>SUM(L104:L105)</f>
        <v>6.4</v>
      </c>
      <c r="M106" s="954"/>
      <c r="N106" s="904"/>
      <c r="O106" s="964"/>
    </row>
    <row r="107" spans="1:18" ht="34.5" customHeight="1" x14ac:dyDescent="0.2">
      <c r="A107" s="3579" t="s">
        <v>27</v>
      </c>
      <c r="B107" s="3608" t="s">
        <v>84</v>
      </c>
      <c r="C107" s="3611" t="s">
        <v>27</v>
      </c>
      <c r="D107" s="939"/>
      <c r="E107" s="938"/>
      <c r="F107" s="963" t="s">
        <v>463</v>
      </c>
      <c r="G107" s="3634" t="s">
        <v>466</v>
      </c>
      <c r="H107" s="3668" t="s">
        <v>33</v>
      </c>
      <c r="I107" s="3631" t="s">
        <v>229</v>
      </c>
      <c r="J107" s="3659" t="s">
        <v>228</v>
      </c>
      <c r="K107" s="937" t="s">
        <v>101</v>
      </c>
      <c r="L107" s="936">
        <v>0</v>
      </c>
      <c r="M107" s="962" t="s">
        <v>465</v>
      </c>
      <c r="N107" s="934" t="s">
        <v>92</v>
      </c>
      <c r="O107" s="933"/>
    </row>
    <row r="108" spans="1:18" ht="27" customHeight="1" x14ac:dyDescent="0.2">
      <c r="A108" s="3593"/>
      <c r="B108" s="3585"/>
      <c r="C108" s="3630"/>
      <c r="D108" s="932"/>
      <c r="E108" s="931"/>
      <c r="F108" s="961"/>
      <c r="G108" s="3635"/>
      <c r="H108" s="3669"/>
      <c r="I108" s="3632"/>
      <c r="J108" s="3660"/>
      <c r="K108" s="928"/>
      <c r="L108" s="927"/>
      <c r="M108" s="960" t="s">
        <v>464</v>
      </c>
      <c r="N108" s="959" t="s">
        <v>92</v>
      </c>
      <c r="O108" s="958"/>
    </row>
    <row r="109" spans="1:18" ht="14.45" customHeight="1" thickBot="1" x14ac:dyDescent="0.25">
      <c r="A109" s="3580"/>
      <c r="B109" s="3600"/>
      <c r="C109" s="3612"/>
      <c r="D109" s="923"/>
      <c r="E109" s="922"/>
      <c r="F109" s="957"/>
      <c r="G109" s="3635"/>
      <c r="H109" s="3669"/>
      <c r="I109" s="3632"/>
      <c r="J109" s="3660"/>
      <c r="K109" s="921" t="s">
        <v>21</v>
      </c>
      <c r="L109" s="920">
        <f>SUM(L107:L107)</f>
        <v>0</v>
      </c>
      <c r="M109" s="954"/>
      <c r="N109" s="918"/>
      <c r="O109" s="903"/>
    </row>
    <row r="110" spans="1:18" ht="23.25" customHeight="1" thickBot="1" x14ac:dyDescent="0.25">
      <c r="A110" s="3579" t="s">
        <v>27</v>
      </c>
      <c r="B110" s="3608" t="s">
        <v>84</v>
      </c>
      <c r="C110" s="3702" t="s">
        <v>27</v>
      </c>
      <c r="D110" s="3673" t="s">
        <v>25</v>
      </c>
      <c r="E110" s="3625"/>
      <c r="F110" s="3637" t="s">
        <v>463</v>
      </c>
      <c r="G110" s="3635"/>
      <c r="H110" s="3669"/>
      <c r="I110" s="3632"/>
      <c r="J110" s="3660"/>
      <c r="K110" s="914" t="s">
        <v>101</v>
      </c>
      <c r="L110" s="956">
        <v>0</v>
      </c>
      <c r="M110" s="954"/>
      <c r="N110" s="904"/>
      <c r="O110" s="903"/>
    </row>
    <row r="111" spans="1:18" ht="24.75" customHeight="1" thickBot="1" x14ac:dyDescent="0.25">
      <c r="A111" s="3580"/>
      <c r="B111" s="3600"/>
      <c r="C111" s="3599"/>
      <c r="D111" s="3674"/>
      <c r="E111" s="3602"/>
      <c r="F111" s="3607"/>
      <c r="G111" s="3636"/>
      <c r="H111" s="3670"/>
      <c r="I111" s="3633"/>
      <c r="J111" s="3661"/>
      <c r="K111" s="907" t="s">
        <v>21</v>
      </c>
      <c r="L111" s="955">
        <f>SUM(L110)</f>
        <v>0</v>
      </c>
      <c r="M111" s="954"/>
      <c r="N111" s="904"/>
      <c r="O111" s="903"/>
    </row>
    <row r="112" spans="1:18" ht="15" customHeight="1" thickBot="1" x14ac:dyDescent="0.25">
      <c r="A112" s="897" t="s">
        <v>27</v>
      </c>
      <c r="B112" s="902" t="s">
        <v>84</v>
      </c>
      <c r="C112" s="3596" t="s">
        <v>26</v>
      </c>
      <c r="D112" s="3597"/>
      <c r="E112" s="3597"/>
      <c r="F112" s="3597"/>
      <c r="G112" s="3597"/>
      <c r="H112" s="3597"/>
      <c r="I112" s="3597"/>
      <c r="J112" s="3671"/>
      <c r="K112" s="901" t="s">
        <v>21</v>
      </c>
      <c r="L112" s="900">
        <f>L103+L109</f>
        <v>6.4</v>
      </c>
      <c r="M112" s="899"/>
      <c r="N112" s="899"/>
      <c r="O112" s="898"/>
    </row>
    <row r="113" spans="1:15" ht="27.75" customHeight="1" thickBot="1" x14ac:dyDescent="0.25">
      <c r="A113" s="953" t="s">
        <v>27</v>
      </c>
      <c r="B113" s="952" t="s">
        <v>81</v>
      </c>
      <c r="C113" s="951" t="s">
        <v>462</v>
      </c>
      <c r="D113" s="949"/>
      <c r="E113" s="949"/>
      <c r="F113" s="949"/>
      <c r="G113" s="949"/>
      <c r="H113" s="950"/>
      <c r="I113" s="949"/>
      <c r="J113" s="949"/>
      <c r="K113" s="949"/>
      <c r="L113" s="949"/>
      <c r="M113" s="948"/>
      <c r="N113" s="948"/>
      <c r="O113" s="947"/>
    </row>
    <row r="114" spans="1:15" ht="27.6" customHeight="1" thickBot="1" x14ac:dyDescent="0.25">
      <c r="A114" s="946"/>
      <c r="B114" s="945"/>
      <c r="C114" s="943"/>
      <c r="D114" s="943"/>
      <c r="E114" s="943"/>
      <c r="F114" s="943"/>
      <c r="G114" s="943"/>
      <c r="H114" s="944"/>
      <c r="I114" s="943"/>
      <c r="J114" s="943"/>
      <c r="K114" s="943"/>
      <c r="L114" s="943"/>
      <c r="M114" s="942" t="s">
        <v>461</v>
      </c>
      <c r="N114" s="941" t="s">
        <v>92</v>
      </c>
      <c r="O114" s="940"/>
    </row>
    <row r="115" spans="1:15" ht="39" customHeight="1" x14ac:dyDescent="0.2">
      <c r="A115" s="3579" t="s">
        <v>27</v>
      </c>
      <c r="B115" s="3608" t="s">
        <v>81</v>
      </c>
      <c r="C115" s="3611" t="s">
        <v>25</v>
      </c>
      <c r="D115" s="939"/>
      <c r="E115" s="938"/>
      <c r="F115" s="3590" t="s">
        <v>455</v>
      </c>
      <c r="G115" s="3634" t="s">
        <v>460</v>
      </c>
      <c r="H115" s="3609" t="s">
        <v>33</v>
      </c>
      <c r="I115" s="916" t="s">
        <v>229</v>
      </c>
      <c r="J115" s="915" t="s">
        <v>228</v>
      </c>
      <c r="K115" s="937" t="s">
        <v>101</v>
      </c>
      <c r="L115" s="936">
        <v>0</v>
      </c>
      <c r="M115" s="935" t="s">
        <v>459</v>
      </c>
      <c r="N115" s="934" t="s">
        <v>92</v>
      </c>
      <c r="O115" s="933"/>
    </row>
    <row r="116" spans="1:15" ht="38.25" x14ac:dyDescent="0.2">
      <c r="A116" s="3593"/>
      <c r="B116" s="3585"/>
      <c r="C116" s="3630"/>
      <c r="D116" s="932"/>
      <c r="E116" s="931"/>
      <c r="F116" s="3591"/>
      <c r="G116" s="3635"/>
      <c r="H116" s="3610"/>
      <c r="I116" s="930"/>
      <c r="J116" s="929"/>
      <c r="K116" s="928"/>
      <c r="L116" s="927"/>
      <c r="M116" s="926" t="s">
        <v>458</v>
      </c>
      <c r="N116" s="925" t="s">
        <v>457</v>
      </c>
      <c r="O116" s="924"/>
    </row>
    <row r="117" spans="1:15" ht="26.25" thickBot="1" x14ac:dyDescent="0.25">
      <c r="A117" s="3580"/>
      <c r="B117" s="3600"/>
      <c r="C117" s="3612"/>
      <c r="D117" s="923"/>
      <c r="E117" s="922"/>
      <c r="F117" s="3592"/>
      <c r="G117" s="3635"/>
      <c r="H117" s="3610"/>
      <c r="I117" s="909"/>
      <c r="J117" s="908"/>
      <c r="K117" s="921" t="s">
        <v>21</v>
      </c>
      <c r="L117" s="920">
        <f>SUM(L115:L115)</f>
        <v>0</v>
      </c>
      <c r="M117" s="919" t="s">
        <v>456</v>
      </c>
      <c r="N117" s="918" t="s">
        <v>92</v>
      </c>
      <c r="O117" s="917"/>
    </row>
    <row r="118" spans="1:15" ht="39.75" customHeight="1" thickBot="1" x14ac:dyDescent="0.25">
      <c r="A118" s="3579" t="s">
        <v>27</v>
      </c>
      <c r="B118" s="3608" t="s">
        <v>81</v>
      </c>
      <c r="C118" s="3611" t="s">
        <v>25</v>
      </c>
      <c r="D118" s="3673" t="s">
        <v>25</v>
      </c>
      <c r="E118" s="3652"/>
      <c r="F118" s="3637" t="s">
        <v>455</v>
      </c>
      <c r="G118" s="3635"/>
      <c r="H118" s="3610"/>
      <c r="I118" s="916"/>
      <c r="J118" s="915"/>
      <c r="K118" s="914" t="s">
        <v>101</v>
      </c>
      <c r="L118" s="913">
        <v>0</v>
      </c>
      <c r="M118" s="912"/>
      <c r="N118" s="911"/>
      <c r="O118" s="910"/>
    </row>
    <row r="119" spans="1:15" ht="15" customHeight="1" thickBot="1" x14ac:dyDescent="0.25">
      <c r="A119" s="3580"/>
      <c r="B119" s="3600"/>
      <c r="C119" s="3612"/>
      <c r="D119" s="3674"/>
      <c r="E119" s="3653"/>
      <c r="F119" s="3607"/>
      <c r="G119" s="3636"/>
      <c r="H119" s="3626"/>
      <c r="I119" s="909"/>
      <c r="J119" s="908"/>
      <c r="K119" s="907" t="s">
        <v>21</v>
      </c>
      <c r="L119" s="906">
        <f>SUM(L118)</f>
        <v>0</v>
      </c>
      <c r="M119" s="905"/>
      <c r="N119" s="904"/>
      <c r="O119" s="903"/>
    </row>
    <row r="120" spans="1:15" ht="15" customHeight="1" thickBot="1" x14ac:dyDescent="0.25">
      <c r="A120" s="897" t="s">
        <v>27</v>
      </c>
      <c r="B120" s="902" t="s">
        <v>81</v>
      </c>
      <c r="C120" s="3596" t="s">
        <v>26</v>
      </c>
      <c r="D120" s="3597"/>
      <c r="E120" s="3597"/>
      <c r="F120" s="3597"/>
      <c r="G120" s="3597"/>
      <c r="H120" s="3597"/>
      <c r="I120" s="3597"/>
      <c r="J120" s="3671"/>
      <c r="K120" s="901" t="s">
        <v>21</v>
      </c>
      <c r="L120" s="900">
        <f>L117</f>
        <v>0</v>
      </c>
      <c r="M120" s="899"/>
      <c r="N120" s="899"/>
      <c r="O120" s="898"/>
    </row>
    <row r="121" spans="1:15" ht="17.25" customHeight="1" thickBot="1" x14ac:dyDescent="0.25">
      <c r="A121" s="897" t="s">
        <v>81</v>
      </c>
      <c r="B121" s="896"/>
      <c r="C121" s="3594" t="s">
        <v>24</v>
      </c>
      <c r="D121" s="3595"/>
      <c r="E121" s="3595"/>
      <c r="F121" s="3595"/>
      <c r="G121" s="3595"/>
      <c r="H121" s="3595"/>
      <c r="I121" s="3595"/>
      <c r="J121" s="3672"/>
      <c r="K121" s="895" t="s">
        <v>21</v>
      </c>
      <c r="L121" s="894">
        <f>L51+L77+L95+L112+L120</f>
        <v>2216</v>
      </c>
      <c r="M121" s="893"/>
      <c r="N121" s="893"/>
      <c r="O121" s="892"/>
    </row>
    <row r="122" spans="1:15" ht="24.75" customHeight="1" thickBot="1" x14ac:dyDescent="0.25">
      <c r="A122" s="3678" t="s">
        <v>22</v>
      </c>
      <c r="B122" s="3679"/>
      <c r="C122" s="3679"/>
      <c r="D122" s="3679"/>
      <c r="E122" s="3679"/>
      <c r="F122" s="3679"/>
      <c r="G122" s="3679"/>
      <c r="H122" s="3679"/>
      <c r="I122" s="3679"/>
      <c r="J122" s="3679"/>
      <c r="K122" s="3680"/>
      <c r="L122" s="891">
        <f>L121+L36</f>
        <v>2220</v>
      </c>
      <c r="M122" s="3687"/>
      <c r="N122" s="3688"/>
      <c r="O122" s="3689"/>
    </row>
    <row r="123" spans="1:15" ht="15" x14ac:dyDescent="0.2">
      <c r="A123" s="889" t="s">
        <v>454</v>
      </c>
      <c r="B123" s="889"/>
      <c r="C123" s="889"/>
      <c r="D123" s="889"/>
      <c r="E123" s="889"/>
      <c r="F123" s="889"/>
      <c r="G123" s="889"/>
      <c r="H123" s="890"/>
      <c r="I123" s="889"/>
      <c r="J123" s="889"/>
      <c r="K123" s="889"/>
      <c r="L123" s="889"/>
      <c r="M123" s="888"/>
      <c r="N123" s="884"/>
      <c r="O123" s="866"/>
    </row>
    <row r="124" spans="1:15" ht="15" x14ac:dyDescent="0.2">
      <c r="A124" s="886"/>
      <c r="B124" s="886"/>
      <c r="C124" s="886"/>
      <c r="D124" s="886"/>
      <c r="E124" s="886"/>
      <c r="F124" s="886"/>
      <c r="G124" s="886"/>
      <c r="H124" s="887"/>
      <c r="I124" s="886"/>
      <c r="J124" s="886"/>
      <c r="K124" s="886"/>
      <c r="L124" s="886"/>
      <c r="M124" s="885"/>
      <c r="N124" s="884"/>
      <c r="O124" s="866"/>
    </row>
    <row r="125" spans="1:15" ht="15.75" thickBot="1" x14ac:dyDescent="0.25">
      <c r="A125" s="869"/>
      <c r="B125" s="869"/>
      <c r="C125" s="869"/>
      <c r="D125" s="869"/>
      <c r="E125" s="869"/>
      <c r="F125" s="3690" t="s">
        <v>19</v>
      </c>
      <c r="G125" s="3690"/>
      <c r="H125" s="3690"/>
      <c r="I125" s="3690"/>
      <c r="J125" s="3690"/>
      <c r="K125" s="3690"/>
      <c r="L125" s="3690"/>
      <c r="M125" s="883"/>
      <c r="N125" s="883"/>
      <c r="O125" s="866"/>
    </row>
    <row r="126" spans="1:15" ht="26.25" thickBot="1" x14ac:dyDescent="0.3">
      <c r="A126" s="869"/>
      <c r="B126" s="869"/>
      <c r="C126" s="869"/>
      <c r="D126" s="869"/>
      <c r="E126" s="869"/>
      <c r="F126" s="882"/>
      <c r="G126" s="880"/>
      <c r="H126" s="881"/>
      <c r="I126" s="880"/>
      <c r="J126" s="880"/>
      <c r="K126" s="879"/>
      <c r="L126" s="22" t="s">
        <v>17</v>
      </c>
      <c r="M126" s="863"/>
      <c r="N126" s="863"/>
      <c r="O126" s="866"/>
    </row>
    <row r="127" spans="1:15" ht="14.45" customHeight="1" thickBot="1" x14ac:dyDescent="0.25">
      <c r="A127" s="869"/>
      <c r="B127" s="869"/>
      <c r="C127" s="869"/>
      <c r="D127" s="869"/>
      <c r="E127" s="869"/>
      <c r="F127" s="3684" t="s">
        <v>16</v>
      </c>
      <c r="G127" s="3685"/>
      <c r="H127" s="3685"/>
      <c r="I127" s="3685"/>
      <c r="J127" s="3685"/>
      <c r="K127" s="3686"/>
      <c r="L127" s="864">
        <f>SUM(L128:L138)</f>
        <v>2220</v>
      </c>
      <c r="M127" s="878"/>
      <c r="N127" s="863"/>
      <c r="O127" s="866"/>
    </row>
    <row r="128" spans="1:15" ht="15" x14ac:dyDescent="0.2">
      <c r="A128" s="869"/>
      <c r="B128" s="869"/>
      <c r="C128" s="869"/>
      <c r="D128" s="869"/>
      <c r="E128" s="869"/>
      <c r="F128" s="3681" t="s">
        <v>191</v>
      </c>
      <c r="G128" s="3682"/>
      <c r="H128" s="3682"/>
      <c r="I128" s="3682"/>
      <c r="J128" s="3682"/>
      <c r="K128" s="3683"/>
      <c r="L128" s="862">
        <f>L14+L23+L32+L44+L48+L57+L62+L68+L73+L85+L92+L103+L109+L117</f>
        <v>2220</v>
      </c>
      <c r="M128" s="863"/>
      <c r="N128" s="863"/>
      <c r="O128" s="866"/>
    </row>
    <row r="129" spans="1:15" ht="15" x14ac:dyDescent="0.2">
      <c r="A129" s="869"/>
      <c r="B129" s="868"/>
      <c r="C129" s="868"/>
      <c r="D129" s="868"/>
      <c r="E129" s="868"/>
      <c r="F129" s="3681" t="s">
        <v>190</v>
      </c>
      <c r="G129" s="3682"/>
      <c r="H129" s="3682"/>
      <c r="I129" s="3682"/>
      <c r="J129" s="3682"/>
      <c r="K129" s="3683"/>
      <c r="L129" s="877"/>
      <c r="M129" s="863"/>
      <c r="N129" s="863"/>
      <c r="O129" s="866"/>
    </row>
    <row r="130" spans="1:15" ht="15" x14ac:dyDescent="0.2">
      <c r="A130" s="869"/>
      <c r="B130" s="868"/>
      <c r="C130" s="868"/>
      <c r="D130" s="868"/>
      <c r="E130" s="868"/>
      <c r="F130" s="3681" t="s">
        <v>189</v>
      </c>
      <c r="G130" s="3682"/>
      <c r="H130" s="3682"/>
      <c r="I130" s="3682"/>
      <c r="J130" s="3682"/>
      <c r="K130" s="3683"/>
      <c r="L130" s="871"/>
      <c r="M130" s="863"/>
      <c r="N130" s="863"/>
      <c r="O130" s="866"/>
    </row>
    <row r="131" spans="1:15" ht="15" x14ac:dyDescent="0.2">
      <c r="A131" s="869"/>
      <c r="B131" s="868"/>
      <c r="C131" s="868"/>
      <c r="D131" s="868"/>
      <c r="E131" s="868"/>
      <c r="F131" s="3681" t="s">
        <v>188</v>
      </c>
      <c r="G131" s="3682"/>
      <c r="H131" s="3682"/>
      <c r="I131" s="3682"/>
      <c r="J131" s="3682"/>
      <c r="K131" s="3683"/>
      <c r="L131" s="871"/>
      <c r="M131" s="863"/>
      <c r="N131" s="863"/>
      <c r="O131" s="866"/>
    </row>
    <row r="132" spans="1:15" ht="15" x14ac:dyDescent="0.2">
      <c r="A132" s="869"/>
      <c r="B132" s="868"/>
      <c r="C132" s="868"/>
      <c r="D132" s="868"/>
      <c r="E132" s="868"/>
      <c r="F132" s="3522" t="s">
        <v>187</v>
      </c>
      <c r="G132" s="3523"/>
      <c r="H132" s="3523"/>
      <c r="I132" s="3523"/>
      <c r="J132" s="3523"/>
      <c r="K132" s="3524"/>
      <c r="L132" s="876"/>
      <c r="M132" s="863"/>
      <c r="N132" s="863"/>
      <c r="O132" s="866"/>
    </row>
    <row r="133" spans="1:15" ht="15" x14ac:dyDescent="0.25">
      <c r="A133" s="869"/>
      <c r="B133" s="868"/>
      <c r="C133" s="868"/>
      <c r="D133" s="868"/>
      <c r="E133" s="868"/>
      <c r="F133" s="875" t="s">
        <v>186</v>
      </c>
      <c r="G133" s="874"/>
      <c r="H133" s="873"/>
      <c r="I133" s="861"/>
      <c r="J133" s="861"/>
      <c r="K133" s="872"/>
      <c r="L133" s="871"/>
      <c r="M133" s="863"/>
      <c r="N133" s="863"/>
      <c r="O133" s="866"/>
    </row>
    <row r="134" spans="1:15" ht="15" x14ac:dyDescent="0.2">
      <c r="A134" s="869"/>
      <c r="B134" s="868"/>
      <c r="C134" s="868"/>
      <c r="D134" s="868"/>
      <c r="E134" s="868"/>
      <c r="F134" s="3681" t="s">
        <v>453</v>
      </c>
      <c r="G134" s="3682"/>
      <c r="H134" s="3682"/>
      <c r="I134" s="3682"/>
      <c r="J134" s="3682"/>
      <c r="K134" s="3683"/>
      <c r="L134" s="871"/>
      <c r="M134" s="863"/>
      <c r="N134" s="863"/>
      <c r="O134" s="870"/>
    </row>
    <row r="135" spans="1:15" ht="15" x14ac:dyDescent="0.2">
      <c r="A135" s="869"/>
      <c r="B135" s="868"/>
      <c r="C135" s="868"/>
      <c r="D135" s="868"/>
      <c r="E135" s="868"/>
      <c r="F135" s="3681" t="s">
        <v>452</v>
      </c>
      <c r="G135" s="3682"/>
      <c r="H135" s="3682"/>
      <c r="I135" s="3682"/>
      <c r="J135" s="3682"/>
      <c r="K135" s="3683"/>
      <c r="L135" s="867"/>
      <c r="M135" s="863"/>
      <c r="N135" s="863"/>
      <c r="O135" s="866"/>
    </row>
    <row r="136" spans="1:15" ht="15" x14ac:dyDescent="0.2">
      <c r="A136" s="869"/>
      <c r="B136" s="868"/>
      <c r="C136" s="868"/>
      <c r="D136" s="868"/>
      <c r="E136" s="868"/>
      <c r="F136" s="3681" t="s">
        <v>183</v>
      </c>
      <c r="G136" s="3682"/>
      <c r="H136" s="3682"/>
      <c r="I136" s="3682"/>
      <c r="J136" s="3682"/>
      <c r="K136" s="3683"/>
      <c r="L136" s="867"/>
      <c r="M136" s="863"/>
      <c r="N136" s="863"/>
      <c r="O136" s="866"/>
    </row>
    <row r="137" spans="1:15" ht="15" x14ac:dyDescent="0.2">
      <c r="A137" s="869"/>
      <c r="B137" s="868"/>
      <c r="C137" s="868"/>
      <c r="D137" s="868"/>
      <c r="E137" s="868"/>
      <c r="F137" s="3681" t="s">
        <v>182</v>
      </c>
      <c r="G137" s="3682"/>
      <c r="H137" s="3682"/>
      <c r="I137" s="3682"/>
      <c r="J137" s="3682"/>
      <c r="K137" s="3683"/>
      <c r="L137" s="867"/>
      <c r="M137" s="863"/>
      <c r="N137" s="863"/>
      <c r="O137" s="866"/>
    </row>
    <row r="138" spans="1:15" ht="15.75" thickBot="1" x14ac:dyDescent="0.3">
      <c r="A138" s="861"/>
      <c r="B138" s="861"/>
      <c r="C138" s="861"/>
      <c r="D138" s="861"/>
      <c r="E138" s="861"/>
      <c r="F138" s="3691" t="s">
        <v>451</v>
      </c>
      <c r="G138" s="3692"/>
      <c r="H138" s="3692"/>
      <c r="I138" s="3692"/>
      <c r="J138" s="3692"/>
      <c r="K138" s="3693"/>
      <c r="L138" s="865"/>
      <c r="M138" s="863"/>
      <c r="N138" s="863"/>
      <c r="O138" s="858"/>
    </row>
    <row r="139" spans="1:15" ht="15.75" thickBot="1" x14ac:dyDescent="0.3">
      <c r="A139" s="861"/>
      <c r="B139" s="861"/>
      <c r="C139" s="861"/>
      <c r="D139" s="861"/>
      <c r="E139" s="861"/>
      <c r="F139" s="3623" t="s">
        <v>2</v>
      </c>
      <c r="G139" s="3624"/>
      <c r="H139" s="3624"/>
      <c r="I139" s="3624"/>
      <c r="J139" s="3624"/>
      <c r="K139" s="3624"/>
      <c r="L139" s="864">
        <v>0</v>
      </c>
      <c r="M139" s="863"/>
      <c r="N139" s="863"/>
      <c r="O139" s="858"/>
    </row>
    <row r="140" spans="1:15" ht="15.75" thickBot="1" x14ac:dyDescent="0.3">
      <c r="A140" s="861"/>
      <c r="B140" s="861"/>
      <c r="C140" s="861"/>
      <c r="D140" s="861"/>
      <c r="E140" s="861"/>
      <c r="F140" s="3665" t="s">
        <v>450</v>
      </c>
      <c r="G140" s="3666"/>
      <c r="H140" s="3666"/>
      <c r="I140" s="3666"/>
      <c r="J140" s="3666"/>
      <c r="K140" s="3667"/>
      <c r="L140" s="862"/>
      <c r="M140" s="859"/>
      <c r="N140" s="859"/>
      <c r="O140" s="858"/>
    </row>
    <row r="141" spans="1:15" ht="15.75" thickBot="1" x14ac:dyDescent="0.3">
      <c r="A141" s="861"/>
      <c r="B141" s="861"/>
      <c r="C141" s="861"/>
      <c r="D141" s="861"/>
      <c r="E141" s="861"/>
      <c r="F141" s="3675" t="s">
        <v>0</v>
      </c>
      <c r="G141" s="3676"/>
      <c r="H141" s="3676"/>
      <c r="I141" s="3676"/>
      <c r="J141" s="3676"/>
      <c r="K141" s="3677"/>
      <c r="L141" s="860">
        <f>L127+L139</f>
        <v>2220</v>
      </c>
      <c r="M141" s="859"/>
      <c r="N141" s="859"/>
      <c r="O141" s="858"/>
    </row>
  </sheetData>
  <mergeCells count="194">
    <mergeCell ref="R1:U3"/>
    <mergeCell ref="M1:O1"/>
    <mergeCell ref="A2:O2"/>
    <mergeCell ref="J6:J8"/>
    <mergeCell ref="F13:F14"/>
    <mergeCell ref="I13:I16"/>
    <mergeCell ref="H13:H16"/>
    <mergeCell ref="G13:G16"/>
    <mergeCell ref="B118:B119"/>
    <mergeCell ref="H88:H94"/>
    <mergeCell ref="I47:I50"/>
    <mergeCell ref="C51:J51"/>
    <mergeCell ref="J60:J64"/>
    <mergeCell ref="J65:J70"/>
    <mergeCell ref="J71:J76"/>
    <mergeCell ref="C77:J77"/>
    <mergeCell ref="B93:B94"/>
    <mergeCell ref="D110:D111"/>
    <mergeCell ref="A3:O3"/>
    <mergeCell ref="A4:O4"/>
    <mergeCell ref="A15:A16"/>
    <mergeCell ref="J13:J16"/>
    <mergeCell ref="C17:J17"/>
    <mergeCell ref="C53:L54"/>
    <mergeCell ref="C110:C111"/>
    <mergeCell ref="H115:H119"/>
    <mergeCell ref="G115:G119"/>
    <mergeCell ref="A6:A8"/>
    <mergeCell ref="B6:B8"/>
    <mergeCell ref="C6:C8"/>
    <mergeCell ref="E6:E8"/>
    <mergeCell ref="F6:F8"/>
    <mergeCell ref="A24:A25"/>
    <mergeCell ref="G20:G25"/>
    <mergeCell ref="A98:A103"/>
    <mergeCell ref="B98:B103"/>
    <mergeCell ref="G55:G59"/>
    <mergeCell ref="A71:A73"/>
    <mergeCell ref="B71:B73"/>
    <mergeCell ref="A47:A48"/>
    <mergeCell ref="B47:B48"/>
    <mergeCell ref="C47:C48"/>
    <mergeCell ref="B60:B62"/>
    <mergeCell ref="C60:C62"/>
    <mergeCell ref="F60:F62"/>
    <mergeCell ref="B65:B68"/>
    <mergeCell ref="A60:A62"/>
    <mergeCell ref="E71:E73"/>
    <mergeCell ref="C71:C73"/>
    <mergeCell ref="I81:I87"/>
    <mergeCell ref="I88:I94"/>
    <mergeCell ref="A13:A14"/>
    <mergeCell ref="B13:B14"/>
    <mergeCell ref="C13:C14"/>
    <mergeCell ref="F15:F16"/>
    <mergeCell ref="F24:F25"/>
    <mergeCell ref="C93:C94"/>
    <mergeCell ref="A81:A85"/>
    <mergeCell ref="B81:B85"/>
    <mergeCell ref="C81:C85"/>
    <mergeCell ref="A88:A92"/>
    <mergeCell ref="B88:B92"/>
    <mergeCell ref="C88:C92"/>
    <mergeCell ref="B53:B54"/>
    <mergeCell ref="B15:B16"/>
    <mergeCell ref="B38:L39"/>
    <mergeCell ref="B29:B32"/>
    <mergeCell ref="F69:F70"/>
    <mergeCell ref="F74:F76"/>
    <mergeCell ref="G71:G76"/>
    <mergeCell ref="G60:G64"/>
    <mergeCell ref="H60:H64"/>
    <mergeCell ref="H55:H59"/>
    <mergeCell ref="M122:O122"/>
    <mergeCell ref="F125:L125"/>
    <mergeCell ref="F129:K129"/>
    <mergeCell ref="F130:K130"/>
    <mergeCell ref="F131:K131"/>
    <mergeCell ref="F137:K137"/>
    <mergeCell ref="F138:K138"/>
    <mergeCell ref="F136:K136"/>
    <mergeCell ref="H6:H8"/>
    <mergeCell ref="I6:I8"/>
    <mergeCell ref="N7:N8"/>
    <mergeCell ref="K6:K8"/>
    <mergeCell ref="L6:L8"/>
    <mergeCell ref="H98:H106"/>
    <mergeCell ref="C95:J95"/>
    <mergeCell ref="J88:J94"/>
    <mergeCell ref="G107:G111"/>
    <mergeCell ref="E15:E16"/>
    <mergeCell ref="F86:F87"/>
    <mergeCell ref="G81:G87"/>
    <mergeCell ref="F81:F82"/>
    <mergeCell ref="C29:C32"/>
    <mergeCell ref="C115:C117"/>
    <mergeCell ref="F63:F64"/>
    <mergeCell ref="F140:K140"/>
    <mergeCell ref="H107:H111"/>
    <mergeCell ref="F110:F111"/>
    <mergeCell ref="C120:J120"/>
    <mergeCell ref="C121:J121"/>
    <mergeCell ref="C112:J112"/>
    <mergeCell ref="F118:F119"/>
    <mergeCell ref="D118:D119"/>
    <mergeCell ref="F141:K141"/>
    <mergeCell ref="C107:C109"/>
    <mergeCell ref="C118:C119"/>
    <mergeCell ref="A122:K122"/>
    <mergeCell ref="F132:K132"/>
    <mergeCell ref="F134:K134"/>
    <mergeCell ref="F135:K135"/>
    <mergeCell ref="F128:K128"/>
    <mergeCell ref="F127:K127"/>
    <mergeCell ref="A118:A119"/>
    <mergeCell ref="I107:I111"/>
    <mergeCell ref="J107:J111"/>
    <mergeCell ref="A107:A109"/>
    <mergeCell ref="B107:B109"/>
    <mergeCell ref="A115:A117"/>
    <mergeCell ref="B115:B117"/>
    <mergeCell ref="N5:O5"/>
    <mergeCell ref="D6:D8"/>
    <mergeCell ref="G6:G8"/>
    <mergeCell ref="M6:O6"/>
    <mergeCell ref="O7:O8"/>
    <mergeCell ref="F33:F34"/>
    <mergeCell ref="E33:E34"/>
    <mergeCell ref="F29:F32"/>
    <mergeCell ref="E118:E119"/>
    <mergeCell ref="E24:E25"/>
    <mergeCell ref="M7:M8"/>
    <mergeCell ref="H29:H34"/>
    <mergeCell ref="I29:I34"/>
    <mergeCell ref="G29:G34"/>
    <mergeCell ref="J29:J34"/>
    <mergeCell ref="E29:E32"/>
    <mergeCell ref="H47:H50"/>
    <mergeCell ref="G98:G106"/>
    <mergeCell ref="J43:J46"/>
    <mergeCell ref="I43:I46"/>
    <mergeCell ref="H43:H46"/>
    <mergeCell ref="G43:G44"/>
    <mergeCell ref="F115:F117"/>
    <mergeCell ref="F58:F59"/>
    <mergeCell ref="F139:K139"/>
    <mergeCell ref="E110:E111"/>
    <mergeCell ref="H81:H87"/>
    <mergeCell ref="B79:B80"/>
    <mergeCell ref="A49:A50"/>
    <mergeCell ref="F71:F73"/>
    <mergeCell ref="F55:F57"/>
    <mergeCell ref="C65:C68"/>
    <mergeCell ref="F65:F68"/>
    <mergeCell ref="E74:E76"/>
    <mergeCell ref="I71:I76"/>
    <mergeCell ref="H71:H76"/>
    <mergeCell ref="H65:H70"/>
    <mergeCell ref="I65:I70"/>
    <mergeCell ref="G65:G70"/>
    <mergeCell ref="C98:C103"/>
    <mergeCell ref="A93:A94"/>
    <mergeCell ref="B110:B111"/>
    <mergeCell ref="A110:A111"/>
    <mergeCell ref="F93:F94"/>
    <mergeCell ref="G88:G94"/>
    <mergeCell ref="E93:E94"/>
    <mergeCell ref="F98:F100"/>
    <mergeCell ref="F104:F106"/>
    <mergeCell ref="C49:C50"/>
    <mergeCell ref="B49:B50"/>
    <mergeCell ref="E49:E50"/>
    <mergeCell ref="G47:G50"/>
    <mergeCell ref="F49:F50"/>
    <mergeCell ref="B24:B25"/>
    <mergeCell ref="H20:H23"/>
    <mergeCell ref="B33:B34"/>
    <mergeCell ref="A43:A44"/>
    <mergeCell ref="B43:B44"/>
    <mergeCell ref="C43:C44"/>
    <mergeCell ref="F43:F44"/>
    <mergeCell ref="A38:A39"/>
    <mergeCell ref="C41:L42"/>
    <mergeCell ref="B41:B42"/>
    <mergeCell ref="F47:F48"/>
    <mergeCell ref="A33:A34"/>
    <mergeCell ref="A20:A23"/>
    <mergeCell ref="B20:B23"/>
    <mergeCell ref="C20:C23"/>
    <mergeCell ref="F20:F23"/>
    <mergeCell ref="A29:A32"/>
    <mergeCell ref="B36:J36"/>
    <mergeCell ref="C35:J35"/>
    <mergeCell ref="C26:J26"/>
  </mergeCells>
  <pageMargins left="0.70866141732283472" right="0.70866141732283472" top="0.74803149606299213" bottom="0.74803149606299213" header="0.31496062992125984" footer="0.31496062992125984"/>
  <pageSetup paperSize="9" scale="70" firstPageNumber="19" fitToHeight="0" orientation="landscape"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41"/>
  <sheetViews>
    <sheetView zoomScale="110" zoomScaleNormal="110" zoomScaleSheetLayoutView="110" workbookViewId="0">
      <selection activeCell="Q1" sqref="Q1:T3"/>
    </sheetView>
  </sheetViews>
  <sheetFormatPr defaultColWidth="9.140625" defaultRowHeight="12.75" x14ac:dyDescent="0.25"/>
  <cols>
    <col min="1" max="1" width="2.7109375" style="1171" customWidth="1"/>
    <col min="2" max="5" width="2.7109375" style="1168" customWidth="1"/>
    <col min="6" max="6" width="36.140625" style="2" customWidth="1"/>
    <col min="7" max="7" width="3.28515625" style="1170" customWidth="1"/>
    <col min="8" max="8" width="3.28515625" style="1169" customWidth="1"/>
    <col min="9" max="9" width="3.28515625" style="1168" customWidth="1"/>
    <col min="10" max="10" width="24.42578125" style="1168" customWidth="1"/>
    <col min="11" max="11" width="7.85546875" style="1168" customWidth="1"/>
    <col min="12" max="12" width="9.28515625" style="1168" customWidth="1"/>
    <col min="13" max="13" width="26.42578125" style="1168" customWidth="1"/>
    <col min="14" max="14" width="8.7109375" style="1168" customWidth="1"/>
    <col min="15" max="15" width="14.28515625" style="1168" customWidth="1"/>
    <col min="16" max="16" width="14.140625" style="1168" customWidth="1"/>
    <col min="17" max="16384" width="9.140625" style="1168"/>
  </cols>
  <sheetData>
    <row r="1" spans="1:20" ht="67.5" customHeight="1" x14ac:dyDescent="0.25">
      <c r="A1" s="1172"/>
      <c r="L1" s="3226" t="s">
        <v>1146</v>
      </c>
      <c r="M1" s="3226"/>
      <c r="N1" s="3226"/>
      <c r="O1" s="3226"/>
      <c r="P1" s="1953"/>
      <c r="Q1" s="3226"/>
      <c r="R1" s="3226"/>
      <c r="S1" s="3226"/>
      <c r="T1" s="3226"/>
    </row>
    <row r="2" spans="1:20" s="2" customFormat="1" ht="33" customHeight="1" x14ac:dyDescent="0.25">
      <c r="A2" s="3897" t="s">
        <v>808</v>
      </c>
      <c r="B2" s="3897"/>
      <c r="C2" s="3897"/>
      <c r="D2" s="3897"/>
      <c r="E2" s="3897"/>
      <c r="F2" s="3897"/>
      <c r="G2" s="3897"/>
      <c r="H2" s="3897"/>
      <c r="I2" s="3897"/>
      <c r="J2" s="3897"/>
      <c r="K2" s="3897"/>
      <c r="L2" s="3897"/>
      <c r="M2" s="3897"/>
      <c r="N2" s="3897"/>
      <c r="O2" s="3897"/>
      <c r="P2" s="13"/>
      <c r="Q2" s="3226"/>
      <c r="R2" s="3226"/>
      <c r="S2" s="3226"/>
      <c r="T2" s="3226"/>
    </row>
    <row r="3" spans="1:20" s="2" customFormat="1" ht="15" customHeight="1" x14ac:dyDescent="0.25">
      <c r="A3" s="3897" t="s">
        <v>807</v>
      </c>
      <c r="B3" s="3897"/>
      <c r="C3" s="3897"/>
      <c r="D3" s="3897"/>
      <c r="E3" s="3897"/>
      <c r="F3" s="3897"/>
      <c r="G3" s="3897"/>
      <c r="H3" s="3897"/>
      <c r="I3" s="3897"/>
      <c r="J3" s="3897"/>
      <c r="K3" s="3897"/>
      <c r="L3" s="3897"/>
      <c r="M3" s="3897"/>
      <c r="N3" s="3897"/>
      <c r="O3" s="3897"/>
      <c r="P3" s="13"/>
      <c r="Q3" s="3226"/>
      <c r="R3" s="3226"/>
      <c r="S3" s="3226"/>
      <c r="T3" s="3226"/>
    </row>
    <row r="4" spans="1:20" s="2" customFormat="1" ht="16.5" customHeight="1" thickBot="1" x14ac:dyDescent="0.3">
      <c r="A4" s="13"/>
      <c r="G4" s="1170"/>
      <c r="H4" s="1952"/>
      <c r="M4" s="1951"/>
      <c r="N4" s="3896" t="s">
        <v>143</v>
      </c>
      <c r="O4" s="3896"/>
      <c r="P4" s="13"/>
    </row>
    <row r="5" spans="1:20" s="13" customFormat="1" ht="30" customHeight="1" thickBot="1" x14ac:dyDescent="0.3">
      <c r="A5" s="3904" t="s">
        <v>176</v>
      </c>
      <c r="B5" s="3906" t="s">
        <v>175</v>
      </c>
      <c r="C5" s="3915" t="s">
        <v>171</v>
      </c>
      <c r="D5" s="3921" t="s">
        <v>173</v>
      </c>
      <c r="E5" s="3917" t="s">
        <v>806</v>
      </c>
      <c r="F5" s="3923" t="s">
        <v>172</v>
      </c>
      <c r="G5" s="3902" t="s">
        <v>171</v>
      </c>
      <c r="H5" s="3919" t="s">
        <v>805</v>
      </c>
      <c r="I5" s="3898" t="s">
        <v>169</v>
      </c>
      <c r="J5" s="3233" t="s">
        <v>168</v>
      </c>
      <c r="K5" s="3900" t="s">
        <v>167</v>
      </c>
      <c r="L5" s="3165" t="s">
        <v>166</v>
      </c>
      <c r="M5" s="3235" t="s">
        <v>165</v>
      </c>
      <c r="N5" s="3236"/>
      <c r="O5" s="3237"/>
    </row>
    <row r="6" spans="1:20" s="13" customFormat="1" ht="96" customHeight="1" thickBot="1" x14ac:dyDescent="0.3">
      <c r="A6" s="3905"/>
      <c r="B6" s="3907"/>
      <c r="C6" s="3916"/>
      <c r="D6" s="3922"/>
      <c r="E6" s="3918"/>
      <c r="F6" s="3924"/>
      <c r="G6" s="3903"/>
      <c r="H6" s="3920"/>
      <c r="I6" s="3899"/>
      <c r="J6" s="3234"/>
      <c r="K6" s="3901"/>
      <c r="L6" s="3167"/>
      <c r="M6" s="1950" t="s">
        <v>164</v>
      </c>
      <c r="N6" s="1949" t="s">
        <v>163</v>
      </c>
      <c r="O6" s="1948" t="s">
        <v>162</v>
      </c>
    </row>
    <row r="7" spans="1:20" s="2" customFormat="1" ht="15" customHeight="1" thickBot="1" x14ac:dyDescent="0.3">
      <c r="A7" s="1798" t="s">
        <v>25</v>
      </c>
      <c r="B7" s="3931" t="s">
        <v>337</v>
      </c>
      <c r="C7" s="3932"/>
      <c r="D7" s="3932"/>
      <c r="E7" s="3932"/>
      <c r="F7" s="3932"/>
      <c r="G7" s="3932"/>
      <c r="H7" s="3932"/>
      <c r="I7" s="3932"/>
      <c r="J7" s="3932"/>
      <c r="K7" s="3932"/>
      <c r="L7" s="3932"/>
      <c r="M7" s="3932"/>
      <c r="N7" s="3932"/>
      <c r="O7" s="3933"/>
    </row>
    <row r="8" spans="1:20" s="2" customFormat="1" ht="42" customHeight="1" thickBot="1" x14ac:dyDescent="0.3">
      <c r="A8" s="1947"/>
      <c r="B8" s="3939"/>
      <c r="C8" s="3940"/>
      <c r="D8" s="3940"/>
      <c r="E8" s="3940"/>
      <c r="F8" s="3940"/>
      <c r="G8" s="3940"/>
      <c r="H8" s="3940"/>
      <c r="I8" s="3940"/>
      <c r="J8" s="3940"/>
      <c r="K8" s="3940"/>
      <c r="L8" s="3941"/>
      <c r="M8" s="1946" t="s">
        <v>804</v>
      </c>
      <c r="N8" s="1945" t="s">
        <v>200</v>
      </c>
      <c r="O8" s="1795">
        <v>8</v>
      </c>
    </row>
    <row r="9" spans="1:20" s="2" customFormat="1" ht="18" customHeight="1" thickBot="1" x14ac:dyDescent="0.3">
      <c r="A9" s="3829" t="s">
        <v>25</v>
      </c>
      <c r="B9" s="3835" t="s">
        <v>25</v>
      </c>
      <c r="C9" s="3934" t="s">
        <v>803</v>
      </c>
      <c r="D9" s="3935"/>
      <c r="E9" s="3935"/>
      <c r="F9" s="3935"/>
      <c r="G9" s="3935"/>
      <c r="H9" s="3935"/>
      <c r="I9" s="3935"/>
      <c r="J9" s="3935"/>
      <c r="K9" s="3935"/>
      <c r="L9" s="3935"/>
      <c r="M9" s="3935"/>
      <c r="N9" s="3935"/>
      <c r="O9" s="3936"/>
    </row>
    <row r="10" spans="1:20" s="2" customFormat="1" ht="42" customHeight="1" thickBot="1" x14ac:dyDescent="0.3">
      <c r="A10" s="3831"/>
      <c r="B10" s="3837"/>
      <c r="C10" s="3942"/>
      <c r="D10" s="3943"/>
      <c r="E10" s="3943"/>
      <c r="F10" s="3943"/>
      <c r="G10" s="3943"/>
      <c r="H10" s="3943"/>
      <c r="I10" s="3943"/>
      <c r="J10" s="3943"/>
      <c r="K10" s="3943"/>
      <c r="L10" s="3944"/>
      <c r="M10" s="1944" t="s">
        <v>802</v>
      </c>
      <c r="N10" s="302" t="s">
        <v>200</v>
      </c>
      <c r="O10" s="1943">
        <v>82</v>
      </c>
    </row>
    <row r="11" spans="1:20" s="13" customFormat="1" ht="41.25" customHeight="1" thickBot="1" x14ac:dyDescent="0.3">
      <c r="A11" s="3829" t="s">
        <v>25</v>
      </c>
      <c r="B11" s="3912" t="s">
        <v>25</v>
      </c>
      <c r="C11" s="1709" t="s">
        <v>25</v>
      </c>
      <c r="D11" s="3908" t="s">
        <v>801</v>
      </c>
      <c r="E11" s="3909"/>
      <c r="F11" s="3910"/>
      <c r="G11" s="3750" t="s">
        <v>151</v>
      </c>
      <c r="H11" s="3760" t="s">
        <v>33</v>
      </c>
      <c r="I11" s="1734" t="s">
        <v>582</v>
      </c>
      <c r="J11" s="3764" t="s">
        <v>237</v>
      </c>
      <c r="K11" s="1688"/>
      <c r="L11" s="1942"/>
      <c r="M11" s="1496"/>
      <c r="N11" s="1279"/>
      <c r="O11" s="1278"/>
    </row>
    <row r="12" spans="1:20" s="13" customFormat="1" ht="30" customHeight="1" x14ac:dyDescent="0.25">
      <c r="A12" s="3830"/>
      <c r="B12" s="3913"/>
      <c r="C12" s="1709"/>
      <c r="D12" s="1306" t="s">
        <v>25</v>
      </c>
      <c r="E12" s="1273"/>
      <c r="F12" s="3766" t="s">
        <v>800</v>
      </c>
      <c r="G12" s="3805"/>
      <c r="H12" s="3761"/>
      <c r="I12" s="1492"/>
      <c r="J12" s="3765"/>
      <c r="K12" s="1688" t="s">
        <v>101</v>
      </c>
      <c r="L12" s="1892">
        <v>65</v>
      </c>
      <c r="M12" s="1941" t="s">
        <v>799</v>
      </c>
      <c r="N12" s="1940" t="s">
        <v>209</v>
      </c>
      <c r="O12" s="1939">
        <v>105.4</v>
      </c>
    </row>
    <row r="13" spans="1:20" s="13" customFormat="1" ht="21" customHeight="1" x14ac:dyDescent="0.25">
      <c r="A13" s="3830"/>
      <c r="B13" s="3913"/>
      <c r="C13" s="1709"/>
      <c r="D13" s="1437"/>
      <c r="E13" s="1263"/>
      <c r="F13" s="3767"/>
      <c r="G13" s="3805"/>
      <c r="H13" s="3761"/>
      <c r="I13" s="1492"/>
      <c r="J13" s="1708"/>
      <c r="K13" s="1688" t="s">
        <v>139</v>
      </c>
      <c r="L13" s="1892"/>
      <c r="M13" s="1636"/>
      <c r="N13" s="1938"/>
      <c r="O13" s="1937"/>
    </row>
    <row r="14" spans="1:20" s="13" customFormat="1" ht="21.75" customHeight="1" thickBot="1" x14ac:dyDescent="0.3">
      <c r="A14" s="3830"/>
      <c r="B14" s="3913"/>
      <c r="C14" s="1709"/>
      <c r="D14" s="1437"/>
      <c r="E14" s="1263"/>
      <c r="F14" s="3767"/>
      <c r="G14" s="3805"/>
      <c r="H14" s="3761"/>
      <c r="I14" s="1492"/>
      <c r="J14" s="1708"/>
      <c r="K14" s="1332" t="s">
        <v>207</v>
      </c>
      <c r="L14" s="1936">
        <v>322.2</v>
      </c>
      <c r="M14" s="1632"/>
      <c r="N14" s="1268"/>
      <c r="O14" s="1267"/>
    </row>
    <row r="15" spans="1:20" s="13" customFormat="1" ht="16.5" customHeight="1" thickBot="1" x14ac:dyDescent="0.3">
      <c r="A15" s="3830"/>
      <c r="B15" s="3913"/>
      <c r="C15" s="1709"/>
      <c r="D15" s="1303"/>
      <c r="E15" s="1272"/>
      <c r="F15" s="3911"/>
      <c r="G15" s="3805"/>
      <c r="H15" s="3761"/>
      <c r="I15" s="1492"/>
      <c r="J15" s="1717"/>
      <c r="K15" s="1452" t="s">
        <v>21</v>
      </c>
      <c r="L15" s="1935">
        <f>SUM(L12:L14)</f>
        <v>387.2</v>
      </c>
      <c r="M15" s="1895"/>
      <c r="N15" s="1894"/>
      <c r="O15" s="1893"/>
    </row>
    <row r="16" spans="1:20" s="13" customFormat="1" ht="43.5" customHeight="1" x14ac:dyDescent="0.25">
      <c r="A16" s="3830"/>
      <c r="B16" s="3913"/>
      <c r="C16" s="1709"/>
      <c r="D16" s="1306" t="s">
        <v>27</v>
      </c>
      <c r="E16" s="1273"/>
      <c r="F16" s="3224" t="s">
        <v>798</v>
      </c>
      <c r="G16" s="3805"/>
      <c r="H16" s="3761"/>
      <c r="I16" s="1492"/>
      <c r="J16" s="1708"/>
      <c r="K16" s="1688" t="s">
        <v>101</v>
      </c>
      <c r="L16" s="1892">
        <v>0</v>
      </c>
      <c r="M16" s="1934" t="s">
        <v>797</v>
      </c>
      <c r="N16" s="1593" t="s">
        <v>209</v>
      </c>
      <c r="O16" s="1744">
        <v>0.52900000000000003</v>
      </c>
    </row>
    <row r="17" spans="1:20" s="13" customFormat="1" ht="21" customHeight="1" x14ac:dyDescent="0.25">
      <c r="A17" s="3830"/>
      <c r="B17" s="3913"/>
      <c r="C17" s="1709"/>
      <c r="D17" s="1437"/>
      <c r="E17" s="1263"/>
      <c r="F17" s="3763"/>
      <c r="G17" s="3805"/>
      <c r="H17" s="3761"/>
      <c r="I17" s="1492"/>
      <c r="J17" s="1708"/>
      <c r="K17" s="1688" t="s">
        <v>139</v>
      </c>
      <c r="L17" s="1892"/>
      <c r="M17" s="1933"/>
      <c r="N17" s="1533"/>
      <c r="O17" s="1932"/>
    </row>
    <row r="18" spans="1:20" s="13" customFormat="1" ht="18" customHeight="1" thickBot="1" x14ac:dyDescent="0.3">
      <c r="A18" s="3830"/>
      <c r="B18" s="3913"/>
      <c r="C18" s="1709"/>
      <c r="D18" s="1437"/>
      <c r="E18" s="1263"/>
      <c r="F18" s="3763"/>
      <c r="G18" s="3805"/>
      <c r="H18" s="3761"/>
      <c r="I18" s="1492"/>
      <c r="J18" s="1708"/>
      <c r="K18" s="1332" t="s">
        <v>207</v>
      </c>
      <c r="L18" s="1931">
        <v>299.10000000000002</v>
      </c>
      <c r="M18" s="1632"/>
      <c r="N18" s="1268"/>
      <c r="O18" s="1267"/>
    </row>
    <row r="19" spans="1:20" s="13" customFormat="1" ht="16.5" customHeight="1" thickBot="1" x14ac:dyDescent="0.3">
      <c r="A19" s="3830"/>
      <c r="B19" s="3913"/>
      <c r="C19" s="1709"/>
      <c r="D19" s="1437"/>
      <c r="E19" s="1263"/>
      <c r="F19" s="3763"/>
      <c r="G19" s="3805"/>
      <c r="H19" s="3761"/>
      <c r="I19" s="1492"/>
      <c r="J19" s="1708"/>
      <c r="K19" s="1452" t="s">
        <v>21</v>
      </c>
      <c r="L19" s="1382">
        <f>SUM(L16:L18)</f>
        <v>299.10000000000002</v>
      </c>
      <c r="M19" s="24"/>
      <c r="N19" s="1299"/>
      <c r="O19" s="1298"/>
    </row>
    <row r="20" spans="1:20" s="13" customFormat="1" ht="16.5" customHeight="1" thickBot="1" x14ac:dyDescent="0.3">
      <c r="A20" s="3830"/>
      <c r="B20" s="3914"/>
      <c r="C20" s="1906"/>
      <c r="D20" s="1776"/>
      <c r="E20" s="1776"/>
      <c r="F20" s="1930"/>
      <c r="G20" s="1929"/>
      <c r="H20" s="1928"/>
      <c r="I20" s="1567"/>
      <c r="J20" s="1927"/>
      <c r="K20" s="1878" t="s">
        <v>101</v>
      </c>
      <c r="L20" s="1662">
        <f>L12+L16</f>
        <v>65</v>
      </c>
      <c r="M20" s="24"/>
      <c r="N20" s="1299"/>
      <c r="O20" s="1298"/>
    </row>
    <row r="21" spans="1:20" s="13" customFormat="1" ht="16.5" customHeight="1" thickBot="1" x14ac:dyDescent="0.3">
      <c r="A21" s="3830"/>
      <c r="B21" s="3914"/>
      <c r="C21" s="1874"/>
      <c r="D21" s="1774"/>
      <c r="E21" s="1774"/>
      <c r="F21" s="1926"/>
      <c r="G21" s="1925"/>
      <c r="H21" s="1924"/>
      <c r="I21" s="1558"/>
      <c r="J21" s="1923"/>
      <c r="K21" s="1878" t="s">
        <v>207</v>
      </c>
      <c r="L21" s="1662">
        <f>L14+L18</f>
        <v>621.29999999999995</v>
      </c>
      <c r="M21" s="1206"/>
      <c r="N21" s="1245"/>
      <c r="O21" s="1440"/>
    </row>
    <row r="22" spans="1:20" s="2" customFormat="1" ht="15" customHeight="1" thickBot="1" x14ac:dyDescent="0.25">
      <c r="A22" s="3830"/>
      <c r="B22" s="3914"/>
      <c r="C22" s="3952"/>
      <c r="D22" s="3953"/>
      <c r="E22" s="3953"/>
      <c r="F22" s="3953"/>
      <c r="G22" s="3953"/>
      <c r="H22" s="3953"/>
      <c r="I22" s="3953"/>
      <c r="J22" s="3954"/>
      <c r="K22" s="1922" t="s">
        <v>21</v>
      </c>
      <c r="L22" s="1662">
        <f>L15+L19</f>
        <v>686.3</v>
      </c>
      <c r="M22" s="1895"/>
      <c r="N22" s="1894"/>
      <c r="O22" s="1893"/>
    </row>
    <row r="23" spans="1:20" s="2" customFormat="1" ht="21" customHeight="1" thickBot="1" x14ac:dyDescent="0.3">
      <c r="A23" s="1200" t="s">
        <v>25</v>
      </c>
      <c r="B23" s="1582" t="s">
        <v>25</v>
      </c>
      <c r="C23" s="3811" t="s">
        <v>559</v>
      </c>
      <c r="D23" s="3812"/>
      <c r="E23" s="3812"/>
      <c r="F23" s="3812"/>
      <c r="G23" s="3812"/>
      <c r="H23" s="3812"/>
      <c r="I23" s="3812"/>
      <c r="J23" s="3812"/>
      <c r="K23" s="3813"/>
      <c r="L23" s="1680">
        <f>L22</f>
        <v>686.3</v>
      </c>
      <c r="M23" s="3797"/>
      <c r="N23" s="3798"/>
      <c r="O23" s="3799"/>
    </row>
    <row r="24" spans="1:20" s="2" customFormat="1" ht="18.75" customHeight="1" thickBot="1" x14ac:dyDescent="0.3">
      <c r="A24" s="1200" t="s">
        <v>25</v>
      </c>
      <c r="B24" s="1570" t="s">
        <v>27</v>
      </c>
      <c r="C24" s="1794" t="s">
        <v>796</v>
      </c>
      <c r="D24" s="1793"/>
      <c r="E24" s="1793"/>
      <c r="F24" s="1793"/>
      <c r="G24" s="1791"/>
      <c r="H24" s="1792"/>
      <c r="I24" s="1791"/>
      <c r="J24" s="1791"/>
      <c r="K24" s="1791"/>
      <c r="L24" s="1791"/>
      <c r="M24" s="1791"/>
      <c r="N24" s="1791"/>
      <c r="O24" s="1678"/>
    </row>
    <row r="25" spans="1:20" s="2" customFormat="1" ht="21" customHeight="1" thickBot="1" x14ac:dyDescent="0.3">
      <c r="A25" s="3829"/>
      <c r="B25" s="3864"/>
      <c r="C25" s="1281"/>
      <c r="D25" s="1921"/>
      <c r="E25" s="1921"/>
      <c r="F25" s="1921"/>
      <c r="G25" s="1921"/>
      <c r="H25" s="1921"/>
      <c r="I25" s="1921"/>
      <c r="J25" s="1921"/>
      <c r="K25" s="1921"/>
      <c r="L25" s="1920"/>
      <c r="M25" s="1919" t="s">
        <v>795</v>
      </c>
      <c r="N25" s="1918" t="s">
        <v>200</v>
      </c>
      <c r="O25" s="1917">
        <v>128</v>
      </c>
      <c r="Q25" s="13"/>
      <c r="R25" s="13"/>
      <c r="S25" s="13"/>
      <c r="T25" s="13"/>
    </row>
    <row r="26" spans="1:20" s="2" customFormat="1" ht="27.75" customHeight="1" thickBot="1" x14ac:dyDescent="0.3">
      <c r="A26" s="3831"/>
      <c r="B26" s="3865"/>
      <c r="C26" s="1277"/>
      <c r="D26" s="1916"/>
      <c r="E26" s="1916"/>
      <c r="F26" s="1916"/>
      <c r="G26" s="1916"/>
      <c r="H26" s="1916"/>
      <c r="I26" s="1916"/>
      <c r="J26" s="1916"/>
      <c r="K26" s="1916"/>
      <c r="L26" s="1899"/>
      <c r="M26" s="1915" t="s">
        <v>322</v>
      </c>
      <c r="N26" s="1593" t="s">
        <v>200</v>
      </c>
      <c r="O26" s="1914">
        <v>1</v>
      </c>
      <c r="Q26" s="13"/>
      <c r="R26" s="13"/>
      <c r="S26" s="13"/>
      <c r="T26" s="13"/>
    </row>
    <row r="27" spans="1:20" s="2" customFormat="1" ht="40.5" customHeight="1" thickBot="1" x14ac:dyDescent="0.3">
      <c r="A27" s="1319" t="s">
        <v>25</v>
      </c>
      <c r="B27" s="1907" t="s">
        <v>27</v>
      </c>
      <c r="C27" s="1906" t="s">
        <v>25</v>
      </c>
      <c r="D27" s="1913"/>
      <c r="E27" s="1912"/>
      <c r="F27" s="1911" t="s">
        <v>794</v>
      </c>
      <c r="G27" s="3749" t="s">
        <v>543</v>
      </c>
      <c r="H27" s="3760" t="s">
        <v>33</v>
      </c>
      <c r="I27" s="1734" t="s">
        <v>582</v>
      </c>
      <c r="J27" s="3764" t="s">
        <v>237</v>
      </c>
      <c r="K27" s="1705"/>
      <c r="L27" s="1910"/>
      <c r="M27" s="1343" t="s">
        <v>793</v>
      </c>
      <c r="N27" s="1909" t="s">
        <v>200</v>
      </c>
      <c r="O27" s="1908">
        <v>2</v>
      </c>
      <c r="Q27" s="3"/>
      <c r="R27" s="13"/>
      <c r="S27" s="13"/>
      <c r="T27" s="13"/>
    </row>
    <row r="28" spans="1:20" s="2" customFormat="1" ht="50.25" customHeight="1" x14ac:dyDescent="0.25">
      <c r="A28" s="1319" t="s">
        <v>25</v>
      </c>
      <c r="B28" s="1907" t="s">
        <v>27</v>
      </c>
      <c r="C28" s="1906" t="s">
        <v>25</v>
      </c>
      <c r="D28" s="1306" t="s">
        <v>81</v>
      </c>
      <c r="E28" s="1273"/>
      <c r="F28" s="3766" t="s">
        <v>792</v>
      </c>
      <c r="G28" s="3750"/>
      <c r="H28" s="3761"/>
      <c r="I28" s="1492"/>
      <c r="J28" s="3765"/>
      <c r="K28" s="1688" t="s">
        <v>101</v>
      </c>
      <c r="L28" s="1712">
        <v>35</v>
      </c>
      <c r="M28" s="1340" t="s">
        <v>791</v>
      </c>
      <c r="N28" s="1779" t="s">
        <v>200</v>
      </c>
      <c r="O28" s="1905">
        <v>1</v>
      </c>
      <c r="Q28" s="13"/>
      <c r="R28" s="13"/>
      <c r="S28" s="13"/>
      <c r="T28" s="13"/>
    </row>
    <row r="29" spans="1:20" s="2" customFormat="1" ht="28.5" customHeight="1" x14ac:dyDescent="0.25">
      <c r="A29" s="1266"/>
      <c r="B29" s="1880"/>
      <c r="C29" s="1879"/>
      <c r="D29" s="1437"/>
      <c r="E29" s="1263"/>
      <c r="F29" s="3767"/>
      <c r="G29" s="3750"/>
      <c r="H29" s="3761"/>
      <c r="I29" s="1492"/>
      <c r="J29" s="1708"/>
      <c r="K29" s="1688" t="s">
        <v>139</v>
      </c>
      <c r="L29" s="1712"/>
      <c r="M29" s="1904" t="s">
        <v>790</v>
      </c>
      <c r="N29" s="1903" t="s">
        <v>200</v>
      </c>
      <c r="O29" s="1902">
        <v>50</v>
      </c>
      <c r="Q29" s="13"/>
      <c r="R29" s="13"/>
      <c r="S29" s="13"/>
      <c r="T29" s="13"/>
    </row>
    <row r="30" spans="1:20" s="2" customFormat="1" ht="19.5" customHeight="1" thickBot="1" x14ac:dyDescent="0.3">
      <c r="A30" s="1266"/>
      <c r="B30" s="1880"/>
      <c r="C30" s="1879"/>
      <c r="D30" s="1437"/>
      <c r="E30" s="1263"/>
      <c r="F30" s="3767"/>
      <c r="G30" s="3750"/>
      <c r="H30" s="3761"/>
      <c r="I30" s="1492"/>
      <c r="J30" s="1708"/>
      <c r="K30" s="1332" t="s">
        <v>207</v>
      </c>
      <c r="L30" s="1901">
        <v>60.6</v>
      </c>
      <c r="M30" s="1900"/>
      <c r="N30" s="1205"/>
      <c r="O30" s="1259"/>
      <c r="Q30" s="13"/>
      <c r="R30" s="13"/>
      <c r="S30" s="13"/>
      <c r="T30" s="13"/>
    </row>
    <row r="31" spans="1:20" s="2" customFormat="1" ht="21" customHeight="1" thickBot="1" x14ac:dyDescent="0.3">
      <c r="A31" s="1446"/>
      <c r="B31" s="1875"/>
      <c r="C31" s="1874"/>
      <c r="D31" s="1303"/>
      <c r="E31" s="1899"/>
      <c r="F31" s="1898"/>
      <c r="G31" s="3801"/>
      <c r="H31" s="3761"/>
      <c r="I31" s="1897"/>
      <c r="J31" s="1772"/>
      <c r="K31" s="1452" t="s">
        <v>21</v>
      </c>
      <c r="L31" s="1896">
        <f>L28+L29+L30</f>
        <v>95.6</v>
      </c>
      <c r="M31" s="1895"/>
      <c r="N31" s="1894"/>
      <c r="O31" s="1893"/>
      <c r="Q31" s="13"/>
      <c r="R31" s="13"/>
      <c r="S31" s="13"/>
      <c r="T31" s="13"/>
    </row>
    <row r="32" spans="1:20" s="2" customFormat="1" ht="35.25" customHeight="1" x14ac:dyDescent="0.25">
      <c r="A32" s="1266" t="s">
        <v>25</v>
      </c>
      <c r="B32" s="1880" t="s">
        <v>27</v>
      </c>
      <c r="C32" s="1879" t="s">
        <v>25</v>
      </c>
      <c r="D32" s="1437" t="s">
        <v>76</v>
      </c>
      <c r="E32" s="1263"/>
      <c r="F32" s="3763" t="s">
        <v>789</v>
      </c>
      <c r="G32" s="3749" t="s">
        <v>543</v>
      </c>
      <c r="H32" s="3761"/>
      <c r="I32" s="3743" t="s">
        <v>582</v>
      </c>
      <c r="J32" s="1708"/>
      <c r="K32" s="1688" t="s">
        <v>101</v>
      </c>
      <c r="L32" s="1892">
        <v>19</v>
      </c>
      <c r="M32" s="3768" t="s">
        <v>788</v>
      </c>
      <c r="N32" s="3770" t="s">
        <v>350</v>
      </c>
      <c r="O32" s="3741">
        <v>14500</v>
      </c>
      <c r="Q32" s="13"/>
      <c r="R32" s="13"/>
      <c r="S32" s="13"/>
      <c r="T32" s="13"/>
    </row>
    <row r="33" spans="1:20" s="2" customFormat="1" ht="39" customHeight="1" x14ac:dyDescent="0.25">
      <c r="A33" s="1266"/>
      <c r="B33" s="1880"/>
      <c r="C33" s="1879"/>
      <c r="D33" s="1437"/>
      <c r="E33" s="1263"/>
      <c r="F33" s="3763"/>
      <c r="G33" s="3750"/>
      <c r="H33" s="3761"/>
      <c r="I33" s="3744"/>
      <c r="J33" s="1708"/>
      <c r="K33" s="1688" t="s">
        <v>139</v>
      </c>
      <c r="L33" s="1892">
        <v>0</v>
      </c>
      <c r="M33" s="3769"/>
      <c r="N33" s="3771"/>
      <c r="O33" s="3742"/>
      <c r="Q33" s="13"/>
      <c r="R33" s="13"/>
      <c r="S33" s="13"/>
      <c r="T33" s="13"/>
    </row>
    <row r="34" spans="1:20" s="2" customFormat="1" ht="18.75" customHeight="1" thickBot="1" x14ac:dyDescent="0.3">
      <c r="A34" s="1266"/>
      <c r="B34" s="1880"/>
      <c r="C34" s="1879"/>
      <c r="D34" s="1437"/>
      <c r="E34" s="1263"/>
      <c r="F34" s="1891"/>
      <c r="G34" s="3750"/>
      <c r="H34" s="3761"/>
      <c r="I34" s="3744"/>
      <c r="J34" s="1708"/>
      <c r="K34" s="1332" t="s">
        <v>207</v>
      </c>
      <c r="L34" s="1890">
        <v>40</v>
      </c>
      <c r="M34" s="1636"/>
      <c r="N34" s="1286"/>
      <c r="O34" s="1285"/>
      <c r="Q34" s="13"/>
      <c r="R34" s="13"/>
      <c r="S34" s="13"/>
      <c r="T34" s="13"/>
    </row>
    <row r="35" spans="1:20" s="2" customFormat="1" ht="19.5" customHeight="1" thickBot="1" x14ac:dyDescent="0.3">
      <c r="A35" s="1266"/>
      <c r="B35" s="1880"/>
      <c r="C35" s="1879"/>
      <c r="D35" s="1303"/>
      <c r="E35" s="1272"/>
      <c r="F35" s="1889"/>
      <c r="G35" s="3750"/>
      <c r="H35" s="3762"/>
      <c r="I35" s="3745"/>
      <c r="J35" s="1888"/>
      <c r="K35" s="1882" t="s">
        <v>21</v>
      </c>
      <c r="L35" s="1881">
        <f>L32+L33+L34</f>
        <v>59</v>
      </c>
      <c r="M35" s="1645"/>
      <c r="N35" s="1205"/>
      <c r="O35" s="1259"/>
      <c r="Q35" s="13"/>
      <c r="R35" s="13"/>
      <c r="S35" s="13"/>
      <c r="T35" s="13"/>
    </row>
    <row r="36" spans="1:20" s="2" customFormat="1" ht="19.5" customHeight="1" x14ac:dyDescent="0.25">
      <c r="A36" s="1266" t="s">
        <v>25</v>
      </c>
      <c r="B36" s="1880" t="s">
        <v>27</v>
      </c>
      <c r="C36" s="1879" t="s">
        <v>25</v>
      </c>
      <c r="D36" s="3794" t="s">
        <v>73</v>
      </c>
      <c r="E36" s="3786"/>
      <c r="F36" s="3791" t="s">
        <v>787</v>
      </c>
      <c r="G36" s="3749" t="s">
        <v>543</v>
      </c>
      <c r="H36" s="3746" t="s">
        <v>33</v>
      </c>
      <c r="I36" s="3743" t="s">
        <v>582</v>
      </c>
      <c r="J36" s="3753" t="s">
        <v>237</v>
      </c>
      <c r="K36" s="1887" t="s">
        <v>101</v>
      </c>
      <c r="L36" s="1660">
        <v>19</v>
      </c>
      <c r="M36" s="3756" t="s">
        <v>786</v>
      </c>
      <c r="N36" s="3758" t="s">
        <v>209</v>
      </c>
      <c r="O36" s="3751">
        <v>140</v>
      </c>
      <c r="Q36" s="13"/>
      <c r="R36" s="13"/>
      <c r="S36" s="13"/>
      <c r="T36" s="13"/>
    </row>
    <row r="37" spans="1:20" s="2" customFormat="1" ht="19.5" customHeight="1" x14ac:dyDescent="0.25">
      <c r="A37" s="1266"/>
      <c r="B37" s="1880"/>
      <c r="C37" s="1879"/>
      <c r="D37" s="3795"/>
      <c r="E37" s="3787"/>
      <c r="F37" s="3792"/>
      <c r="G37" s="3750"/>
      <c r="H37" s="3747"/>
      <c r="I37" s="3744"/>
      <c r="J37" s="3754"/>
      <c r="K37" s="1886" t="s">
        <v>139</v>
      </c>
      <c r="L37" s="1885">
        <v>0</v>
      </c>
      <c r="M37" s="3757"/>
      <c r="N37" s="3759"/>
      <c r="O37" s="3752"/>
      <c r="Q37" s="13"/>
      <c r="R37" s="13"/>
      <c r="S37" s="13"/>
      <c r="T37" s="13"/>
    </row>
    <row r="38" spans="1:20" s="2" customFormat="1" ht="19.5" customHeight="1" thickBot="1" x14ac:dyDescent="0.3">
      <c r="A38" s="1266"/>
      <c r="B38" s="1880"/>
      <c r="C38" s="1879"/>
      <c r="D38" s="3795"/>
      <c r="E38" s="3787"/>
      <c r="F38" s="3792"/>
      <c r="G38" s="3750"/>
      <c r="H38" s="3747"/>
      <c r="I38" s="3744"/>
      <c r="J38" s="3754"/>
      <c r="K38" s="1884" t="s">
        <v>207</v>
      </c>
      <c r="L38" s="1883">
        <v>75</v>
      </c>
      <c r="M38" s="1636"/>
      <c r="N38" s="1286"/>
      <c r="O38" s="1635"/>
      <c r="Q38" s="13"/>
      <c r="R38" s="13"/>
      <c r="S38" s="13"/>
      <c r="T38" s="13"/>
    </row>
    <row r="39" spans="1:20" s="2" customFormat="1" ht="19.5" customHeight="1" thickBot="1" x14ac:dyDescent="0.3">
      <c r="A39" s="1266"/>
      <c r="B39" s="1880"/>
      <c r="C39" s="1879"/>
      <c r="D39" s="3796"/>
      <c r="E39" s="3788"/>
      <c r="F39" s="3793"/>
      <c r="G39" s="3750"/>
      <c r="H39" s="3748"/>
      <c r="I39" s="3745"/>
      <c r="J39" s="3755"/>
      <c r="K39" s="1882" t="s">
        <v>21</v>
      </c>
      <c r="L39" s="1881">
        <f>SUM(L36:L38)</f>
        <v>94</v>
      </c>
      <c r="M39" s="1206"/>
      <c r="N39" s="1245"/>
      <c r="O39" s="1204"/>
      <c r="Q39" s="13"/>
      <c r="R39" s="13"/>
      <c r="S39" s="13"/>
      <c r="T39" s="13"/>
    </row>
    <row r="40" spans="1:20" s="2" customFormat="1" ht="19.5" customHeight="1" thickBot="1" x14ac:dyDescent="0.3">
      <c r="A40" s="1266"/>
      <c r="B40" s="1880"/>
      <c r="C40" s="1879"/>
      <c r="D40" s="3886"/>
      <c r="E40" s="3886"/>
      <c r="F40" s="3886"/>
      <c r="G40" s="3886"/>
      <c r="H40" s="3886"/>
      <c r="I40" s="3886"/>
      <c r="J40" s="3892"/>
      <c r="K40" s="1878" t="s">
        <v>101</v>
      </c>
      <c r="L40" s="1662">
        <f>L28+L32+L36</f>
        <v>73</v>
      </c>
      <c r="M40" s="1206"/>
      <c r="N40" s="1800"/>
      <c r="O40" s="1204"/>
      <c r="Q40" s="13"/>
      <c r="R40" s="13"/>
      <c r="S40" s="13"/>
      <c r="T40" s="13"/>
    </row>
    <row r="41" spans="1:20" s="2" customFormat="1" ht="19.5" customHeight="1" thickBot="1" x14ac:dyDescent="0.3">
      <c r="A41" s="1266"/>
      <c r="B41" s="1880"/>
      <c r="C41" s="1879"/>
      <c r="D41" s="3886"/>
      <c r="E41" s="3886"/>
      <c r="F41" s="3886"/>
      <c r="G41" s="3886"/>
      <c r="H41" s="3886"/>
      <c r="I41" s="3886"/>
      <c r="J41" s="3892"/>
      <c r="K41" s="1878" t="s">
        <v>207</v>
      </c>
      <c r="L41" s="1877">
        <f>L30+L34+L38</f>
        <v>175.6</v>
      </c>
      <c r="M41" s="1876"/>
      <c r="N41" s="1800"/>
      <c r="O41" s="1204"/>
      <c r="Q41" s="13"/>
      <c r="R41" s="13"/>
      <c r="S41" s="13"/>
      <c r="T41" s="13"/>
    </row>
    <row r="42" spans="1:20" s="2" customFormat="1" ht="22.5" customHeight="1" thickBot="1" x14ac:dyDescent="0.3">
      <c r="A42" s="1446"/>
      <c r="B42" s="1875"/>
      <c r="C42" s="1874"/>
      <c r="D42" s="3887"/>
      <c r="E42" s="3887"/>
      <c r="F42" s="3887"/>
      <c r="G42" s="3887"/>
      <c r="H42" s="3887"/>
      <c r="I42" s="3887"/>
      <c r="J42" s="3887"/>
      <c r="K42" s="1752" t="s">
        <v>21</v>
      </c>
      <c r="L42" s="1873">
        <f>L31+L35+L39</f>
        <v>248.6</v>
      </c>
      <c r="M42" s="4031"/>
      <c r="N42" s="4032"/>
      <c r="O42" s="4033"/>
      <c r="Q42" s="13"/>
      <c r="R42" s="3"/>
      <c r="S42" s="3"/>
      <c r="T42" s="3"/>
    </row>
    <row r="43" spans="1:20" s="2" customFormat="1" ht="37.5" customHeight="1" thickBot="1" x14ac:dyDescent="0.3">
      <c r="A43" s="3829" t="s">
        <v>25</v>
      </c>
      <c r="B43" s="3969" t="s">
        <v>27</v>
      </c>
      <c r="C43" s="3891" t="s">
        <v>27</v>
      </c>
      <c r="D43" s="3972"/>
      <c r="E43" s="3786"/>
      <c r="F43" s="1872" t="s">
        <v>780</v>
      </c>
      <c r="G43" s="3749" t="s">
        <v>785</v>
      </c>
      <c r="H43" s="3760" t="s">
        <v>33</v>
      </c>
      <c r="I43" s="3743" t="s">
        <v>582</v>
      </c>
      <c r="J43" s="3764" t="s">
        <v>237</v>
      </c>
      <c r="K43" s="1347"/>
      <c r="L43" s="1871"/>
      <c r="M43" s="1870" t="s">
        <v>784</v>
      </c>
      <c r="N43" s="1869" t="s">
        <v>209</v>
      </c>
      <c r="O43" s="1868"/>
    </row>
    <row r="44" spans="1:20" s="2" customFormat="1" ht="33.75" customHeight="1" thickBot="1" x14ac:dyDescent="0.3">
      <c r="A44" s="3830"/>
      <c r="B44" s="3970"/>
      <c r="C44" s="3892"/>
      <c r="D44" s="3973"/>
      <c r="E44" s="3787"/>
      <c r="F44" s="1864"/>
      <c r="G44" s="3750"/>
      <c r="H44" s="3761"/>
      <c r="I44" s="3744"/>
      <c r="J44" s="3765"/>
      <c r="K44" s="1347" t="s">
        <v>101</v>
      </c>
      <c r="L44" s="1871">
        <v>0</v>
      </c>
      <c r="M44" s="1870" t="s">
        <v>783</v>
      </c>
      <c r="N44" s="1869" t="s">
        <v>209</v>
      </c>
      <c r="O44" s="1868"/>
    </row>
    <row r="45" spans="1:20" s="2" customFormat="1" ht="41.25" customHeight="1" x14ac:dyDescent="0.25">
      <c r="A45" s="3830"/>
      <c r="B45" s="3970"/>
      <c r="C45" s="3892"/>
      <c r="D45" s="3973"/>
      <c r="E45" s="3787"/>
      <c r="F45" s="1864"/>
      <c r="G45" s="3750"/>
      <c r="H45" s="3761"/>
      <c r="I45" s="3744"/>
      <c r="J45" s="3765"/>
      <c r="K45" s="1688" t="s">
        <v>139</v>
      </c>
      <c r="L45" s="1780"/>
      <c r="M45" s="1867" t="s">
        <v>782</v>
      </c>
      <c r="N45" s="1866" t="s">
        <v>209</v>
      </c>
      <c r="O45" s="1865"/>
    </row>
    <row r="46" spans="1:20" s="2" customFormat="1" ht="23.25" customHeight="1" thickBot="1" x14ac:dyDescent="0.3">
      <c r="A46" s="3830"/>
      <c r="B46" s="3970"/>
      <c r="C46" s="3892"/>
      <c r="D46" s="3973"/>
      <c r="E46" s="3787"/>
      <c r="F46" s="1864"/>
      <c r="G46" s="3750"/>
      <c r="H46" s="3761"/>
      <c r="I46" s="3744"/>
      <c r="J46" s="3765"/>
      <c r="K46" s="1332" t="s">
        <v>207</v>
      </c>
      <c r="L46" s="1863"/>
      <c r="M46" s="226" t="s">
        <v>781</v>
      </c>
      <c r="N46" s="1862" t="s">
        <v>200</v>
      </c>
      <c r="O46" s="1861"/>
    </row>
    <row r="47" spans="1:20" s="2" customFormat="1" ht="15" customHeight="1" thickBot="1" x14ac:dyDescent="0.25">
      <c r="A47" s="3831"/>
      <c r="B47" s="3971"/>
      <c r="C47" s="3893"/>
      <c r="D47" s="1310"/>
      <c r="E47" s="3787"/>
      <c r="F47" s="1860"/>
      <c r="G47" s="3750"/>
      <c r="H47" s="3761"/>
      <c r="I47" s="3744"/>
      <c r="J47" s="3765"/>
      <c r="K47" s="1325" t="s">
        <v>21</v>
      </c>
      <c r="L47" s="1662">
        <f>SUM(L44:L46)</f>
        <v>0</v>
      </c>
      <c r="M47" s="3"/>
      <c r="N47" s="1851"/>
      <c r="O47" s="1856"/>
    </row>
    <row r="48" spans="1:20" s="2" customFormat="1" ht="15" customHeight="1" thickBot="1" x14ac:dyDescent="0.3">
      <c r="A48" s="1319" t="s">
        <v>25</v>
      </c>
      <c r="B48" s="1706" t="s">
        <v>27</v>
      </c>
      <c r="C48" s="1317" t="s">
        <v>27</v>
      </c>
      <c r="D48" s="1859" t="s">
        <v>25</v>
      </c>
      <c r="E48" s="3787"/>
      <c r="F48" s="3122" t="s">
        <v>780</v>
      </c>
      <c r="G48" s="3750"/>
      <c r="H48" s="3761"/>
      <c r="I48" s="3744"/>
      <c r="J48" s="3765"/>
      <c r="K48" s="1858" t="s">
        <v>101</v>
      </c>
      <c r="L48" s="1853">
        <v>0</v>
      </c>
      <c r="M48" s="3"/>
      <c r="N48" s="1857"/>
      <c r="O48" s="1856"/>
    </row>
    <row r="49" spans="1:16" s="2" customFormat="1" ht="34.5" customHeight="1" thickBot="1" x14ac:dyDescent="0.3">
      <c r="A49" s="1266"/>
      <c r="B49" s="1693"/>
      <c r="C49" s="1264"/>
      <c r="D49" s="1855"/>
      <c r="E49" s="3787"/>
      <c r="F49" s="3878"/>
      <c r="G49" s="3750"/>
      <c r="H49" s="3761"/>
      <c r="I49" s="3744"/>
      <c r="J49" s="3803"/>
      <c r="K49" s="1854" t="s">
        <v>21</v>
      </c>
      <c r="L49" s="1853">
        <f>SUM(L48)</f>
        <v>0</v>
      </c>
      <c r="M49" s="1852"/>
      <c r="N49" s="1851"/>
      <c r="O49" s="1850"/>
    </row>
    <row r="50" spans="1:16" s="2" customFormat="1" ht="15" customHeight="1" thickBot="1" x14ac:dyDescent="0.3">
      <c r="A50" s="1200" t="s">
        <v>25</v>
      </c>
      <c r="B50" s="1582" t="s">
        <v>27</v>
      </c>
      <c r="C50" s="3811" t="s">
        <v>559</v>
      </c>
      <c r="D50" s="3812"/>
      <c r="E50" s="3812"/>
      <c r="F50" s="3812"/>
      <c r="G50" s="3812"/>
      <c r="H50" s="3812"/>
      <c r="I50" s="3812"/>
      <c r="J50" s="3812"/>
      <c r="K50" s="3813"/>
      <c r="L50" s="1849">
        <f>L42+L47</f>
        <v>248.6</v>
      </c>
      <c r="M50" s="3797"/>
      <c r="N50" s="3798"/>
      <c r="O50" s="3799"/>
    </row>
    <row r="51" spans="1:16" s="2" customFormat="1" ht="24" customHeight="1" thickBot="1" x14ac:dyDescent="0.3">
      <c r="A51" s="1835" t="s">
        <v>25</v>
      </c>
      <c r="B51" s="1834" t="s">
        <v>86</v>
      </c>
      <c r="C51" s="1366" t="s">
        <v>779</v>
      </c>
      <c r="D51" s="1847"/>
      <c r="E51" s="1847"/>
      <c r="F51" s="1847"/>
      <c r="G51" s="1847"/>
      <c r="H51" s="1848"/>
      <c r="I51" s="1847"/>
      <c r="J51" s="1847"/>
      <c r="K51" s="1846"/>
      <c r="L51" s="1846"/>
      <c r="M51" s="1846"/>
      <c r="N51" s="1846"/>
      <c r="O51" s="1845"/>
      <c r="P51" s="1844"/>
    </row>
    <row r="52" spans="1:16" s="2" customFormat="1" ht="40.5" customHeight="1" thickBot="1" x14ac:dyDescent="0.3">
      <c r="A52" s="1203"/>
      <c r="B52" s="1575"/>
      <c r="C52" s="3974"/>
      <c r="D52" s="3975"/>
      <c r="E52" s="3975"/>
      <c r="F52" s="3975"/>
      <c r="G52" s="3975"/>
      <c r="H52" s="3975"/>
      <c r="I52" s="3975"/>
      <c r="J52" s="3975"/>
      <c r="K52" s="3975"/>
      <c r="L52" s="3976"/>
      <c r="M52" s="1843" t="s">
        <v>778</v>
      </c>
      <c r="N52" s="1615" t="s">
        <v>200</v>
      </c>
      <c r="O52" s="1842"/>
    </row>
    <row r="53" spans="1:16" s="2" customFormat="1" ht="15" customHeight="1" thickBot="1" x14ac:dyDescent="0.3">
      <c r="A53" s="1350" t="s">
        <v>25</v>
      </c>
      <c r="B53" s="1349" t="s">
        <v>86</v>
      </c>
      <c r="C53" s="1317" t="s">
        <v>25</v>
      </c>
      <c r="D53" s="3972"/>
      <c r="E53" s="3786"/>
      <c r="F53" s="3968" t="s">
        <v>776</v>
      </c>
      <c r="G53" s="3965" t="s">
        <v>535</v>
      </c>
      <c r="H53" s="3783" t="s">
        <v>33</v>
      </c>
      <c r="I53" s="3786" t="s">
        <v>582</v>
      </c>
      <c r="J53" s="3764" t="s">
        <v>237</v>
      </c>
      <c r="K53" s="1836" t="s">
        <v>101</v>
      </c>
      <c r="L53" s="1382">
        <f>L56</f>
        <v>90</v>
      </c>
      <c r="M53" s="1496"/>
      <c r="N53" s="1841"/>
      <c r="O53" s="1495"/>
    </row>
    <row r="54" spans="1:16" s="2" customFormat="1" ht="30.75" customHeight="1" thickBot="1" x14ac:dyDescent="0.3">
      <c r="A54" s="1336"/>
      <c r="B54" s="1335"/>
      <c r="C54" s="1264"/>
      <c r="D54" s="3973"/>
      <c r="E54" s="3787"/>
      <c r="F54" s="3828"/>
      <c r="G54" s="3966"/>
      <c r="H54" s="3784"/>
      <c r="I54" s="3787"/>
      <c r="J54" s="3765"/>
      <c r="K54" s="1840" t="s">
        <v>139</v>
      </c>
      <c r="L54" s="1839"/>
      <c r="M54" s="1838" t="s">
        <v>777</v>
      </c>
      <c r="N54" s="1533" t="s">
        <v>200</v>
      </c>
      <c r="O54" s="1589">
        <v>12</v>
      </c>
    </row>
    <row r="55" spans="1:16" s="2" customFormat="1" ht="15" customHeight="1" thickBot="1" x14ac:dyDescent="0.25">
      <c r="A55" s="1203"/>
      <c r="B55" s="1330"/>
      <c r="C55" s="1434"/>
      <c r="D55" s="3977"/>
      <c r="E55" s="3787"/>
      <c r="F55" s="1837"/>
      <c r="G55" s="3966"/>
      <c r="H55" s="3784"/>
      <c r="I55" s="3787"/>
      <c r="J55" s="3765"/>
      <c r="K55" s="1325" t="s">
        <v>21</v>
      </c>
      <c r="L55" s="1494">
        <f>SUM(L53:L54)</f>
        <v>90</v>
      </c>
      <c r="M55" s="1206"/>
      <c r="N55" s="1800"/>
      <c r="O55" s="1204"/>
    </row>
    <row r="56" spans="1:16" s="2" customFormat="1" ht="15" customHeight="1" thickBot="1" x14ac:dyDescent="0.3">
      <c r="A56" s="1350" t="s">
        <v>25</v>
      </c>
      <c r="B56" s="1777" t="s">
        <v>86</v>
      </c>
      <c r="C56" s="1317" t="s">
        <v>25</v>
      </c>
      <c r="D56" s="3794" t="s">
        <v>25</v>
      </c>
      <c r="E56" s="3787"/>
      <c r="F56" s="3791" t="s">
        <v>776</v>
      </c>
      <c r="G56" s="3966"/>
      <c r="H56" s="3784"/>
      <c r="I56" s="3787"/>
      <c r="J56" s="3765"/>
      <c r="K56" s="1836" t="s">
        <v>101</v>
      </c>
      <c r="L56" s="1458">
        <v>90</v>
      </c>
      <c r="M56" s="1206"/>
      <c r="N56" s="1800"/>
      <c r="O56" s="1204"/>
    </row>
    <row r="57" spans="1:16" s="2" customFormat="1" ht="15" customHeight="1" thickBot="1" x14ac:dyDescent="0.25">
      <c r="A57" s="1203"/>
      <c r="B57" s="1575"/>
      <c r="C57" s="1434"/>
      <c r="D57" s="3796"/>
      <c r="E57" s="3788"/>
      <c r="F57" s="3792"/>
      <c r="G57" s="3967"/>
      <c r="H57" s="3785"/>
      <c r="I57" s="3788"/>
      <c r="J57" s="3803"/>
      <c r="K57" s="1654" t="s">
        <v>21</v>
      </c>
      <c r="L57" s="1370">
        <f>SUM(L56)</f>
        <v>90</v>
      </c>
      <c r="M57" s="1206"/>
      <c r="N57" s="1800"/>
      <c r="O57" s="1204"/>
    </row>
    <row r="58" spans="1:16" s="2" customFormat="1" ht="15" customHeight="1" thickBot="1" x14ac:dyDescent="0.3">
      <c r="A58" s="1200" t="s">
        <v>25</v>
      </c>
      <c r="B58" s="1582" t="s">
        <v>86</v>
      </c>
      <c r="C58" s="3811" t="s">
        <v>559</v>
      </c>
      <c r="D58" s="3812"/>
      <c r="E58" s="3812"/>
      <c r="F58" s="3812"/>
      <c r="G58" s="3812"/>
      <c r="H58" s="3812"/>
      <c r="I58" s="3812"/>
      <c r="J58" s="3812"/>
      <c r="K58" s="3813"/>
      <c r="L58" s="1680">
        <f>L55</f>
        <v>90</v>
      </c>
      <c r="M58" s="3797"/>
      <c r="N58" s="3798"/>
      <c r="O58" s="3799"/>
    </row>
    <row r="59" spans="1:16" s="2" customFormat="1" ht="15" customHeight="1" thickBot="1" x14ac:dyDescent="0.3">
      <c r="A59" s="1835" t="s">
        <v>25</v>
      </c>
      <c r="B59" s="1834" t="s">
        <v>84</v>
      </c>
      <c r="C59" s="1833" t="s">
        <v>775</v>
      </c>
      <c r="D59" s="1831"/>
      <c r="E59" s="1831"/>
      <c r="F59" s="1831"/>
      <c r="G59" s="1831"/>
      <c r="H59" s="1832"/>
      <c r="I59" s="1831"/>
      <c r="J59" s="1831"/>
      <c r="K59" s="1831"/>
      <c r="L59" s="1831"/>
      <c r="M59" s="1822"/>
      <c r="N59" s="1822"/>
      <c r="O59" s="1830"/>
    </row>
    <row r="60" spans="1:16" s="2" customFormat="1" ht="29.25" customHeight="1" x14ac:dyDescent="0.25">
      <c r="A60" s="3829"/>
      <c r="B60" s="3876"/>
      <c r="C60" s="3880"/>
      <c r="D60" s="3978"/>
      <c r="E60" s="3873"/>
      <c r="F60" s="3873"/>
      <c r="G60" s="3873"/>
      <c r="H60" s="3873"/>
      <c r="I60" s="3873"/>
      <c r="J60" s="3873"/>
      <c r="K60" s="3873"/>
      <c r="L60" s="3874"/>
      <c r="M60" s="1667" t="s">
        <v>774</v>
      </c>
      <c r="N60" s="1388" t="s">
        <v>304</v>
      </c>
      <c r="O60" s="1829" t="s">
        <v>770</v>
      </c>
    </row>
    <row r="61" spans="1:16" s="2" customFormat="1" ht="42" customHeight="1" x14ac:dyDescent="0.25">
      <c r="A61" s="3830"/>
      <c r="B61" s="3879"/>
      <c r="C61" s="3894"/>
      <c r="D61" s="3807"/>
      <c r="E61" s="3808"/>
      <c r="F61" s="3808"/>
      <c r="G61" s="3808"/>
      <c r="H61" s="3808"/>
      <c r="I61" s="3808"/>
      <c r="J61" s="3808"/>
      <c r="K61" s="3808"/>
      <c r="L61" s="3979"/>
      <c r="M61" s="1237" t="s">
        <v>773</v>
      </c>
      <c r="N61" s="1828" t="s">
        <v>200</v>
      </c>
      <c r="O61" s="1827" t="s">
        <v>772</v>
      </c>
    </row>
    <row r="62" spans="1:16" s="2" customFormat="1" ht="28.5" customHeight="1" thickBot="1" x14ac:dyDescent="0.3">
      <c r="A62" s="3831"/>
      <c r="B62" s="3877"/>
      <c r="C62" s="3881"/>
      <c r="D62" s="3809"/>
      <c r="E62" s="3810"/>
      <c r="F62" s="3810"/>
      <c r="G62" s="3810"/>
      <c r="H62" s="3810"/>
      <c r="I62" s="3810"/>
      <c r="J62" s="3810"/>
      <c r="K62" s="3810"/>
      <c r="L62" s="3875"/>
      <c r="M62" s="1229" t="s">
        <v>771</v>
      </c>
      <c r="N62" s="1236" t="s">
        <v>304</v>
      </c>
      <c r="O62" s="1826" t="s">
        <v>770</v>
      </c>
    </row>
    <row r="63" spans="1:16" s="2" customFormat="1" ht="15" customHeight="1" thickBot="1" x14ac:dyDescent="0.3">
      <c r="A63" s="3829" t="s">
        <v>25</v>
      </c>
      <c r="B63" s="3835" t="s">
        <v>84</v>
      </c>
      <c r="C63" s="3832" t="s">
        <v>25</v>
      </c>
      <c r="D63" s="1825"/>
      <c r="E63" s="3786"/>
      <c r="F63" s="3968" t="s">
        <v>768</v>
      </c>
      <c r="G63" s="3981" t="s">
        <v>769</v>
      </c>
      <c r="H63" s="4034" t="s">
        <v>33</v>
      </c>
      <c r="I63" s="3786" t="s">
        <v>582</v>
      </c>
      <c r="J63" s="3870" t="s">
        <v>237</v>
      </c>
      <c r="K63" s="1399" t="s">
        <v>101</v>
      </c>
      <c r="L63" s="1370">
        <v>0</v>
      </c>
      <c r="M63" s="1287"/>
      <c r="N63" s="1286"/>
      <c r="O63" s="1285"/>
    </row>
    <row r="64" spans="1:16" s="2" customFormat="1" ht="28.5" customHeight="1" thickBot="1" x14ac:dyDescent="0.3">
      <c r="A64" s="3830"/>
      <c r="B64" s="3836"/>
      <c r="C64" s="3833"/>
      <c r="D64" s="1824"/>
      <c r="E64" s="3787"/>
      <c r="F64" s="3828"/>
      <c r="G64" s="3982"/>
      <c r="H64" s="4035"/>
      <c r="I64" s="3787"/>
      <c r="J64" s="3871"/>
      <c r="K64" s="1378" t="s">
        <v>139</v>
      </c>
      <c r="L64" s="1370"/>
      <c r="M64" s="1287"/>
      <c r="N64" s="1286"/>
      <c r="O64" s="1285"/>
    </row>
    <row r="65" spans="1:15" s="2" customFormat="1" ht="18" customHeight="1" thickBot="1" x14ac:dyDescent="0.3">
      <c r="A65" s="3831"/>
      <c r="B65" s="3837"/>
      <c r="C65" s="3834"/>
      <c r="D65" s="1307"/>
      <c r="E65" s="3787"/>
      <c r="F65" s="1558"/>
      <c r="G65" s="3982"/>
      <c r="H65" s="4035"/>
      <c r="I65" s="3787"/>
      <c r="J65" s="3871"/>
      <c r="K65" s="1401" t="s">
        <v>21</v>
      </c>
      <c r="L65" s="1400">
        <f>SUM(L63:L64)</f>
        <v>0</v>
      </c>
      <c r="M65" s="1260"/>
      <c r="N65" s="1205"/>
      <c r="O65" s="1259"/>
    </row>
    <row r="66" spans="1:15" s="2" customFormat="1" ht="18" customHeight="1" thickBot="1" x14ac:dyDescent="0.3">
      <c r="A66" s="3829" t="s">
        <v>25</v>
      </c>
      <c r="B66" s="3864" t="s">
        <v>84</v>
      </c>
      <c r="C66" s="3832" t="s">
        <v>25</v>
      </c>
      <c r="D66" s="3794" t="s">
        <v>25</v>
      </c>
      <c r="E66" s="3787"/>
      <c r="F66" s="3791" t="s">
        <v>768</v>
      </c>
      <c r="G66" s="3982"/>
      <c r="H66" s="4035"/>
      <c r="I66" s="3787"/>
      <c r="J66" s="3871"/>
      <c r="K66" s="1399" t="s">
        <v>101</v>
      </c>
      <c r="L66" s="1373">
        <v>0</v>
      </c>
      <c r="M66" s="1206"/>
      <c r="N66" s="1800"/>
      <c r="O66" s="1204"/>
    </row>
    <row r="67" spans="1:15" s="2" customFormat="1" ht="27" customHeight="1" thickBot="1" x14ac:dyDescent="0.25">
      <c r="A67" s="3831"/>
      <c r="B67" s="3865"/>
      <c r="C67" s="3834"/>
      <c r="D67" s="3796"/>
      <c r="E67" s="3788"/>
      <c r="F67" s="3792"/>
      <c r="G67" s="3983"/>
      <c r="H67" s="4036"/>
      <c r="I67" s="3788"/>
      <c r="J67" s="3872"/>
      <c r="K67" s="1654" t="s">
        <v>21</v>
      </c>
      <c r="L67" s="1370">
        <f>SUM(L66)</f>
        <v>0</v>
      </c>
      <c r="M67" s="1206"/>
      <c r="N67" s="1800"/>
      <c r="O67" s="1204"/>
    </row>
    <row r="68" spans="1:15" s="2" customFormat="1" ht="15" customHeight="1" thickBot="1" x14ac:dyDescent="0.3">
      <c r="A68" s="1200" t="s">
        <v>25</v>
      </c>
      <c r="B68" s="1582" t="s">
        <v>84</v>
      </c>
      <c r="C68" s="3811" t="s">
        <v>559</v>
      </c>
      <c r="D68" s="3812"/>
      <c r="E68" s="3812"/>
      <c r="F68" s="3812"/>
      <c r="G68" s="3812"/>
      <c r="H68" s="3812"/>
      <c r="I68" s="3812"/>
      <c r="J68" s="3812"/>
      <c r="K68" s="3813"/>
      <c r="L68" s="1680">
        <f>L65</f>
        <v>0</v>
      </c>
      <c r="M68" s="3946"/>
      <c r="N68" s="3947"/>
      <c r="O68" s="3948"/>
    </row>
    <row r="69" spans="1:15" s="2" customFormat="1" ht="24.75" customHeight="1" thickBot="1" x14ac:dyDescent="0.3">
      <c r="A69" s="1200" t="s">
        <v>25</v>
      </c>
      <c r="B69" s="1582" t="s">
        <v>81</v>
      </c>
      <c r="C69" s="1366" t="s">
        <v>767</v>
      </c>
      <c r="D69" s="1822"/>
      <c r="E69" s="1822"/>
      <c r="F69" s="1822"/>
      <c r="G69" s="1822"/>
      <c r="H69" s="1823"/>
      <c r="I69" s="1822"/>
      <c r="J69" s="1822"/>
      <c r="K69" s="1822"/>
      <c r="L69" s="1822"/>
      <c r="M69" s="1821"/>
      <c r="N69" s="1821"/>
      <c r="O69" s="1820"/>
    </row>
    <row r="70" spans="1:15" s="2" customFormat="1" ht="58.5" customHeight="1" thickBot="1" x14ac:dyDescent="0.3">
      <c r="A70" s="3829"/>
      <c r="B70" s="3876"/>
      <c r="C70" s="3880"/>
      <c r="D70" s="3873"/>
      <c r="E70" s="3873"/>
      <c r="F70" s="3873"/>
      <c r="G70" s="3873"/>
      <c r="H70" s="3873"/>
      <c r="I70" s="3873"/>
      <c r="J70" s="3873"/>
      <c r="K70" s="3873"/>
      <c r="L70" s="3874"/>
      <c r="M70" s="1819" t="s">
        <v>766</v>
      </c>
      <c r="N70" s="1388" t="s">
        <v>304</v>
      </c>
      <c r="O70" s="1818" t="s">
        <v>765</v>
      </c>
    </row>
    <row r="71" spans="1:15" s="2" customFormat="1" ht="54" customHeight="1" thickBot="1" x14ac:dyDescent="0.3">
      <c r="A71" s="3831"/>
      <c r="B71" s="3877"/>
      <c r="C71" s="3881"/>
      <c r="D71" s="3810"/>
      <c r="E71" s="3810"/>
      <c r="F71" s="3810"/>
      <c r="G71" s="3810"/>
      <c r="H71" s="3810"/>
      <c r="I71" s="3810"/>
      <c r="J71" s="3810"/>
      <c r="K71" s="3810"/>
      <c r="L71" s="3875"/>
      <c r="M71" s="1786" t="s">
        <v>764</v>
      </c>
      <c r="N71" s="1615" t="s">
        <v>200</v>
      </c>
      <c r="O71" s="1795">
        <v>1</v>
      </c>
    </row>
    <row r="72" spans="1:15" s="2" customFormat="1" ht="30" customHeight="1" thickBot="1" x14ac:dyDescent="0.3">
      <c r="A72" s="3829" t="s">
        <v>25</v>
      </c>
      <c r="B72" s="3835" t="s">
        <v>81</v>
      </c>
      <c r="C72" s="3832" t="s">
        <v>25</v>
      </c>
      <c r="D72" s="3794"/>
      <c r="E72" s="3786"/>
      <c r="F72" s="1817" t="s">
        <v>763</v>
      </c>
      <c r="G72" s="3981" t="s">
        <v>762</v>
      </c>
      <c r="H72" s="4037" t="s">
        <v>33</v>
      </c>
      <c r="I72" s="3786" t="s">
        <v>582</v>
      </c>
      <c r="J72" s="3870" t="s">
        <v>237</v>
      </c>
      <c r="K72" s="1399" t="s">
        <v>101</v>
      </c>
      <c r="L72" s="1406">
        <v>1000</v>
      </c>
      <c r="M72" s="1667" t="s">
        <v>761</v>
      </c>
      <c r="N72" s="1243" t="s">
        <v>255</v>
      </c>
      <c r="O72" s="1396" t="s">
        <v>352</v>
      </c>
    </row>
    <row r="73" spans="1:15" s="2" customFormat="1" ht="15" customHeight="1" thickBot="1" x14ac:dyDescent="0.3">
      <c r="A73" s="3830"/>
      <c r="B73" s="3836"/>
      <c r="C73" s="3833"/>
      <c r="D73" s="3795"/>
      <c r="E73" s="3787"/>
      <c r="F73" s="1816"/>
      <c r="G73" s="3982"/>
      <c r="H73" s="4038"/>
      <c r="I73" s="3787"/>
      <c r="J73" s="3871"/>
      <c r="K73" s="1378" t="s">
        <v>139</v>
      </c>
      <c r="L73" s="1370">
        <f>SUM(L77)</f>
        <v>0</v>
      </c>
      <c r="M73" s="1287"/>
      <c r="N73" s="1286"/>
      <c r="O73" s="1285"/>
    </row>
    <row r="74" spans="1:15" s="2" customFormat="1" ht="15" customHeight="1" thickBot="1" x14ac:dyDescent="0.3">
      <c r="A74" s="3830"/>
      <c r="B74" s="3836"/>
      <c r="C74" s="3833"/>
      <c r="D74" s="3795"/>
      <c r="E74" s="3787"/>
      <c r="F74" s="1816"/>
      <c r="G74" s="3982"/>
      <c r="H74" s="4038"/>
      <c r="I74" s="3787"/>
      <c r="J74" s="3871"/>
      <c r="K74" s="1378"/>
      <c r="L74" s="1370"/>
      <c r="M74" s="1287"/>
      <c r="N74" s="1286"/>
      <c r="O74" s="1285"/>
    </row>
    <row r="75" spans="1:15" s="2" customFormat="1" ht="18.75" customHeight="1" thickBot="1" x14ac:dyDescent="0.3">
      <c r="A75" s="3831"/>
      <c r="B75" s="3837"/>
      <c r="C75" s="3834"/>
      <c r="D75" s="3796"/>
      <c r="E75" s="3787"/>
      <c r="F75" s="1774"/>
      <c r="G75" s="3982"/>
      <c r="H75" s="4038"/>
      <c r="I75" s="3787"/>
      <c r="J75" s="3871"/>
      <c r="K75" s="1247" t="s">
        <v>21</v>
      </c>
      <c r="L75" s="1400">
        <f>SUM(L72:L74)</f>
        <v>1000</v>
      </c>
      <c r="M75" s="1260"/>
      <c r="N75" s="1205"/>
      <c r="O75" s="1259"/>
    </row>
    <row r="76" spans="1:15" s="2" customFormat="1" ht="18.75" customHeight="1" thickBot="1" x14ac:dyDescent="0.3">
      <c r="A76" s="1266" t="s">
        <v>25</v>
      </c>
      <c r="B76" s="1265" t="s">
        <v>81</v>
      </c>
      <c r="C76" s="1810" t="s">
        <v>25</v>
      </c>
      <c r="D76" s="1815" t="s">
        <v>25</v>
      </c>
      <c r="E76" s="3787"/>
      <c r="F76" s="3122" t="s">
        <v>760</v>
      </c>
      <c r="G76" s="3982"/>
      <c r="H76" s="4038"/>
      <c r="I76" s="3787"/>
      <c r="J76" s="3871"/>
      <c r="K76" s="1399" t="s">
        <v>101</v>
      </c>
      <c r="L76" s="1458">
        <v>1000</v>
      </c>
      <c r="M76" s="1618"/>
      <c r="N76" s="1249"/>
      <c r="O76" s="1617"/>
    </row>
    <row r="77" spans="1:15" s="2" customFormat="1" ht="18.75" customHeight="1" thickBot="1" x14ac:dyDescent="0.3">
      <c r="A77" s="1266"/>
      <c r="B77" s="1265"/>
      <c r="C77" s="1810"/>
      <c r="D77" s="1815"/>
      <c r="E77" s="3787"/>
      <c r="F77" s="3878"/>
      <c r="G77" s="3982"/>
      <c r="H77" s="4038"/>
      <c r="I77" s="3787"/>
      <c r="J77" s="3871"/>
      <c r="K77" s="1814" t="s">
        <v>139</v>
      </c>
      <c r="L77" s="1458">
        <v>0</v>
      </c>
      <c r="M77" s="1618"/>
      <c r="N77" s="1249"/>
      <c r="O77" s="1617"/>
    </row>
    <row r="78" spans="1:15" s="2" customFormat="1" ht="18.75" customHeight="1" thickBot="1" x14ac:dyDescent="0.25">
      <c r="A78" s="1203"/>
      <c r="B78" s="1330"/>
      <c r="C78" s="1646"/>
      <c r="D78" s="1813"/>
      <c r="E78" s="3788"/>
      <c r="F78" s="3123"/>
      <c r="G78" s="3983"/>
      <c r="H78" s="4039"/>
      <c r="I78" s="3788"/>
      <c r="J78" s="3872"/>
      <c r="K78" s="1654" t="s">
        <v>21</v>
      </c>
      <c r="L78" s="1370">
        <f>SUM(L76)</f>
        <v>1000</v>
      </c>
      <c r="M78" s="1652"/>
      <c r="N78" s="1245"/>
      <c r="O78" s="1440"/>
    </row>
    <row r="79" spans="1:15" s="2" customFormat="1" ht="15" customHeight="1" thickBot="1" x14ac:dyDescent="0.3">
      <c r="A79" s="1266" t="s">
        <v>25</v>
      </c>
      <c r="B79" s="1265" t="s">
        <v>81</v>
      </c>
      <c r="C79" s="1810" t="s">
        <v>27</v>
      </c>
      <c r="D79" s="3840"/>
      <c r="E79" s="3786"/>
      <c r="F79" s="3828" t="s">
        <v>757</v>
      </c>
      <c r="G79" s="3981" t="s">
        <v>759</v>
      </c>
      <c r="H79" s="4037" t="s">
        <v>33</v>
      </c>
      <c r="I79" s="3786" t="s">
        <v>582</v>
      </c>
      <c r="J79" s="3870" t="s">
        <v>237</v>
      </c>
      <c r="K79" s="1801" t="s">
        <v>101</v>
      </c>
      <c r="L79" s="1370">
        <v>0</v>
      </c>
      <c r="M79" s="1811" t="s">
        <v>758</v>
      </c>
      <c r="N79" s="1379" t="s">
        <v>200</v>
      </c>
      <c r="O79" s="1694"/>
    </row>
    <row r="80" spans="1:15" s="2" customFormat="1" ht="39.75" customHeight="1" thickBot="1" x14ac:dyDescent="0.3">
      <c r="A80" s="1266"/>
      <c r="B80" s="1265"/>
      <c r="C80" s="1810"/>
      <c r="D80" s="3840"/>
      <c r="E80" s="3787"/>
      <c r="F80" s="3828"/>
      <c r="G80" s="3982"/>
      <c r="H80" s="4038"/>
      <c r="I80" s="3787"/>
      <c r="J80" s="3871"/>
      <c r="K80" s="1812" t="s">
        <v>139</v>
      </c>
      <c r="L80" s="1370">
        <v>0</v>
      </c>
      <c r="M80" s="1811"/>
      <c r="N80" s="1691"/>
      <c r="O80" s="1806"/>
    </row>
    <row r="81" spans="1:15" s="2" customFormat="1" ht="15" customHeight="1" thickBot="1" x14ac:dyDescent="0.3">
      <c r="A81" s="1266"/>
      <c r="B81" s="1265"/>
      <c r="C81" s="1810"/>
      <c r="D81" s="3840"/>
      <c r="E81" s="3787"/>
      <c r="F81" s="1809"/>
      <c r="G81" s="3982"/>
      <c r="H81" s="4038"/>
      <c r="I81" s="3787"/>
      <c r="J81" s="3871"/>
      <c r="K81" s="1808"/>
      <c r="L81" s="1370"/>
      <c r="M81" s="1807"/>
      <c r="N81" s="1691"/>
      <c r="O81" s="1806"/>
    </row>
    <row r="82" spans="1:15" s="2" customFormat="1" ht="15" customHeight="1" thickBot="1" x14ac:dyDescent="0.3">
      <c r="A82" s="1446"/>
      <c r="B82" s="1435"/>
      <c r="C82" s="1805"/>
      <c r="D82" s="3841"/>
      <c r="E82" s="3787"/>
      <c r="F82" s="1804"/>
      <c r="G82" s="3982"/>
      <c r="H82" s="4038"/>
      <c r="I82" s="3787"/>
      <c r="J82" s="3871"/>
      <c r="K82" s="1803" t="s">
        <v>21</v>
      </c>
      <c r="L82" s="1400">
        <f>SUM(L79:L81)</f>
        <v>0</v>
      </c>
      <c r="M82" s="1260"/>
      <c r="N82" s="1205"/>
      <c r="O82" s="1259"/>
    </row>
    <row r="83" spans="1:15" s="2" customFormat="1" ht="15" customHeight="1" thickBot="1" x14ac:dyDescent="0.3">
      <c r="A83" s="1266" t="s">
        <v>25</v>
      </c>
      <c r="B83" s="1802" t="s">
        <v>81</v>
      </c>
      <c r="C83" s="3832" t="s">
        <v>27</v>
      </c>
      <c r="D83" s="3822" t="s">
        <v>25</v>
      </c>
      <c r="E83" s="3787"/>
      <c r="F83" s="3224" t="s">
        <v>757</v>
      </c>
      <c r="G83" s="3982"/>
      <c r="H83" s="4038"/>
      <c r="I83" s="3787"/>
      <c r="J83" s="3871"/>
      <c r="K83" s="1801" t="s">
        <v>101</v>
      </c>
      <c r="L83" s="1458">
        <v>0</v>
      </c>
      <c r="M83" s="1206"/>
      <c r="N83" s="1800"/>
      <c r="O83" s="1204"/>
    </row>
    <row r="84" spans="1:15" s="2" customFormat="1" ht="15" customHeight="1" thickBot="1" x14ac:dyDescent="0.25">
      <c r="A84" s="1203"/>
      <c r="B84" s="1575"/>
      <c r="C84" s="3834"/>
      <c r="D84" s="3824"/>
      <c r="E84" s="3788"/>
      <c r="F84" s="3225"/>
      <c r="G84" s="3983"/>
      <c r="H84" s="4039"/>
      <c r="I84" s="3788"/>
      <c r="J84" s="3872"/>
      <c r="K84" s="1654" t="s">
        <v>21</v>
      </c>
      <c r="L84" s="1370">
        <f>SUM(L83)</f>
        <v>0</v>
      </c>
      <c r="M84" s="1206"/>
      <c r="N84" s="1800"/>
      <c r="O84" s="1204"/>
    </row>
    <row r="85" spans="1:15" s="2" customFormat="1" ht="26.25" customHeight="1" thickBot="1" x14ac:dyDescent="0.3">
      <c r="A85" s="1200" t="s">
        <v>25</v>
      </c>
      <c r="B85" s="1582" t="s">
        <v>81</v>
      </c>
      <c r="C85" s="3811" t="s">
        <v>559</v>
      </c>
      <c r="D85" s="3812"/>
      <c r="E85" s="3812"/>
      <c r="F85" s="3812"/>
      <c r="G85" s="3812"/>
      <c r="H85" s="3812"/>
      <c r="I85" s="3812"/>
      <c r="J85" s="3812"/>
      <c r="K85" s="3813"/>
      <c r="L85" s="1680">
        <f>L75+L82</f>
        <v>1000</v>
      </c>
      <c r="M85" s="3797"/>
      <c r="N85" s="3798"/>
      <c r="O85" s="3799"/>
    </row>
    <row r="86" spans="1:15" s="2" customFormat="1" ht="21" customHeight="1" thickBot="1" x14ac:dyDescent="0.3">
      <c r="A86" s="1200" t="s">
        <v>25</v>
      </c>
      <c r="B86" s="3861" t="s">
        <v>558</v>
      </c>
      <c r="C86" s="3862"/>
      <c r="D86" s="3862"/>
      <c r="E86" s="3862"/>
      <c r="F86" s="3862"/>
      <c r="G86" s="3862"/>
      <c r="H86" s="3862"/>
      <c r="I86" s="3862"/>
      <c r="J86" s="3862"/>
      <c r="K86" s="3863"/>
      <c r="L86" s="1799">
        <f>L23+L50+L58+L68+L85</f>
        <v>2024.9</v>
      </c>
      <c r="M86" s="3957"/>
      <c r="N86" s="3958"/>
      <c r="O86" s="3959"/>
    </row>
    <row r="87" spans="1:15" s="2" customFormat="1" ht="28.5" customHeight="1" thickBot="1" x14ac:dyDescent="0.3">
      <c r="A87" s="1798" t="s">
        <v>27</v>
      </c>
      <c r="B87" s="3845" t="s">
        <v>314</v>
      </c>
      <c r="C87" s="3846"/>
      <c r="D87" s="3846"/>
      <c r="E87" s="3846"/>
      <c r="F87" s="3846"/>
      <c r="G87" s="3846"/>
      <c r="H87" s="3846"/>
      <c r="I87" s="3846"/>
      <c r="J87" s="3846"/>
      <c r="K87" s="3846"/>
      <c r="L87" s="3846"/>
      <c r="M87" s="3846"/>
      <c r="N87" s="3846"/>
      <c r="O87" s="3847"/>
    </row>
    <row r="88" spans="1:15" s="2" customFormat="1" ht="18.75" customHeight="1" thickBot="1" x14ac:dyDescent="0.3">
      <c r="A88" s="1798"/>
      <c r="B88" s="3842"/>
      <c r="C88" s="3843"/>
      <c r="D88" s="3843"/>
      <c r="E88" s="3843"/>
      <c r="F88" s="3843"/>
      <c r="G88" s="3843"/>
      <c r="H88" s="3843"/>
      <c r="I88" s="3843"/>
      <c r="J88" s="3843"/>
      <c r="K88" s="3843"/>
      <c r="L88" s="3844"/>
      <c r="M88" s="1797" t="s">
        <v>756</v>
      </c>
      <c r="N88" s="1796" t="s">
        <v>304</v>
      </c>
      <c r="O88" s="1795">
        <v>76.25</v>
      </c>
    </row>
    <row r="89" spans="1:15" s="2" customFormat="1" ht="25.5" customHeight="1" thickBot="1" x14ac:dyDescent="0.3">
      <c r="A89" s="1200" t="s">
        <v>27</v>
      </c>
      <c r="B89" s="1570" t="s">
        <v>25</v>
      </c>
      <c r="C89" s="1794" t="s">
        <v>755</v>
      </c>
      <c r="D89" s="1793"/>
      <c r="E89" s="1793"/>
      <c r="F89" s="1793"/>
      <c r="G89" s="1791"/>
      <c r="H89" s="1792"/>
      <c r="I89" s="1791"/>
      <c r="J89" s="1791"/>
      <c r="K89" s="1791"/>
      <c r="L89" s="1791"/>
      <c r="M89" s="1791"/>
      <c r="N89" s="1791"/>
      <c r="O89" s="1678"/>
    </row>
    <row r="90" spans="1:15" s="2" customFormat="1" ht="26.25" customHeight="1" thickBot="1" x14ac:dyDescent="0.3">
      <c r="A90" s="1350"/>
      <c r="B90" s="1777"/>
      <c r="C90" s="1790"/>
      <c r="D90" s="1788"/>
      <c r="E90" s="1788"/>
      <c r="F90" s="1788"/>
      <c r="G90" s="1788"/>
      <c r="H90" s="1789"/>
      <c r="I90" s="1788"/>
      <c r="J90" s="1788"/>
      <c r="K90" s="1788"/>
      <c r="L90" s="1787"/>
      <c r="M90" s="1786" t="s">
        <v>754</v>
      </c>
      <c r="N90" s="1785"/>
      <c r="O90" s="1784">
        <v>28</v>
      </c>
    </row>
    <row r="91" spans="1:15" s="2" customFormat="1" ht="31.5" customHeight="1" x14ac:dyDescent="0.25">
      <c r="A91" s="3829" t="s">
        <v>27</v>
      </c>
      <c r="B91" s="3864" t="s">
        <v>25</v>
      </c>
      <c r="C91" s="1317" t="s">
        <v>25</v>
      </c>
      <c r="D91" s="3838" t="s">
        <v>751</v>
      </c>
      <c r="E91" s="3838"/>
      <c r="F91" s="3173"/>
      <c r="G91" s="3855" t="s">
        <v>753</v>
      </c>
      <c r="H91" s="3783" t="s">
        <v>33</v>
      </c>
      <c r="I91" s="3786" t="s">
        <v>582</v>
      </c>
      <c r="J91" s="1355" t="s">
        <v>237</v>
      </c>
      <c r="K91" s="1705" t="s">
        <v>101</v>
      </c>
      <c r="L91" s="1783">
        <v>0</v>
      </c>
      <c r="M91" s="1667" t="s">
        <v>752</v>
      </c>
      <c r="N91" s="1782" t="s">
        <v>200</v>
      </c>
      <c r="O91" s="1665">
        <v>152</v>
      </c>
    </row>
    <row r="92" spans="1:15" s="2" customFormat="1" ht="20.25" customHeight="1" x14ac:dyDescent="0.25">
      <c r="A92" s="3830"/>
      <c r="B92" s="3866"/>
      <c r="C92" s="1264"/>
      <c r="D92" s="3839"/>
      <c r="E92" s="3839"/>
      <c r="F92" s="3175"/>
      <c r="G92" s="3856"/>
      <c r="H92" s="3784"/>
      <c r="I92" s="3787"/>
      <c r="J92" s="1351"/>
      <c r="K92" s="1688" t="s">
        <v>139</v>
      </c>
      <c r="L92" s="1781"/>
      <c r="M92" s="1340"/>
      <c r="N92" s="1779"/>
      <c r="O92" s="1778"/>
    </row>
    <row r="93" spans="1:15" s="2" customFormat="1" ht="19.5" customHeight="1" thickBot="1" x14ac:dyDescent="0.3">
      <c r="A93" s="3830"/>
      <c r="B93" s="3866"/>
      <c r="C93" s="1264"/>
      <c r="D93" s="3839"/>
      <c r="E93" s="3839"/>
      <c r="F93" s="3175"/>
      <c r="G93" s="3856"/>
      <c r="H93" s="3784"/>
      <c r="I93" s="3787"/>
      <c r="J93" s="1351"/>
      <c r="K93" s="1332" t="s">
        <v>207</v>
      </c>
      <c r="L93" s="1780"/>
      <c r="M93" s="1340"/>
      <c r="N93" s="1779"/>
      <c r="O93" s="1778"/>
    </row>
    <row r="94" spans="1:15" s="2" customFormat="1" ht="25.5" customHeight="1" thickBot="1" x14ac:dyDescent="0.25">
      <c r="A94" s="3831"/>
      <c r="B94" s="3865"/>
      <c r="C94" s="1434"/>
      <c r="D94" s="3853"/>
      <c r="E94" s="3853"/>
      <c r="F94" s="3854"/>
      <c r="G94" s="3856"/>
      <c r="H94" s="3784"/>
      <c r="I94" s="3787"/>
      <c r="J94" s="1771"/>
      <c r="K94" s="1603" t="s">
        <v>21</v>
      </c>
      <c r="L94" s="1662">
        <f>SUM(L91:L93)</f>
        <v>0</v>
      </c>
      <c r="M94" s="1260"/>
      <c r="N94" s="1205"/>
      <c r="O94" s="1259"/>
    </row>
    <row r="95" spans="1:15" s="2" customFormat="1" ht="25.5" customHeight="1" thickBot="1" x14ac:dyDescent="0.3">
      <c r="A95" s="1350" t="s">
        <v>27</v>
      </c>
      <c r="B95" s="1777" t="s">
        <v>25</v>
      </c>
      <c r="C95" s="1776" t="s">
        <v>25</v>
      </c>
      <c r="D95" s="1294" t="s">
        <v>25</v>
      </c>
      <c r="E95" s="1775"/>
      <c r="F95" s="3224" t="s">
        <v>751</v>
      </c>
      <c r="G95" s="3856"/>
      <c r="H95" s="3784"/>
      <c r="I95" s="3787"/>
      <c r="J95" s="1355"/>
      <c r="K95" s="1705" t="s">
        <v>101</v>
      </c>
      <c r="L95" s="1733">
        <v>0</v>
      </c>
      <c r="M95" s="1280"/>
      <c r="N95" s="1279"/>
      <c r="O95" s="1278"/>
    </row>
    <row r="96" spans="1:15" s="2" customFormat="1" ht="25.5" customHeight="1" thickBot="1" x14ac:dyDescent="0.3">
      <c r="A96" s="1203"/>
      <c r="B96" s="1575"/>
      <c r="C96" s="1774"/>
      <c r="D96" s="1773"/>
      <c r="E96" s="1772"/>
      <c r="F96" s="3225"/>
      <c r="G96" s="3857"/>
      <c r="H96" s="3785"/>
      <c r="I96" s="3788"/>
      <c r="J96" s="1771"/>
      <c r="K96" s="1452" t="s">
        <v>21</v>
      </c>
      <c r="L96" s="1770">
        <f>SUM(L95)</f>
        <v>0</v>
      </c>
      <c r="M96" s="1260"/>
      <c r="N96" s="1205"/>
      <c r="O96" s="1259"/>
    </row>
    <row r="97" spans="1:15" s="2" customFormat="1" ht="24.75" customHeight="1" x14ac:dyDescent="0.25">
      <c r="A97" s="1266" t="s">
        <v>27</v>
      </c>
      <c r="B97" s="1741" t="s">
        <v>25</v>
      </c>
      <c r="C97" s="1709" t="s">
        <v>27</v>
      </c>
      <c r="D97" s="1762"/>
      <c r="E97" s="3826"/>
      <c r="F97" s="3828" t="s">
        <v>750</v>
      </c>
      <c r="G97" s="3789" t="s">
        <v>749</v>
      </c>
      <c r="H97" s="3784" t="s">
        <v>33</v>
      </c>
      <c r="I97" s="3787" t="s">
        <v>582</v>
      </c>
      <c r="J97" s="3765" t="s">
        <v>237</v>
      </c>
      <c r="K97" s="1648" t="s">
        <v>124</v>
      </c>
      <c r="L97" s="1769"/>
      <c r="M97" s="1768"/>
      <c r="N97" s="1767"/>
      <c r="O97" s="1766"/>
    </row>
    <row r="98" spans="1:15" s="2" customFormat="1" ht="18.75" customHeight="1" thickBot="1" x14ac:dyDescent="0.3">
      <c r="A98" s="1266"/>
      <c r="B98" s="1741"/>
      <c r="C98" s="1709"/>
      <c r="D98" s="1762"/>
      <c r="E98" s="3826"/>
      <c r="F98" s="3828"/>
      <c r="G98" s="3789"/>
      <c r="H98" s="3784"/>
      <c r="I98" s="3787"/>
      <c r="J98" s="3765"/>
      <c r="K98" s="1648" t="s">
        <v>139</v>
      </c>
      <c r="L98" s="1765"/>
      <c r="M98" s="1764"/>
      <c r="N98" s="1691"/>
      <c r="O98" s="1763"/>
    </row>
    <row r="99" spans="1:15" s="2" customFormat="1" ht="20.25" customHeight="1" x14ac:dyDescent="0.25">
      <c r="A99" s="1266"/>
      <c r="B99" s="1741"/>
      <c r="C99" s="1709"/>
      <c r="D99" s="1762"/>
      <c r="E99" s="3826"/>
      <c r="F99" s="1761"/>
      <c r="G99" s="3789"/>
      <c r="H99" s="3784"/>
      <c r="I99" s="3787"/>
      <c r="J99" s="1753"/>
      <c r="K99" s="1650" t="s">
        <v>101</v>
      </c>
      <c r="L99" s="1765">
        <f>L102</f>
        <v>11</v>
      </c>
      <c r="M99" s="1764"/>
      <c r="N99" s="1691"/>
      <c r="O99" s="1763"/>
    </row>
    <row r="100" spans="1:15" s="2" customFormat="1" ht="25.5" customHeight="1" thickBot="1" x14ac:dyDescent="0.3">
      <c r="A100" s="1266"/>
      <c r="B100" s="1741"/>
      <c r="C100" s="1709"/>
      <c r="D100" s="1762"/>
      <c r="E100" s="3826"/>
      <c r="F100" s="1761"/>
      <c r="G100" s="3789"/>
      <c r="H100" s="3784"/>
      <c r="I100" s="3787"/>
      <c r="J100" s="1753"/>
      <c r="K100" s="1760" t="s">
        <v>207</v>
      </c>
      <c r="L100" s="1759"/>
      <c r="M100" s="1758"/>
      <c r="N100" s="1757"/>
      <c r="O100" s="1756"/>
    </row>
    <row r="101" spans="1:15" s="2" customFormat="1" ht="27" customHeight="1" thickBot="1" x14ac:dyDescent="0.3">
      <c r="A101" s="1266"/>
      <c r="B101" s="1741"/>
      <c r="C101" s="1709"/>
      <c r="D101" s="1755"/>
      <c r="E101" s="3827"/>
      <c r="F101" s="1754"/>
      <c r="G101" s="3790"/>
      <c r="H101" s="3784"/>
      <c r="I101" s="3787"/>
      <c r="J101" s="1753"/>
      <c r="K101" s="1752" t="s">
        <v>21</v>
      </c>
      <c r="L101" s="1751">
        <f>L105</f>
        <v>11</v>
      </c>
      <c r="M101" s="1750"/>
      <c r="N101" s="1749"/>
      <c r="O101" s="1748"/>
    </row>
    <row r="102" spans="1:15" s="2" customFormat="1" ht="19.5" customHeight="1" thickBot="1" x14ac:dyDescent="0.3">
      <c r="A102" s="1319" t="s">
        <v>27</v>
      </c>
      <c r="B102" s="1747" t="s">
        <v>25</v>
      </c>
      <c r="C102" s="1724" t="s">
        <v>27</v>
      </c>
      <c r="D102" s="1306" t="s">
        <v>25</v>
      </c>
      <c r="E102" s="3786"/>
      <c r="F102" s="3224" t="s">
        <v>748</v>
      </c>
      <c r="G102" s="3825" t="s">
        <v>395</v>
      </c>
      <c r="H102" s="3784"/>
      <c r="I102" s="3787"/>
      <c r="J102" s="1746"/>
      <c r="K102" s="1745" t="s">
        <v>101</v>
      </c>
      <c r="L102" s="1735">
        <v>11</v>
      </c>
      <c r="M102" s="3851" t="s">
        <v>747</v>
      </c>
      <c r="N102" s="1397" t="s">
        <v>746</v>
      </c>
      <c r="O102" s="1744">
        <v>1</v>
      </c>
    </row>
    <row r="103" spans="1:15" s="2" customFormat="1" ht="15.75" customHeight="1" thickBot="1" x14ac:dyDescent="0.3">
      <c r="A103" s="1266"/>
      <c r="B103" s="1741"/>
      <c r="C103" s="1709"/>
      <c r="D103" s="1437"/>
      <c r="E103" s="3787"/>
      <c r="F103" s="3763"/>
      <c r="G103" s="3789"/>
      <c r="H103" s="3784"/>
      <c r="I103" s="3787"/>
      <c r="J103" s="1740"/>
      <c r="K103" s="1743" t="s">
        <v>139</v>
      </c>
      <c r="L103" s="1735"/>
      <c r="M103" s="3852"/>
      <c r="N103" s="1698"/>
      <c r="O103" s="1742"/>
    </row>
    <row r="104" spans="1:15" s="2" customFormat="1" ht="15" customHeight="1" thickBot="1" x14ac:dyDescent="0.3">
      <c r="A104" s="1266"/>
      <c r="B104" s="1741"/>
      <c r="C104" s="1709"/>
      <c r="D104" s="1437"/>
      <c r="E104" s="3787"/>
      <c r="F104" s="3763"/>
      <c r="G104" s="3789"/>
      <c r="H104" s="3784"/>
      <c r="I104" s="3787"/>
      <c r="J104" s="1740"/>
      <c r="K104" s="1717" t="s">
        <v>207</v>
      </c>
      <c r="L104" s="1739"/>
      <c r="M104" s="1287"/>
      <c r="N104" s="1286"/>
      <c r="O104" s="1285"/>
    </row>
    <row r="105" spans="1:15" s="2" customFormat="1" ht="15.75" customHeight="1" thickBot="1" x14ac:dyDescent="0.3">
      <c r="A105" s="1446"/>
      <c r="B105" s="1738"/>
      <c r="C105" s="1737"/>
      <c r="D105" s="1303"/>
      <c r="E105" s="3788"/>
      <c r="F105" s="1220"/>
      <c r="G105" s="3790"/>
      <c r="H105" s="3785"/>
      <c r="I105" s="3788"/>
      <c r="J105" s="1736"/>
      <c r="K105" s="1452" t="s">
        <v>21</v>
      </c>
      <c r="L105" s="1735">
        <f>SUM(L102:L104)</f>
        <v>11</v>
      </c>
      <c r="M105" s="1260"/>
      <c r="N105" s="1205"/>
      <c r="O105" s="1259"/>
    </row>
    <row r="106" spans="1:15" s="2" customFormat="1" ht="29.25" customHeight="1" x14ac:dyDescent="0.2">
      <c r="A106" s="1319" t="s">
        <v>27</v>
      </c>
      <c r="B106" s="1725" t="s">
        <v>25</v>
      </c>
      <c r="C106" s="1724" t="s">
        <v>86</v>
      </c>
      <c r="D106" s="3774" t="s">
        <v>743</v>
      </c>
      <c r="E106" s="3775"/>
      <c r="F106" s="3776"/>
      <c r="G106" s="3804" t="s">
        <v>745</v>
      </c>
      <c r="H106" s="3760" t="s">
        <v>33</v>
      </c>
      <c r="I106" s="1734" t="s">
        <v>582</v>
      </c>
      <c r="J106" s="3764" t="s">
        <v>237</v>
      </c>
      <c r="K106" s="1730" t="s">
        <v>101</v>
      </c>
      <c r="L106" s="1733">
        <v>0</v>
      </c>
      <c r="M106" s="1732" t="s">
        <v>744</v>
      </c>
      <c r="N106" s="1388" t="s">
        <v>200</v>
      </c>
      <c r="O106" s="1731"/>
    </row>
    <row r="107" spans="1:15" s="2" customFormat="1" ht="18" customHeight="1" x14ac:dyDescent="0.2">
      <c r="A107" s="1266"/>
      <c r="B107" s="1710"/>
      <c r="C107" s="1709"/>
      <c r="D107" s="3777"/>
      <c r="E107" s="3778"/>
      <c r="F107" s="3779"/>
      <c r="G107" s="3805"/>
      <c r="H107" s="3761"/>
      <c r="I107" s="1492"/>
      <c r="J107" s="3765"/>
      <c r="K107" s="1730" t="s">
        <v>139</v>
      </c>
      <c r="L107" s="1729"/>
      <c r="M107" s="1726"/>
      <c r="N107" s="1722"/>
      <c r="O107" s="1285"/>
    </row>
    <row r="108" spans="1:15" s="2" customFormat="1" ht="18" customHeight="1" x14ac:dyDescent="0.2">
      <c r="A108" s="1266"/>
      <c r="B108" s="1710"/>
      <c r="C108" s="1709"/>
      <c r="D108" s="3777"/>
      <c r="E108" s="3778"/>
      <c r="F108" s="3779"/>
      <c r="G108" s="3805"/>
      <c r="H108" s="3761"/>
      <c r="I108" s="1492"/>
      <c r="J108" s="3765"/>
      <c r="K108" s="1730" t="s">
        <v>207</v>
      </c>
      <c r="L108" s="1729"/>
      <c r="M108" s="1726"/>
      <c r="N108" s="1722"/>
      <c r="O108" s="1285"/>
    </row>
    <row r="109" spans="1:15" s="2" customFormat="1" ht="18" customHeight="1" thickBot="1" x14ac:dyDescent="0.25">
      <c r="A109" s="1266"/>
      <c r="B109" s="1710"/>
      <c r="C109" s="1709"/>
      <c r="D109" s="3780"/>
      <c r="E109" s="3781"/>
      <c r="F109" s="3782"/>
      <c r="G109" s="3805"/>
      <c r="H109" s="3761"/>
      <c r="I109" s="1492"/>
      <c r="J109" s="3765"/>
      <c r="K109" s="1728" t="s">
        <v>21</v>
      </c>
      <c r="L109" s="1727">
        <f>SUM(L106:L108)</f>
        <v>0</v>
      </c>
      <c r="M109" s="1726"/>
      <c r="N109" s="1722"/>
      <c r="O109" s="1285"/>
    </row>
    <row r="110" spans="1:15" s="2" customFormat="1" ht="27" customHeight="1" x14ac:dyDescent="0.25">
      <c r="A110" s="1319" t="s">
        <v>27</v>
      </c>
      <c r="B110" s="1725" t="s">
        <v>25</v>
      </c>
      <c r="C110" s="1724" t="s">
        <v>86</v>
      </c>
      <c r="D110" s="1437" t="s">
        <v>25</v>
      </c>
      <c r="E110" s="3786"/>
      <c r="F110" s="3766" t="s">
        <v>743</v>
      </c>
      <c r="G110" s="3805"/>
      <c r="H110" s="3761"/>
      <c r="I110" s="1492"/>
      <c r="J110" s="3765"/>
      <c r="K110" s="1688" t="s">
        <v>101</v>
      </c>
      <c r="L110" s="1712">
        <v>0</v>
      </c>
      <c r="M110" s="1723"/>
      <c r="N110" s="1722"/>
      <c r="O110" s="1211"/>
    </row>
    <row r="111" spans="1:15" s="2" customFormat="1" ht="18.75" customHeight="1" x14ac:dyDescent="0.25">
      <c r="A111" s="1266"/>
      <c r="B111" s="1710"/>
      <c r="C111" s="1709"/>
      <c r="D111" s="1437"/>
      <c r="E111" s="3787"/>
      <c r="F111" s="3767"/>
      <c r="G111" s="3805"/>
      <c r="H111" s="3761"/>
      <c r="I111" s="1492"/>
      <c r="J111" s="1708"/>
      <c r="K111" s="1688" t="s">
        <v>139</v>
      </c>
      <c r="L111" s="1712"/>
      <c r="M111" s="1287"/>
      <c r="N111" s="1721"/>
      <c r="O111" s="1720"/>
    </row>
    <row r="112" spans="1:15" s="2" customFormat="1" ht="17.25" customHeight="1" thickBot="1" x14ac:dyDescent="0.3">
      <c r="A112" s="1266"/>
      <c r="B112" s="1710"/>
      <c r="C112" s="1709"/>
      <c r="D112" s="1437"/>
      <c r="E112" s="3787"/>
      <c r="F112" s="3767"/>
      <c r="G112" s="3805"/>
      <c r="H112" s="3761"/>
      <c r="I112" s="1492"/>
      <c r="J112" s="1708"/>
      <c r="K112" s="1332" t="s">
        <v>207</v>
      </c>
      <c r="L112" s="1719"/>
      <c r="M112" s="1287"/>
      <c r="N112" s="1286"/>
      <c r="O112" s="1285"/>
    </row>
    <row r="113" spans="1:15" s="2" customFormat="1" ht="18" customHeight="1" thickBot="1" x14ac:dyDescent="0.3">
      <c r="A113" s="1266"/>
      <c r="B113" s="1710"/>
      <c r="C113" s="1709"/>
      <c r="D113" s="1303"/>
      <c r="E113" s="3788"/>
      <c r="F113" s="1718"/>
      <c r="G113" s="3805"/>
      <c r="H113" s="3761"/>
      <c r="I113" s="1492"/>
      <c r="J113" s="1717"/>
      <c r="K113" s="1452" t="s">
        <v>21</v>
      </c>
      <c r="L113" s="1716">
        <f>SUM(L110:L112)</f>
        <v>0</v>
      </c>
      <c r="M113" s="1715"/>
      <c r="N113" s="1686"/>
      <c r="O113" s="1714"/>
    </row>
    <row r="114" spans="1:15" s="2" customFormat="1" ht="31.5" hidden="1" customHeight="1" x14ac:dyDescent="0.25">
      <c r="A114" s="1266"/>
      <c r="B114" s="1710"/>
      <c r="C114" s="1709"/>
      <c r="D114" s="1306" t="s">
        <v>27</v>
      </c>
      <c r="E114" s="1263"/>
      <c r="F114" s="3772"/>
      <c r="G114" s="3805"/>
      <c r="H114" s="3761"/>
      <c r="I114" s="1492"/>
      <c r="J114" s="1708"/>
      <c r="K114" s="1688" t="s">
        <v>101</v>
      </c>
      <c r="L114" s="1712">
        <v>0</v>
      </c>
      <c r="M114" s="1713"/>
      <c r="N114" s="1394"/>
      <c r="O114" s="1697"/>
    </row>
    <row r="115" spans="1:15" s="2" customFormat="1" ht="23.25" hidden="1" customHeight="1" x14ac:dyDescent="0.25">
      <c r="A115" s="1266"/>
      <c r="B115" s="1710"/>
      <c r="C115" s="1709"/>
      <c r="D115" s="1437"/>
      <c r="E115" s="1263"/>
      <c r="F115" s="3773"/>
      <c r="G115" s="3805"/>
      <c r="H115" s="3761"/>
      <c r="I115" s="1492"/>
      <c r="J115" s="1708"/>
      <c r="K115" s="1688" t="s">
        <v>139</v>
      </c>
      <c r="L115" s="1712"/>
      <c r="M115" s="1287"/>
      <c r="N115" s="1394"/>
      <c r="O115" s="1697"/>
    </row>
    <row r="116" spans="1:15" s="2" customFormat="1" ht="22.5" hidden="1" customHeight="1" x14ac:dyDescent="0.25">
      <c r="A116" s="1266"/>
      <c r="B116" s="1710"/>
      <c r="C116" s="1709"/>
      <c r="D116" s="1437"/>
      <c r="E116" s="1263"/>
      <c r="F116" s="3773"/>
      <c r="G116" s="3805"/>
      <c r="H116" s="3761"/>
      <c r="I116" s="1492"/>
      <c r="J116" s="1708"/>
      <c r="K116" s="1688" t="s">
        <v>207</v>
      </c>
      <c r="L116" s="1711"/>
      <c r="M116" s="1287"/>
      <c r="N116" s="1286"/>
      <c r="O116" s="1285"/>
    </row>
    <row r="117" spans="1:15" s="2" customFormat="1" ht="33.75" hidden="1" customHeight="1" thickBot="1" x14ac:dyDescent="0.3">
      <c r="A117" s="1266"/>
      <c r="B117" s="1710"/>
      <c r="C117" s="1709"/>
      <c r="D117" s="1437"/>
      <c r="E117" s="1263"/>
      <c r="F117" s="3773"/>
      <c r="G117" s="3805"/>
      <c r="H117" s="3761"/>
      <c r="I117" s="1492"/>
      <c r="J117" s="1708"/>
      <c r="K117" s="1707" t="s">
        <v>21</v>
      </c>
      <c r="L117" s="1696">
        <f>SUM(L114:L116)</f>
        <v>0</v>
      </c>
      <c r="M117" s="1269"/>
      <c r="N117" s="1268"/>
      <c r="O117" s="1267"/>
    </row>
    <row r="118" spans="1:15" s="2" customFormat="1" ht="15" customHeight="1" x14ac:dyDescent="0.25">
      <c r="A118" s="1319" t="s">
        <v>27</v>
      </c>
      <c r="B118" s="1706" t="s">
        <v>25</v>
      </c>
      <c r="C118" s="1317" t="s">
        <v>84</v>
      </c>
      <c r="D118" s="3172" t="s">
        <v>739</v>
      </c>
      <c r="E118" s="3838"/>
      <c r="F118" s="3173"/>
      <c r="G118" s="3749" t="s">
        <v>742</v>
      </c>
      <c r="H118" s="3760" t="s">
        <v>33</v>
      </c>
      <c r="I118" s="3743" t="s">
        <v>582</v>
      </c>
      <c r="J118" s="3870" t="s">
        <v>237</v>
      </c>
      <c r="K118" s="1705"/>
      <c r="L118" s="1704"/>
      <c r="M118" s="1703"/>
      <c r="N118" s="1702"/>
      <c r="O118" s="1701"/>
    </row>
    <row r="119" spans="1:15" s="2" customFormat="1" ht="25.5" customHeight="1" x14ac:dyDescent="0.2">
      <c r="A119" s="1266"/>
      <c r="B119" s="1693"/>
      <c r="C119" s="1264"/>
      <c r="D119" s="3174"/>
      <c r="E119" s="3839"/>
      <c r="F119" s="3175"/>
      <c r="G119" s="3750"/>
      <c r="H119" s="3761"/>
      <c r="I119" s="3744"/>
      <c r="J119" s="3871"/>
      <c r="K119" s="1688" t="s">
        <v>101</v>
      </c>
      <c r="L119" s="1700">
        <f>L123</f>
        <v>25</v>
      </c>
      <c r="M119" s="1699" t="s">
        <v>741</v>
      </c>
      <c r="N119" s="1698" t="s">
        <v>255</v>
      </c>
      <c r="O119" s="1697">
        <v>1</v>
      </c>
    </row>
    <row r="120" spans="1:15" s="2" customFormat="1" ht="50.25" customHeight="1" x14ac:dyDescent="0.25">
      <c r="A120" s="1266"/>
      <c r="B120" s="1693"/>
      <c r="C120" s="1264"/>
      <c r="D120" s="3174"/>
      <c r="E120" s="3839"/>
      <c r="F120" s="3175"/>
      <c r="G120" s="3750"/>
      <c r="H120" s="3761"/>
      <c r="I120" s="3744"/>
      <c r="J120" s="3871"/>
      <c r="K120" s="1688" t="s">
        <v>139</v>
      </c>
      <c r="L120" s="1696"/>
      <c r="M120" s="1695" t="s">
        <v>740</v>
      </c>
      <c r="N120" s="1533" t="s">
        <v>200</v>
      </c>
      <c r="O120" s="1694"/>
    </row>
    <row r="121" spans="1:15" s="2" customFormat="1" ht="17.25" customHeight="1" thickBot="1" x14ac:dyDescent="0.3">
      <c r="A121" s="1266"/>
      <c r="B121" s="1693"/>
      <c r="C121" s="1264"/>
      <c r="D121" s="3174"/>
      <c r="E121" s="3839"/>
      <c r="F121" s="3175"/>
      <c r="G121" s="3750"/>
      <c r="H121" s="3761"/>
      <c r="I121" s="3744"/>
      <c r="J121" s="3871"/>
      <c r="K121" s="1332" t="s">
        <v>207</v>
      </c>
      <c r="L121" s="1692"/>
      <c r="M121" s="232"/>
      <c r="N121" s="1691"/>
      <c r="O121" s="1690"/>
    </row>
    <row r="122" spans="1:15" s="2" customFormat="1" ht="15" customHeight="1" thickBot="1" x14ac:dyDescent="0.25">
      <c r="A122" s="1446"/>
      <c r="B122" s="1689"/>
      <c r="C122" s="1434"/>
      <c r="D122" s="3174"/>
      <c r="E122" s="3839"/>
      <c r="F122" s="3175"/>
      <c r="G122" s="3750"/>
      <c r="H122" s="3761"/>
      <c r="I122" s="3744"/>
      <c r="J122" s="3871"/>
      <c r="K122" s="1325" t="s">
        <v>21</v>
      </c>
      <c r="L122" s="1400">
        <f>SUM(L119:L121)</f>
        <v>25</v>
      </c>
      <c r="M122" s="1687"/>
      <c r="N122" s="1686"/>
      <c r="O122" s="1685"/>
    </row>
    <row r="123" spans="1:15" s="2" customFormat="1" ht="15" customHeight="1" thickBot="1" x14ac:dyDescent="0.3">
      <c r="A123" s="3829" t="s">
        <v>27</v>
      </c>
      <c r="B123" s="3858" t="s">
        <v>25</v>
      </c>
      <c r="C123" s="3832" t="s">
        <v>84</v>
      </c>
      <c r="D123" s="3822" t="s">
        <v>25</v>
      </c>
      <c r="E123" s="1273"/>
      <c r="F123" s="3848" t="s">
        <v>739</v>
      </c>
      <c r="G123" s="3750"/>
      <c r="H123" s="3761"/>
      <c r="I123" s="3744"/>
      <c r="J123" s="3871"/>
      <c r="K123" s="1688" t="s">
        <v>101</v>
      </c>
      <c r="L123" s="1373">
        <v>25</v>
      </c>
      <c r="M123" s="1687"/>
      <c r="N123" s="1686"/>
      <c r="O123" s="1685"/>
    </row>
    <row r="124" spans="1:15" s="2" customFormat="1" ht="15" customHeight="1" thickBot="1" x14ac:dyDescent="0.3">
      <c r="A124" s="3830"/>
      <c r="B124" s="3859"/>
      <c r="C124" s="3833"/>
      <c r="D124" s="3823"/>
      <c r="E124" s="1263"/>
      <c r="F124" s="3849"/>
      <c r="G124" s="3750"/>
      <c r="H124" s="3761"/>
      <c r="I124" s="3744"/>
      <c r="J124" s="3871"/>
      <c r="K124" s="1688" t="s">
        <v>139</v>
      </c>
      <c r="L124" s="1373"/>
      <c r="M124" s="1687"/>
      <c r="N124" s="1686"/>
      <c r="O124" s="1685"/>
    </row>
    <row r="125" spans="1:15" s="2" customFormat="1" ht="15" customHeight="1" thickBot="1" x14ac:dyDescent="0.3">
      <c r="A125" s="3830"/>
      <c r="B125" s="3859"/>
      <c r="C125" s="3833"/>
      <c r="D125" s="3823"/>
      <c r="E125" s="1263"/>
      <c r="F125" s="3849"/>
      <c r="G125" s="3750"/>
      <c r="H125" s="3761"/>
      <c r="I125" s="3744"/>
      <c r="J125" s="3871"/>
      <c r="K125" s="1688" t="s">
        <v>207</v>
      </c>
      <c r="L125" s="1373"/>
      <c r="M125" s="1687"/>
      <c r="N125" s="1686"/>
      <c r="O125" s="1685"/>
    </row>
    <row r="126" spans="1:15" s="2" customFormat="1" ht="15" customHeight="1" thickBot="1" x14ac:dyDescent="0.25">
      <c r="A126" s="3831"/>
      <c r="B126" s="3860"/>
      <c r="C126" s="3834"/>
      <c r="D126" s="3824"/>
      <c r="E126" s="1272"/>
      <c r="F126" s="3850"/>
      <c r="G126" s="3801"/>
      <c r="H126" s="3762"/>
      <c r="I126" s="3745"/>
      <c r="J126" s="3872"/>
      <c r="K126" s="1684" t="s">
        <v>21</v>
      </c>
      <c r="L126" s="1370">
        <f>SUM(L123:L125)</f>
        <v>25</v>
      </c>
      <c r="M126" s="1683"/>
      <c r="N126" s="1682"/>
      <c r="O126" s="1681"/>
    </row>
    <row r="127" spans="1:15" s="2" customFormat="1" ht="15" customHeight="1" thickBot="1" x14ac:dyDescent="0.3">
      <c r="A127" s="1200" t="s">
        <v>27</v>
      </c>
      <c r="B127" s="1582" t="s">
        <v>25</v>
      </c>
      <c r="C127" s="3811" t="s">
        <v>559</v>
      </c>
      <c r="D127" s="3812"/>
      <c r="E127" s="3812"/>
      <c r="F127" s="3812"/>
      <c r="G127" s="3812"/>
      <c r="H127" s="3812"/>
      <c r="I127" s="3812"/>
      <c r="J127" s="3812"/>
      <c r="K127" s="3813"/>
      <c r="L127" s="1680">
        <f>L94+L101+L109+L122</f>
        <v>36</v>
      </c>
      <c r="M127" s="3797"/>
      <c r="N127" s="3798"/>
      <c r="O127" s="3799"/>
    </row>
    <row r="128" spans="1:15" s="2" customFormat="1" ht="32.25" customHeight="1" thickBot="1" x14ac:dyDescent="0.3">
      <c r="A128" s="1679" t="s">
        <v>27</v>
      </c>
      <c r="B128" s="1678" t="s">
        <v>27</v>
      </c>
      <c r="C128" s="1366" t="s">
        <v>738</v>
      </c>
      <c r="D128" s="1676"/>
      <c r="E128" s="1676"/>
      <c r="F128" s="1676"/>
      <c r="G128" s="1676"/>
      <c r="H128" s="1677"/>
      <c r="I128" s="1676"/>
      <c r="J128" s="1676"/>
      <c r="K128" s="1676"/>
      <c r="L128" s="1676"/>
      <c r="M128" s="1676"/>
      <c r="N128" s="1676"/>
      <c r="O128" s="1675"/>
    </row>
    <row r="129" spans="1:15" s="2" customFormat="1" ht="21" customHeight="1" x14ac:dyDescent="0.25">
      <c r="A129" s="1266"/>
      <c r="B129" s="1265"/>
      <c r="C129" s="3807"/>
      <c r="D129" s="3808"/>
      <c r="E129" s="3808"/>
      <c r="F129" s="3808"/>
      <c r="G129" s="3808"/>
      <c r="H129" s="3808"/>
      <c r="I129" s="3808"/>
      <c r="J129" s="3808"/>
      <c r="K129" s="3808"/>
      <c r="L129" s="3808"/>
      <c r="M129" s="1674" t="s">
        <v>737</v>
      </c>
      <c r="N129" s="1673" t="s">
        <v>200</v>
      </c>
      <c r="O129" s="1672"/>
    </row>
    <row r="130" spans="1:15" s="2" customFormat="1" ht="35.25" customHeight="1" thickBot="1" x14ac:dyDescent="0.3">
      <c r="A130" s="1446"/>
      <c r="B130" s="1435"/>
      <c r="C130" s="3809"/>
      <c r="D130" s="3810"/>
      <c r="E130" s="3810"/>
      <c r="F130" s="3810"/>
      <c r="G130" s="3810"/>
      <c r="H130" s="3810"/>
      <c r="I130" s="3810"/>
      <c r="J130" s="3810"/>
      <c r="K130" s="3810"/>
      <c r="L130" s="3810"/>
      <c r="M130" s="1671" t="s">
        <v>736</v>
      </c>
      <c r="N130" s="1670" t="s">
        <v>200</v>
      </c>
      <c r="O130" s="1669"/>
    </row>
    <row r="131" spans="1:15" s="2" customFormat="1" ht="30" customHeight="1" thickBot="1" x14ac:dyDescent="0.3">
      <c r="A131" s="3829" t="s">
        <v>27</v>
      </c>
      <c r="B131" s="3835" t="s">
        <v>27</v>
      </c>
      <c r="C131" s="3832" t="s">
        <v>25</v>
      </c>
      <c r="D131" s="3794"/>
      <c r="E131" s="1215"/>
      <c r="F131" s="1668" t="s">
        <v>734</v>
      </c>
      <c r="G131" s="3749" t="s">
        <v>511</v>
      </c>
      <c r="H131" s="3783" t="s">
        <v>33</v>
      </c>
      <c r="I131" s="1392" t="s">
        <v>582</v>
      </c>
      <c r="J131" s="3817" t="s">
        <v>237</v>
      </c>
      <c r="K131" s="1650" t="s">
        <v>101</v>
      </c>
      <c r="L131" s="1406">
        <f>L135</f>
        <v>50</v>
      </c>
      <c r="M131" s="1667" t="s">
        <v>735</v>
      </c>
      <c r="N131" s="1666" t="s">
        <v>304</v>
      </c>
      <c r="O131" s="1665">
        <v>1.4999999999999999E-2</v>
      </c>
    </row>
    <row r="132" spans="1:15" s="2" customFormat="1" ht="23.25" customHeight="1" thickBot="1" x14ac:dyDescent="0.3">
      <c r="A132" s="3830"/>
      <c r="B132" s="3836"/>
      <c r="C132" s="3833"/>
      <c r="D132" s="3795"/>
      <c r="E132" s="1233"/>
      <c r="F132" s="1664"/>
      <c r="G132" s="3750"/>
      <c r="H132" s="3784"/>
      <c r="I132" s="1376"/>
      <c r="J132" s="3818"/>
      <c r="K132" s="1648" t="s">
        <v>139</v>
      </c>
      <c r="L132" s="1370"/>
      <c r="M132" s="1287"/>
      <c r="N132" s="1286"/>
      <c r="O132" s="1285"/>
    </row>
    <row r="133" spans="1:15" s="2" customFormat="1" ht="21.75" customHeight="1" thickBot="1" x14ac:dyDescent="0.3">
      <c r="A133" s="3830"/>
      <c r="B133" s="3836"/>
      <c r="C133" s="3833"/>
      <c r="D133" s="3795"/>
      <c r="E133" s="1233"/>
      <c r="F133" s="1664"/>
      <c r="G133" s="3750"/>
      <c r="H133" s="3784"/>
      <c r="I133" s="1376"/>
      <c r="J133" s="3818"/>
      <c r="K133" s="1647" t="s">
        <v>207</v>
      </c>
      <c r="L133" s="1408"/>
      <c r="M133" s="1287"/>
      <c r="N133" s="1286"/>
      <c r="O133" s="1285"/>
    </row>
    <row r="134" spans="1:15" s="2" customFormat="1" ht="15" customHeight="1" thickBot="1" x14ac:dyDescent="0.3">
      <c r="A134" s="3830"/>
      <c r="B134" s="3836"/>
      <c r="C134" s="3833"/>
      <c r="D134" s="3795"/>
      <c r="E134" s="1233"/>
      <c r="F134" s="1663"/>
      <c r="G134" s="3750"/>
      <c r="H134" s="3784"/>
      <c r="I134" s="1376"/>
      <c r="J134" s="3818"/>
      <c r="K134" s="1401" t="s">
        <v>21</v>
      </c>
      <c r="L134" s="1662">
        <f>SUM(L131:L133)</f>
        <v>50</v>
      </c>
      <c r="M134" s="1269"/>
      <c r="N134" s="1268"/>
      <c r="O134" s="1267"/>
    </row>
    <row r="135" spans="1:15" s="2" customFormat="1" ht="15" customHeight="1" x14ac:dyDescent="0.25">
      <c r="A135" s="1350" t="s">
        <v>27</v>
      </c>
      <c r="B135" s="1349" t="s">
        <v>27</v>
      </c>
      <c r="C135" s="1348" t="s">
        <v>25</v>
      </c>
      <c r="D135" s="3794" t="s">
        <v>25</v>
      </c>
      <c r="E135" s="1215"/>
      <c r="F135" s="3224" t="s">
        <v>734</v>
      </c>
      <c r="G135" s="3750"/>
      <c r="H135" s="3784"/>
      <c r="I135" s="1392"/>
      <c r="J135" s="1661"/>
      <c r="K135" s="1399" t="s">
        <v>101</v>
      </c>
      <c r="L135" s="1660">
        <v>50</v>
      </c>
      <c r="M135" s="1275"/>
      <c r="N135" s="1659"/>
      <c r="O135" s="1274"/>
    </row>
    <row r="136" spans="1:15" s="2" customFormat="1" ht="15" customHeight="1" thickBot="1" x14ac:dyDescent="0.3">
      <c r="A136" s="1336"/>
      <c r="B136" s="1335"/>
      <c r="C136" s="1334"/>
      <c r="D136" s="3795"/>
      <c r="E136" s="1233"/>
      <c r="F136" s="3763"/>
      <c r="G136" s="3750"/>
      <c r="H136" s="3784"/>
      <c r="I136" s="1376"/>
      <c r="J136" s="1658"/>
      <c r="K136" s="1657"/>
      <c r="L136" s="1619"/>
      <c r="M136" s="1618"/>
      <c r="N136" s="1656"/>
      <c r="O136" s="1617"/>
    </row>
    <row r="137" spans="1:15" s="2" customFormat="1" ht="15" customHeight="1" thickBot="1" x14ac:dyDescent="0.25">
      <c r="A137" s="1203"/>
      <c r="B137" s="1330"/>
      <c r="C137" s="1329"/>
      <c r="D137" s="3796"/>
      <c r="E137" s="1210"/>
      <c r="F137" s="3225"/>
      <c r="G137" s="3801"/>
      <c r="H137" s="3785"/>
      <c r="I137" s="1372"/>
      <c r="J137" s="1655"/>
      <c r="K137" s="1654" t="s">
        <v>21</v>
      </c>
      <c r="L137" s="1653">
        <f>SUM(L135:L136)</f>
        <v>50</v>
      </c>
      <c r="M137" s="1652"/>
      <c r="N137" s="1651"/>
      <c r="O137" s="1440"/>
    </row>
    <row r="138" spans="1:15" s="2" customFormat="1" ht="15" customHeight="1" thickBot="1" x14ac:dyDescent="0.3">
      <c r="A138" s="3829" t="s">
        <v>27</v>
      </c>
      <c r="B138" s="3835" t="s">
        <v>27</v>
      </c>
      <c r="C138" s="3832" t="s">
        <v>27</v>
      </c>
      <c r="D138" s="3867"/>
      <c r="E138" s="3867"/>
      <c r="F138" s="3820" t="s">
        <v>733</v>
      </c>
      <c r="G138" s="3804" t="s">
        <v>506</v>
      </c>
      <c r="H138" s="3783" t="s">
        <v>33</v>
      </c>
      <c r="I138" s="1392" t="s">
        <v>582</v>
      </c>
      <c r="J138" s="3817" t="s">
        <v>237</v>
      </c>
      <c r="K138" s="1650" t="s">
        <v>101</v>
      </c>
      <c r="L138" s="1406">
        <f>L143+L147+L151+L155+L161+L165+L169+L173+L177+L181+L185</f>
        <v>2644</v>
      </c>
      <c r="M138" s="1280"/>
      <c r="N138" s="1649"/>
      <c r="O138" s="1278"/>
    </row>
    <row r="139" spans="1:15" s="2" customFormat="1" ht="15" customHeight="1" thickBot="1" x14ac:dyDescent="0.3">
      <c r="A139" s="3830"/>
      <c r="B139" s="3836"/>
      <c r="C139" s="3833"/>
      <c r="D139" s="3868"/>
      <c r="E139" s="3868"/>
      <c r="F139" s="3821"/>
      <c r="G139" s="3805"/>
      <c r="H139" s="3784"/>
      <c r="I139" s="1233"/>
      <c r="J139" s="3818"/>
      <c r="K139" s="1648" t="s">
        <v>139</v>
      </c>
      <c r="L139" s="1370"/>
      <c r="M139" s="1636"/>
      <c r="N139" s="1286"/>
      <c r="O139" s="1635"/>
    </row>
    <row r="140" spans="1:15" s="2" customFormat="1" ht="15" customHeight="1" thickBot="1" x14ac:dyDescent="0.3">
      <c r="A140" s="3830"/>
      <c r="B140" s="3836"/>
      <c r="C140" s="3833"/>
      <c r="D140" s="3868"/>
      <c r="E140" s="3868"/>
      <c r="F140" s="3821"/>
      <c r="G140" s="3805"/>
      <c r="H140" s="3784"/>
      <c r="I140" s="1233"/>
      <c r="J140" s="3818"/>
      <c r="K140" s="1648" t="s">
        <v>124</v>
      </c>
      <c r="L140" s="1402">
        <f>L145+L149+L153+L157+L163+L167+L171+L175+L183+L187</f>
        <v>351.14</v>
      </c>
      <c r="M140" s="1636"/>
      <c r="N140" s="1286"/>
      <c r="O140" s="1635"/>
    </row>
    <row r="141" spans="1:15" s="2" customFormat="1" ht="15" customHeight="1" thickBot="1" x14ac:dyDescent="0.3">
      <c r="A141" s="3830"/>
      <c r="B141" s="3836"/>
      <c r="C141" s="3833"/>
      <c r="D141" s="3868"/>
      <c r="E141" s="3868"/>
      <c r="F141" s="3821"/>
      <c r="G141" s="3805"/>
      <c r="H141" s="3784"/>
      <c r="I141" s="1233"/>
      <c r="J141" s="3818"/>
      <c r="K141" s="1647" t="s">
        <v>207</v>
      </c>
      <c r="L141" s="1370"/>
      <c r="M141" s="1636"/>
      <c r="N141" s="1286"/>
      <c r="O141" s="1635"/>
    </row>
    <row r="142" spans="1:15" s="2" customFormat="1" ht="15" customHeight="1" thickBot="1" x14ac:dyDescent="0.3">
      <c r="A142" s="3831"/>
      <c r="B142" s="3837"/>
      <c r="C142" s="3834"/>
      <c r="D142" s="3869"/>
      <c r="E142" s="3869"/>
      <c r="F142" s="1646"/>
      <c r="G142" s="3806"/>
      <c r="H142" s="3785"/>
      <c r="I142" s="1210"/>
      <c r="J142" s="3819"/>
      <c r="K142" s="1401" t="s">
        <v>21</v>
      </c>
      <c r="L142" s="1400">
        <f>SUM(L138:L141)</f>
        <v>2995.14</v>
      </c>
      <c r="M142" s="1645"/>
      <c r="N142" s="1205"/>
      <c r="O142" s="1644"/>
    </row>
    <row r="143" spans="1:15" s="2" customFormat="1" ht="30" customHeight="1" thickBot="1" x14ac:dyDescent="0.3">
      <c r="A143" s="3829"/>
      <c r="B143" s="3835"/>
      <c r="C143" s="3832"/>
      <c r="D143" s="3795" t="s">
        <v>25</v>
      </c>
      <c r="E143" s="1233"/>
      <c r="F143" s="3224" t="s">
        <v>732</v>
      </c>
      <c r="G143" s="3749" t="s">
        <v>506</v>
      </c>
      <c r="H143" s="3783" t="s">
        <v>33</v>
      </c>
      <c r="I143" s="1392" t="s">
        <v>582</v>
      </c>
      <c r="J143" s="3800" t="s">
        <v>237</v>
      </c>
      <c r="K143" s="1380" t="s">
        <v>101</v>
      </c>
      <c r="L143" s="1527">
        <v>230</v>
      </c>
      <c r="M143" s="1643" t="s">
        <v>731</v>
      </c>
      <c r="N143" s="1379" t="s">
        <v>730</v>
      </c>
      <c r="O143" s="1642">
        <v>571</v>
      </c>
    </row>
    <row r="144" spans="1:15" s="2" customFormat="1" ht="15" customHeight="1" thickBot="1" x14ac:dyDescent="0.3">
      <c r="A144" s="3830"/>
      <c r="B144" s="3836"/>
      <c r="C144" s="3833"/>
      <c r="D144" s="3795"/>
      <c r="E144" s="1233"/>
      <c r="F144" s="3763"/>
      <c r="G144" s="3750"/>
      <c r="H144" s="3784"/>
      <c r="I144" s="1233"/>
      <c r="J144" s="3800"/>
      <c r="K144" s="1378" t="s">
        <v>139</v>
      </c>
      <c r="L144" s="1373"/>
      <c r="M144" s="1641"/>
      <c r="N144" s="1640"/>
      <c r="O144" s="1639"/>
    </row>
    <row r="145" spans="1:15" s="2" customFormat="1" ht="15" customHeight="1" thickBot="1" x14ac:dyDescent="0.3">
      <c r="A145" s="3830"/>
      <c r="B145" s="3836"/>
      <c r="C145" s="3833"/>
      <c r="D145" s="3795"/>
      <c r="E145" s="1233"/>
      <c r="F145" s="3763"/>
      <c r="G145" s="3750"/>
      <c r="H145" s="3784"/>
      <c r="I145" s="1233"/>
      <c r="J145" s="1448"/>
      <c r="K145" s="1374" t="s">
        <v>124</v>
      </c>
      <c r="L145" s="1393"/>
      <c r="M145" s="1636"/>
      <c r="N145" s="1286"/>
      <c r="O145" s="1635"/>
    </row>
    <row r="146" spans="1:15" s="2" customFormat="1" ht="15" customHeight="1" thickBot="1" x14ac:dyDescent="0.3">
      <c r="A146" s="3831"/>
      <c r="B146" s="3837"/>
      <c r="C146" s="3834"/>
      <c r="D146" s="3796"/>
      <c r="E146" s="1233"/>
      <c r="F146" s="1220"/>
      <c r="G146" s="3801"/>
      <c r="H146" s="3785"/>
      <c r="I146" s="1210"/>
      <c r="J146" s="1327"/>
      <c r="K146" s="1371" t="s">
        <v>21</v>
      </c>
      <c r="L146" s="1370">
        <f>SUM(L143:L145)</f>
        <v>230</v>
      </c>
      <c r="M146" s="1636"/>
      <c r="N146" s="1286"/>
      <c r="O146" s="1635"/>
    </row>
    <row r="147" spans="1:15" s="2" customFormat="1" ht="25.5" customHeight="1" thickBot="1" x14ac:dyDescent="0.3">
      <c r="A147" s="3829"/>
      <c r="B147" s="3835"/>
      <c r="C147" s="3832"/>
      <c r="D147" s="3822" t="s">
        <v>27</v>
      </c>
      <c r="E147" s="1610"/>
      <c r="F147" s="3224" t="s">
        <v>729</v>
      </c>
      <c r="G147" s="3749" t="s">
        <v>506</v>
      </c>
      <c r="H147" s="3783" t="s">
        <v>33</v>
      </c>
      <c r="I147" s="1392" t="s">
        <v>582</v>
      </c>
      <c r="J147" s="3800" t="s">
        <v>237</v>
      </c>
      <c r="K147" s="1399" t="s">
        <v>101</v>
      </c>
      <c r="L147" s="1527">
        <v>120</v>
      </c>
      <c r="M147" s="1638" t="s">
        <v>728</v>
      </c>
      <c r="N147" s="1626" t="s">
        <v>726</v>
      </c>
      <c r="O147" s="1633">
        <v>9243</v>
      </c>
    </row>
    <row r="148" spans="1:15" s="2" customFormat="1" ht="27.75" customHeight="1" thickBot="1" x14ac:dyDescent="0.3">
      <c r="A148" s="3830"/>
      <c r="B148" s="3836"/>
      <c r="C148" s="3833"/>
      <c r="D148" s="3823"/>
      <c r="E148" s="1608"/>
      <c r="F148" s="3763"/>
      <c r="G148" s="3750"/>
      <c r="H148" s="3784"/>
      <c r="I148" s="1233"/>
      <c r="J148" s="3800"/>
      <c r="K148" s="1378" t="s">
        <v>139</v>
      </c>
      <c r="L148" s="1373"/>
      <c r="M148" s="1638" t="s">
        <v>727</v>
      </c>
      <c r="N148" s="1637" t="s">
        <v>726</v>
      </c>
      <c r="O148" s="1633">
        <v>687</v>
      </c>
    </row>
    <row r="149" spans="1:15" s="2" customFormat="1" ht="15" customHeight="1" thickBot="1" x14ac:dyDescent="0.3">
      <c r="A149" s="3830"/>
      <c r="B149" s="3836"/>
      <c r="C149" s="3833"/>
      <c r="D149" s="3823"/>
      <c r="E149" s="1608"/>
      <c r="F149" s="3763"/>
      <c r="G149" s="3750"/>
      <c r="H149" s="3784"/>
      <c r="I149" s="1233"/>
      <c r="J149" s="1448"/>
      <c r="K149" s="1374" t="s">
        <v>124</v>
      </c>
      <c r="L149" s="1373"/>
      <c r="M149" s="1636"/>
      <c r="N149" s="1286"/>
      <c r="O149" s="1248"/>
    </row>
    <row r="150" spans="1:15" s="2" customFormat="1" ht="15" customHeight="1" thickBot="1" x14ac:dyDescent="0.3">
      <c r="A150" s="3831"/>
      <c r="B150" s="3837"/>
      <c r="C150" s="3834"/>
      <c r="D150" s="3824"/>
      <c r="E150" s="1608"/>
      <c r="F150" s="1377"/>
      <c r="G150" s="3801"/>
      <c r="H150" s="3785"/>
      <c r="I150" s="1210"/>
      <c r="J150" s="1327"/>
      <c r="K150" s="1371" t="s">
        <v>21</v>
      </c>
      <c r="L150" s="1370">
        <f>SUM(L147:L149)</f>
        <v>120</v>
      </c>
      <c r="M150" s="1636"/>
      <c r="N150" s="1286"/>
      <c r="O150" s="1635"/>
    </row>
    <row r="151" spans="1:15" s="2" customFormat="1" ht="15" customHeight="1" thickBot="1" x14ac:dyDescent="0.3">
      <c r="A151" s="3829"/>
      <c r="B151" s="3835"/>
      <c r="C151" s="3891"/>
      <c r="D151" s="3822" t="s">
        <v>86</v>
      </c>
      <c r="E151" s="1610"/>
      <c r="F151" s="3224" t="s">
        <v>725</v>
      </c>
      <c r="G151" s="3749" t="s">
        <v>506</v>
      </c>
      <c r="H151" s="3783" t="s">
        <v>33</v>
      </c>
      <c r="I151" s="1392" t="s">
        <v>582</v>
      </c>
      <c r="J151" s="3800" t="s">
        <v>237</v>
      </c>
      <c r="K151" s="1399" t="s">
        <v>101</v>
      </c>
      <c r="L151" s="1373">
        <v>130</v>
      </c>
      <c r="M151" s="1250"/>
      <c r="N151" s="1286"/>
      <c r="O151" s="1248"/>
    </row>
    <row r="152" spans="1:15" s="2" customFormat="1" ht="15" customHeight="1" thickBot="1" x14ac:dyDescent="0.3">
      <c r="A152" s="3830"/>
      <c r="B152" s="3836"/>
      <c r="C152" s="3892"/>
      <c r="D152" s="3823"/>
      <c r="E152" s="1608"/>
      <c r="F152" s="3763"/>
      <c r="G152" s="3750"/>
      <c r="H152" s="3784"/>
      <c r="I152" s="1233"/>
      <c r="J152" s="3800"/>
      <c r="K152" s="1378" t="s">
        <v>139</v>
      </c>
      <c r="L152" s="1373"/>
      <c r="M152" s="1634" t="s">
        <v>724</v>
      </c>
      <c r="N152" s="1236" t="s">
        <v>200</v>
      </c>
      <c r="O152" s="1633">
        <v>2900</v>
      </c>
    </row>
    <row r="153" spans="1:15" s="2" customFormat="1" ht="15" customHeight="1" thickBot="1" x14ac:dyDescent="0.3">
      <c r="A153" s="3830"/>
      <c r="B153" s="3836"/>
      <c r="C153" s="3892"/>
      <c r="D153" s="3823"/>
      <c r="E153" s="1608"/>
      <c r="F153" s="3763"/>
      <c r="G153" s="3750"/>
      <c r="H153" s="3784"/>
      <c r="I153" s="1233"/>
      <c r="J153" s="1448"/>
      <c r="K153" s="1374" t="s">
        <v>124</v>
      </c>
      <c r="L153" s="1373"/>
      <c r="M153" s="1250"/>
      <c r="N153" s="1286"/>
      <c r="O153" s="1248"/>
    </row>
    <row r="154" spans="1:15" s="2" customFormat="1" ht="15" customHeight="1" thickBot="1" x14ac:dyDescent="0.3">
      <c r="A154" s="3830"/>
      <c r="B154" s="3836"/>
      <c r="C154" s="3892"/>
      <c r="D154" s="3823"/>
      <c r="E154" s="1608"/>
      <c r="F154" s="1377"/>
      <c r="G154" s="3750"/>
      <c r="H154" s="3784"/>
      <c r="I154" s="1233"/>
      <c r="J154" s="1333"/>
      <c r="K154" s="1422" t="s">
        <v>21</v>
      </c>
      <c r="L154" s="1408">
        <f>SUM(L151:L153)</f>
        <v>130</v>
      </c>
      <c r="M154" s="1632"/>
      <c r="N154" s="1268"/>
      <c r="O154" s="1631"/>
    </row>
    <row r="155" spans="1:15" s="2" customFormat="1" ht="15" customHeight="1" thickBot="1" x14ac:dyDescent="0.3">
      <c r="A155" s="3829"/>
      <c r="B155" s="3835"/>
      <c r="C155" s="3832"/>
      <c r="D155" s="3822" t="s">
        <v>84</v>
      </c>
      <c r="E155" s="1610"/>
      <c r="F155" s="3224" t="s">
        <v>723</v>
      </c>
      <c r="G155" s="3749" t="s">
        <v>506</v>
      </c>
      <c r="H155" s="3783" t="s">
        <v>33</v>
      </c>
      <c r="I155" s="1392" t="s">
        <v>582</v>
      </c>
      <c r="J155" s="3802" t="s">
        <v>237</v>
      </c>
      <c r="K155" s="1399" t="s">
        <v>101</v>
      </c>
      <c r="L155" s="1390">
        <v>1658</v>
      </c>
      <c r="M155" s="1630" t="s">
        <v>722</v>
      </c>
      <c r="N155" s="1388" t="s">
        <v>200</v>
      </c>
      <c r="O155" s="1624">
        <v>21</v>
      </c>
    </row>
    <row r="156" spans="1:15" s="2" customFormat="1" ht="15" customHeight="1" thickBot="1" x14ac:dyDescent="0.3">
      <c r="A156" s="3830"/>
      <c r="B156" s="3836"/>
      <c r="C156" s="3833"/>
      <c r="D156" s="3823"/>
      <c r="E156" s="1608"/>
      <c r="F156" s="3763"/>
      <c r="G156" s="3750"/>
      <c r="H156" s="3784"/>
      <c r="I156" s="1233"/>
      <c r="J156" s="3800"/>
      <c r="K156" s="1378" t="s">
        <v>139</v>
      </c>
      <c r="L156" s="1373"/>
      <c r="M156" s="1627" t="s">
        <v>721</v>
      </c>
      <c r="N156" s="1626" t="s">
        <v>200</v>
      </c>
      <c r="O156" s="1629">
        <v>600</v>
      </c>
    </row>
    <row r="157" spans="1:15" s="2" customFormat="1" ht="15" customHeight="1" thickBot="1" x14ac:dyDescent="0.3">
      <c r="A157" s="3830"/>
      <c r="B157" s="3836"/>
      <c r="C157" s="3833"/>
      <c r="D157" s="3823"/>
      <c r="E157" s="1608"/>
      <c r="F157" s="3763"/>
      <c r="G157" s="3750"/>
      <c r="H157" s="3784"/>
      <c r="I157" s="1233"/>
      <c r="J157" s="1628"/>
      <c r="K157" s="1378" t="s">
        <v>124</v>
      </c>
      <c r="L157" s="1393">
        <v>201.05</v>
      </c>
      <c r="M157" s="1627" t="s">
        <v>720</v>
      </c>
      <c r="N157" s="1626" t="s">
        <v>209</v>
      </c>
      <c r="O157" s="1629">
        <v>140</v>
      </c>
    </row>
    <row r="158" spans="1:15" s="2" customFormat="1" ht="15" customHeight="1" thickBot="1" x14ac:dyDescent="0.3">
      <c r="A158" s="3830"/>
      <c r="B158" s="3836"/>
      <c r="C158" s="3833"/>
      <c r="D158" s="3823"/>
      <c r="E158" s="1608"/>
      <c r="F158" s="3763"/>
      <c r="G158" s="3750"/>
      <c r="H158" s="3784"/>
      <c r="I158" s="1233"/>
      <c r="J158" s="1628"/>
      <c r="K158" s="1378"/>
      <c r="L158" s="1373"/>
      <c r="M158" s="1627" t="s">
        <v>719</v>
      </c>
      <c r="N158" s="1626" t="s">
        <v>718</v>
      </c>
      <c r="O158" s="1235">
        <v>420</v>
      </c>
    </row>
    <row r="159" spans="1:15" s="2" customFormat="1" ht="12.75" customHeight="1" thickBot="1" x14ac:dyDescent="0.3">
      <c r="A159" s="3830"/>
      <c r="B159" s="3836"/>
      <c r="C159" s="3833"/>
      <c r="D159" s="3823"/>
      <c r="E159" s="1608"/>
      <c r="F159" s="3763"/>
      <c r="G159" s="3750"/>
      <c r="H159" s="3784"/>
      <c r="I159" s="1233"/>
      <c r="J159" s="1448"/>
      <c r="K159" s="1374"/>
      <c r="L159" s="1373"/>
      <c r="M159" s="1250"/>
      <c r="N159" s="13"/>
      <c r="O159" s="1248"/>
    </row>
    <row r="160" spans="1:15" s="2" customFormat="1" ht="15" customHeight="1" thickBot="1" x14ac:dyDescent="0.3">
      <c r="A160" s="3831"/>
      <c r="B160" s="3837"/>
      <c r="C160" s="3834"/>
      <c r="D160" s="3824"/>
      <c r="E160" s="1623"/>
      <c r="F160" s="1220"/>
      <c r="G160" s="3801"/>
      <c r="H160" s="3785"/>
      <c r="I160" s="1210"/>
      <c r="J160" s="1327"/>
      <c r="K160" s="1371" t="s">
        <v>21</v>
      </c>
      <c r="L160" s="1370">
        <f>SUM(L155:L159)</f>
        <v>1859.05</v>
      </c>
      <c r="M160" s="1260"/>
      <c r="N160" s="1205"/>
      <c r="O160" s="1259"/>
    </row>
    <row r="161" spans="1:15" s="2" customFormat="1" ht="67.5" customHeight="1" thickBot="1" x14ac:dyDescent="0.3">
      <c r="A161" s="3829"/>
      <c r="B161" s="3835"/>
      <c r="C161" s="3832"/>
      <c r="D161" s="3822" t="s">
        <v>81</v>
      </c>
      <c r="E161" s="1610"/>
      <c r="F161" s="3224" t="s">
        <v>717</v>
      </c>
      <c r="G161" s="3749" t="s">
        <v>506</v>
      </c>
      <c r="H161" s="3783" t="s">
        <v>33</v>
      </c>
      <c r="I161" s="1392" t="s">
        <v>582</v>
      </c>
      <c r="J161" s="3764" t="s">
        <v>237</v>
      </c>
      <c r="K161" s="1399" t="s">
        <v>101</v>
      </c>
      <c r="L161" s="1390">
        <v>30</v>
      </c>
      <c r="M161" s="1625" t="s">
        <v>716</v>
      </c>
      <c r="N161" s="1388" t="s">
        <v>200</v>
      </c>
      <c r="O161" s="1624">
        <v>10</v>
      </c>
    </row>
    <row r="162" spans="1:15" s="2" customFormat="1" ht="15" customHeight="1" thickBot="1" x14ac:dyDescent="0.3">
      <c r="A162" s="3830"/>
      <c r="B162" s="3836"/>
      <c r="C162" s="3833"/>
      <c r="D162" s="3823"/>
      <c r="E162" s="1608"/>
      <c r="F162" s="3763"/>
      <c r="G162" s="3750"/>
      <c r="H162" s="3784"/>
      <c r="I162" s="1233"/>
      <c r="J162" s="3765"/>
      <c r="K162" s="1378" t="s">
        <v>139</v>
      </c>
      <c r="L162" s="1373"/>
      <c r="M162" s="1287"/>
      <c r="N162" s="1286"/>
      <c r="O162" s="1285"/>
    </row>
    <row r="163" spans="1:15" s="2" customFormat="1" ht="15" customHeight="1" thickBot="1" x14ac:dyDescent="0.3">
      <c r="A163" s="3830"/>
      <c r="B163" s="3836"/>
      <c r="C163" s="3833"/>
      <c r="D163" s="3823"/>
      <c r="E163" s="1608"/>
      <c r="F163" s="3763"/>
      <c r="G163" s="3750"/>
      <c r="H163" s="3784"/>
      <c r="I163" s="1233"/>
      <c r="J163" s="3765"/>
      <c r="K163" s="1374" t="s">
        <v>124</v>
      </c>
      <c r="L163" s="1373"/>
      <c r="M163" s="1287"/>
      <c r="N163" s="1286"/>
      <c r="O163" s="1285"/>
    </row>
    <row r="164" spans="1:15" s="2" customFormat="1" ht="15" customHeight="1" thickBot="1" x14ac:dyDescent="0.3">
      <c r="A164" s="3831"/>
      <c r="B164" s="3837"/>
      <c r="C164" s="3834"/>
      <c r="D164" s="3824"/>
      <c r="E164" s="1623"/>
      <c r="F164" s="1220"/>
      <c r="G164" s="3801"/>
      <c r="H164" s="3785"/>
      <c r="I164" s="1210"/>
      <c r="J164" s="3803"/>
      <c r="K164" s="1371" t="s">
        <v>21</v>
      </c>
      <c r="L164" s="1370">
        <f>SUM(L161:L163)</f>
        <v>30</v>
      </c>
      <c r="M164" s="1260"/>
      <c r="N164" s="1205"/>
      <c r="O164" s="1259"/>
    </row>
    <row r="165" spans="1:15" s="2" customFormat="1" ht="39.75" customHeight="1" thickBot="1" x14ac:dyDescent="0.3">
      <c r="A165" s="3830"/>
      <c r="B165" s="3879"/>
      <c r="C165" s="3894"/>
      <c r="D165" s="3823" t="s">
        <v>76</v>
      </c>
      <c r="E165" s="1608"/>
      <c r="F165" s="1377" t="s">
        <v>715</v>
      </c>
      <c r="G165" s="3750" t="s">
        <v>506</v>
      </c>
      <c r="H165" s="3784" t="s">
        <v>33</v>
      </c>
      <c r="I165" s="1376" t="s">
        <v>582</v>
      </c>
      <c r="J165" s="3765" t="s">
        <v>237</v>
      </c>
      <c r="K165" s="1386" t="s">
        <v>101</v>
      </c>
      <c r="L165" s="1619">
        <v>58</v>
      </c>
      <c r="M165" s="1622" t="s">
        <v>714</v>
      </c>
      <c r="N165" s="1621" t="s">
        <v>200</v>
      </c>
      <c r="O165" s="1620">
        <v>200</v>
      </c>
    </row>
    <row r="166" spans="1:15" s="2" customFormat="1" ht="15" customHeight="1" thickBot="1" x14ac:dyDescent="0.3">
      <c r="A166" s="3830"/>
      <c r="B166" s="3879"/>
      <c r="C166" s="3894"/>
      <c r="D166" s="3823"/>
      <c r="E166" s="1608"/>
      <c r="F166" s="1377"/>
      <c r="G166" s="3750"/>
      <c r="H166" s="3784"/>
      <c r="I166" s="1233"/>
      <c r="J166" s="3765"/>
      <c r="K166" s="1384" t="s">
        <v>139</v>
      </c>
      <c r="L166" s="1390"/>
      <c r="M166" s="1280"/>
      <c r="N166" s="1279"/>
      <c r="O166" s="1278"/>
    </row>
    <row r="167" spans="1:15" s="2" customFormat="1" ht="15" customHeight="1" thickBot="1" x14ac:dyDescent="0.3">
      <c r="A167" s="3830"/>
      <c r="B167" s="3879"/>
      <c r="C167" s="3894"/>
      <c r="D167" s="3823"/>
      <c r="E167" s="1608"/>
      <c r="F167" s="1377"/>
      <c r="G167" s="3750"/>
      <c r="H167" s="3784"/>
      <c r="I167" s="1233"/>
      <c r="J167" s="3765"/>
      <c r="K167" s="1386" t="s">
        <v>124</v>
      </c>
      <c r="L167" s="1393">
        <v>0.09</v>
      </c>
      <c r="M167" s="1287"/>
      <c r="N167" s="1286"/>
      <c r="O167" s="1285"/>
    </row>
    <row r="168" spans="1:15" s="2" customFormat="1" ht="27" customHeight="1" thickBot="1" x14ac:dyDescent="0.3">
      <c r="A168" s="3831"/>
      <c r="B168" s="3877"/>
      <c r="C168" s="3881"/>
      <c r="D168" s="3824"/>
      <c r="E168" s="1608"/>
      <c r="F168" s="1377"/>
      <c r="G168" s="3801"/>
      <c r="H168" s="3785"/>
      <c r="I168" s="1210"/>
      <c r="J168" s="3803"/>
      <c r="K168" s="1371" t="s">
        <v>21</v>
      </c>
      <c r="L168" s="1370">
        <f>SUM(L165:L167)</f>
        <v>58.09</v>
      </c>
      <c r="M168" s="1260"/>
      <c r="N168" s="1205"/>
      <c r="O168" s="1259"/>
    </row>
    <row r="169" spans="1:15" s="2" customFormat="1" ht="18" customHeight="1" thickBot="1" x14ac:dyDescent="0.3">
      <c r="A169" s="3829"/>
      <c r="B169" s="3835"/>
      <c r="C169" s="3832"/>
      <c r="D169" s="3822" t="s">
        <v>73</v>
      </c>
      <c r="E169" s="1610"/>
      <c r="F169" s="3224" t="s">
        <v>713</v>
      </c>
      <c r="G169" s="3749" t="s">
        <v>506</v>
      </c>
      <c r="H169" s="3783" t="s">
        <v>33</v>
      </c>
      <c r="I169" s="1392" t="s">
        <v>582</v>
      </c>
      <c r="J169" s="3764" t="s">
        <v>237</v>
      </c>
      <c r="K169" s="1386" t="s">
        <v>101</v>
      </c>
      <c r="L169" s="1619">
        <v>20</v>
      </c>
      <c r="M169" s="1618"/>
      <c r="N169" s="1249"/>
      <c r="O169" s="1617"/>
    </row>
    <row r="170" spans="1:15" s="2" customFormat="1" ht="44.25" customHeight="1" thickBot="1" x14ac:dyDescent="0.3">
      <c r="A170" s="3830"/>
      <c r="B170" s="3836"/>
      <c r="C170" s="3833"/>
      <c r="D170" s="3823"/>
      <c r="E170" s="1608"/>
      <c r="F170" s="3763"/>
      <c r="G170" s="3750"/>
      <c r="H170" s="3784"/>
      <c r="I170" s="1233"/>
      <c r="J170" s="3765"/>
      <c r="K170" s="1384" t="s">
        <v>139</v>
      </c>
      <c r="L170" s="1390"/>
      <c r="M170" s="1616" t="s">
        <v>712</v>
      </c>
      <c r="N170" s="1615" t="s">
        <v>200</v>
      </c>
      <c r="O170" s="1614">
        <v>20</v>
      </c>
    </row>
    <row r="171" spans="1:15" s="2" customFormat="1" ht="12.75" customHeight="1" thickBot="1" x14ac:dyDescent="0.3">
      <c r="A171" s="3830"/>
      <c r="B171" s="3836"/>
      <c r="C171" s="3833"/>
      <c r="D171" s="3823"/>
      <c r="E171" s="1608"/>
      <c r="F171" s="1587"/>
      <c r="G171" s="3750"/>
      <c r="H171" s="3784"/>
      <c r="I171" s="1233"/>
      <c r="J171" s="3765"/>
      <c r="K171" s="1386" t="s">
        <v>124</v>
      </c>
      <c r="L171" s="1373"/>
      <c r="M171" s="1613"/>
      <c r="N171" s="1612"/>
      <c r="O171" s="1611"/>
    </row>
    <row r="172" spans="1:15" s="2" customFormat="1" ht="15" customHeight="1" thickBot="1" x14ac:dyDescent="0.3">
      <c r="A172" s="3831"/>
      <c r="B172" s="3837"/>
      <c r="C172" s="3834"/>
      <c r="D172" s="3824"/>
      <c r="E172" s="1608"/>
      <c r="F172" s="1377"/>
      <c r="G172" s="3801"/>
      <c r="H172" s="3785"/>
      <c r="I172" s="1210"/>
      <c r="J172" s="3803"/>
      <c r="K172" s="1371" t="s">
        <v>21</v>
      </c>
      <c r="L172" s="1370">
        <f>SUM(L169:L171)</f>
        <v>20</v>
      </c>
      <c r="M172" s="1287"/>
      <c r="N172" s="1286"/>
      <c r="O172" s="1285"/>
    </row>
    <row r="173" spans="1:15" s="2" customFormat="1" ht="24.75" customHeight="1" thickBot="1" x14ac:dyDescent="0.3">
      <c r="A173" s="1350"/>
      <c r="B173" s="3835"/>
      <c r="C173" s="3832"/>
      <c r="D173" s="3822" t="s">
        <v>69</v>
      </c>
      <c r="E173" s="1610"/>
      <c r="F173" s="3224" t="s">
        <v>711</v>
      </c>
      <c r="G173" s="3749" t="s">
        <v>506</v>
      </c>
      <c r="H173" s="3783" t="s">
        <v>33</v>
      </c>
      <c r="I173" s="1392" t="s">
        <v>582</v>
      </c>
      <c r="J173" s="3764" t="s">
        <v>237</v>
      </c>
      <c r="K173" s="1399" t="s">
        <v>101</v>
      </c>
      <c r="L173" s="1373">
        <v>0</v>
      </c>
      <c r="M173" s="1609" t="s">
        <v>710</v>
      </c>
      <c r="N173" s="1236" t="s">
        <v>200</v>
      </c>
      <c r="O173" s="1285"/>
    </row>
    <row r="174" spans="1:15" s="2" customFormat="1" ht="15" customHeight="1" thickBot="1" x14ac:dyDescent="0.3">
      <c r="A174" s="1336"/>
      <c r="B174" s="3836"/>
      <c r="C174" s="3833"/>
      <c r="D174" s="3823"/>
      <c r="E174" s="1608"/>
      <c r="F174" s="3763"/>
      <c r="G174" s="3750"/>
      <c r="H174" s="3784"/>
      <c r="I174" s="1233"/>
      <c r="J174" s="3765"/>
      <c r="K174" s="1378" t="s">
        <v>139</v>
      </c>
      <c r="L174" s="1373"/>
      <c r="M174" s="1287"/>
      <c r="N174" s="1286"/>
      <c r="O174" s="1285"/>
    </row>
    <row r="175" spans="1:15" s="2" customFormat="1" ht="15" customHeight="1" thickBot="1" x14ac:dyDescent="0.3">
      <c r="A175" s="1336"/>
      <c r="B175" s="3836"/>
      <c r="C175" s="3833"/>
      <c r="D175" s="3823"/>
      <c r="E175" s="1608"/>
      <c r="F175" s="1587"/>
      <c r="G175" s="3750"/>
      <c r="H175" s="3784"/>
      <c r="I175" s="1233"/>
      <c r="J175" s="3765"/>
      <c r="K175" s="1374" t="s">
        <v>124</v>
      </c>
      <c r="L175" s="1373"/>
      <c r="M175" s="1287"/>
      <c r="N175" s="1286"/>
      <c r="O175" s="1285"/>
    </row>
    <row r="176" spans="1:15" s="2" customFormat="1" ht="18" customHeight="1" thickBot="1" x14ac:dyDescent="0.3">
      <c r="A176" s="1203"/>
      <c r="B176" s="3837"/>
      <c r="C176" s="3834"/>
      <c r="D176" s="3824"/>
      <c r="E176" s="1608"/>
      <c r="F176" s="1377"/>
      <c r="G176" s="3801"/>
      <c r="H176" s="3785"/>
      <c r="I176" s="1210"/>
      <c r="J176" s="3803"/>
      <c r="K176" s="1371" t="s">
        <v>21</v>
      </c>
      <c r="L176" s="1370">
        <f>SUM(L173:L175)</f>
        <v>0</v>
      </c>
      <c r="M176" s="1287"/>
      <c r="N176" s="1286"/>
      <c r="O176" s="1285"/>
    </row>
    <row r="177" spans="1:18" s="2" customFormat="1" ht="15" customHeight="1" thickBot="1" x14ac:dyDescent="0.3">
      <c r="A177" s="1350"/>
      <c r="B177" s="1349"/>
      <c r="C177" s="1317"/>
      <c r="D177" s="3794" t="s">
        <v>66</v>
      </c>
      <c r="E177" s="1215"/>
      <c r="F177" s="3224" t="s">
        <v>709</v>
      </c>
      <c r="G177" s="3749" t="s">
        <v>506</v>
      </c>
      <c r="H177" s="3783" t="s">
        <v>33</v>
      </c>
      <c r="I177" s="1392" t="s">
        <v>582</v>
      </c>
      <c r="J177" s="3764" t="s">
        <v>237</v>
      </c>
      <c r="K177" s="1399" t="s">
        <v>101</v>
      </c>
      <c r="L177" s="1373">
        <v>2</v>
      </c>
      <c r="M177" s="1607" t="s">
        <v>708</v>
      </c>
      <c r="N177" s="1236" t="s">
        <v>200</v>
      </c>
      <c r="O177" s="1235">
        <v>30</v>
      </c>
    </row>
    <row r="178" spans="1:18" s="2" customFormat="1" ht="15" customHeight="1" thickBot="1" x14ac:dyDescent="0.3">
      <c r="A178" s="1336"/>
      <c r="B178" s="1335"/>
      <c r="C178" s="1264"/>
      <c r="D178" s="3795"/>
      <c r="E178" s="1233"/>
      <c r="F178" s="3763"/>
      <c r="G178" s="3750"/>
      <c r="H178" s="3784"/>
      <c r="I178" s="1233"/>
      <c r="J178" s="3765"/>
      <c r="K178" s="1378" t="s">
        <v>139</v>
      </c>
      <c r="L178" s="1373"/>
      <c r="M178" s="1287"/>
      <c r="N178" s="1286"/>
      <c r="O178" s="1285"/>
    </row>
    <row r="179" spans="1:18" s="2" customFormat="1" ht="15" customHeight="1" thickBot="1" x14ac:dyDescent="0.3">
      <c r="A179" s="1336"/>
      <c r="B179" s="1335"/>
      <c r="C179" s="1264"/>
      <c r="D179" s="3795"/>
      <c r="E179" s="1233"/>
      <c r="F179" s="3763"/>
      <c r="G179" s="3750"/>
      <c r="H179" s="3784"/>
      <c r="I179" s="1233"/>
      <c r="J179" s="3765"/>
      <c r="K179" s="1374" t="s">
        <v>124</v>
      </c>
      <c r="L179" s="1373"/>
      <c r="M179" s="1287"/>
      <c r="N179" s="1286"/>
      <c r="O179" s="1285"/>
    </row>
    <row r="180" spans="1:18" s="2" customFormat="1" ht="15" customHeight="1" thickBot="1" x14ac:dyDescent="0.3">
      <c r="A180" s="1203"/>
      <c r="B180" s="1330"/>
      <c r="C180" s="1434"/>
      <c r="D180" s="3796"/>
      <c r="E180" s="1210"/>
      <c r="F180" s="1220"/>
      <c r="G180" s="3801"/>
      <c r="H180" s="3785"/>
      <c r="I180" s="1210"/>
      <c r="J180" s="3803"/>
      <c r="K180" s="1371" t="s">
        <v>21</v>
      </c>
      <c r="L180" s="1370">
        <f>SUM(L177:L179)</f>
        <v>2</v>
      </c>
      <c r="M180" s="1287"/>
      <c r="N180" s="1286"/>
      <c r="O180" s="1285"/>
    </row>
    <row r="181" spans="1:18" s="2" customFormat="1" ht="15" customHeight="1" thickBot="1" x14ac:dyDescent="0.3">
      <c r="A181" s="1350"/>
      <c r="B181" s="1349"/>
      <c r="C181" s="1317"/>
      <c r="D181" s="3794" t="s">
        <v>62</v>
      </c>
      <c r="E181" s="1215"/>
      <c r="F181" s="3224" t="s">
        <v>707</v>
      </c>
      <c r="G181" s="3749" t="s">
        <v>506</v>
      </c>
      <c r="H181" s="3783" t="s">
        <v>33</v>
      </c>
      <c r="I181" s="1392" t="s">
        <v>582</v>
      </c>
      <c r="J181" s="3764" t="s">
        <v>237</v>
      </c>
      <c r="K181" s="1399" t="s">
        <v>101</v>
      </c>
      <c r="L181" s="1373">
        <v>83</v>
      </c>
      <c r="M181" s="1607" t="s">
        <v>706</v>
      </c>
      <c r="N181" s="1606" t="s">
        <v>200</v>
      </c>
      <c r="O181" s="1235">
        <v>60</v>
      </c>
    </row>
    <row r="182" spans="1:18" s="2" customFormat="1" ht="15" customHeight="1" thickBot="1" x14ac:dyDescent="0.3">
      <c r="A182" s="1336"/>
      <c r="B182" s="1335"/>
      <c r="C182" s="1264"/>
      <c r="D182" s="3795"/>
      <c r="E182" s="1233"/>
      <c r="F182" s="3763"/>
      <c r="G182" s="3750"/>
      <c r="H182" s="3784"/>
      <c r="I182" s="1233"/>
      <c r="J182" s="3765"/>
      <c r="K182" s="1378" t="s">
        <v>139</v>
      </c>
      <c r="L182" s="1373"/>
      <c r="M182" s="1607"/>
      <c r="N182" s="1606"/>
      <c r="O182" s="1605"/>
    </row>
    <row r="183" spans="1:18" s="2" customFormat="1" ht="15" customHeight="1" thickBot="1" x14ac:dyDescent="0.3">
      <c r="A183" s="1336"/>
      <c r="B183" s="1335"/>
      <c r="C183" s="1264"/>
      <c r="D183" s="3795"/>
      <c r="E183" s="1233"/>
      <c r="F183" s="1587"/>
      <c r="G183" s="3750"/>
      <c r="H183" s="3784"/>
      <c r="I183" s="1233"/>
      <c r="J183" s="3765"/>
      <c r="K183" s="1374" t="s">
        <v>124</v>
      </c>
      <c r="L183" s="1373"/>
      <c r="M183" s="1607"/>
      <c r="N183" s="1606"/>
      <c r="O183" s="1605"/>
    </row>
    <row r="184" spans="1:18" s="2" customFormat="1" ht="15" customHeight="1" thickBot="1" x14ac:dyDescent="0.3">
      <c r="A184" s="1203"/>
      <c r="B184" s="1330"/>
      <c r="C184" s="1434"/>
      <c r="D184" s="3796"/>
      <c r="E184" s="1233"/>
      <c r="F184" s="1604"/>
      <c r="G184" s="3801"/>
      <c r="H184" s="3785"/>
      <c r="I184" s="1210"/>
      <c r="J184" s="3803"/>
      <c r="K184" s="1371" t="s">
        <v>21</v>
      </c>
      <c r="L184" s="1370">
        <f>SUM(L181:L183)</f>
        <v>83</v>
      </c>
      <c r="M184" s="1287"/>
      <c r="N184" s="1286"/>
      <c r="O184" s="1285"/>
    </row>
    <row r="185" spans="1:18" s="2" customFormat="1" ht="15" customHeight="1" thickBot="1" x14ac:dyDescent="0.3">
      <c r="A185" s="1350"/>
      <c r="B185" s="1349"/>
      <c r="C185" s="1317"/>
      <c r="D185" s="3794" t="s">
        <v>53</v>
      </c>
      <c r="E185" s="1215"/>
      <c r="F185" s="3224" t="s">
        <v>705</v>
      </c>
      <c r="G185" s="3749" t="s">
        <v>506</v>
      </c>
      <c r="H185" s="3783" t="s">
        <v>33</v>
      </c>
      <c r="I185" s="3743" t="s">
        <v>582</v>
      </c>
      <c r="J185" s="3764" t="s">
        <v>237</v>
      </c>
      <c r="K185" s="1399" t="s">
        <v>101</v>
      </c>
      <c r="L185" s="1373">
        <v>313</v>
      </c>
      <c r="M185" s="4044" t="s">
        <v>704</v>
      </c>
      <c r="N185" s="4011"/>
      <c r="O185" s="4012" t="s">
        <v>352</v>
      </c>
    </row>
    <row r="186" spans="1:18" s="2" customFormat="1" ht="15" customHeight="1" thickBot="1" x14ac:dyDescent="0.3">
      <c r="A186" s="1336"/>
      <c r="B186" s="1335"/>
      <c r="C186" s="1264"/>
      <c r="D186" s="3795"/>
      <c r="E186" s="1233"/>
      <c r="F186" s="3763"/>
      <c r="G186" s="3750"/>
      <c r="H186" s="3784"/>
      <c r="I186" s="3744"/>
      <c r="J186" s="3765"/>
      <c r="K186" s="1378" t="s">
        <v>139</v>
      </c>
      <c r="L186" s="1373"/>
      <c r="M186" s="4044"/>
      <c r="N186" s="4011"/>
      <c r="O186" s="4012"/>
    </row>
    <row r="187" spans="1:18" s="2" customFormat="1" ht="15" customHeight="1" thickBot="1" x14ac:dyDescent="0.3">
      <c r="A187" s="1336"/>
      <c r="B187" s="1335"/>
      <c r="C187" s="1264"/>
      <c r="D187" s="3795"/>
      <c r="E187" s="1233"/>
      <c r="F187" s="3763"/>
      <c r="G187" s="3750"/>
      <c r="H187" s="3784"/>
      <c r="I187" s="3744"/>
      <c r="J187" s="3765"/>
      <c r="K187" s="1374" t="s">
        <v>124</v>
      </c>
      <c r="L187" s="1373">
        <v>150</v>
      </c>
      <c r="M187" s="4044"/>
      <c r="N187" s="4011"/>
      <c r="O187" s="4012"/>
    </row>
    <row r="188" spans="1:18" s="2" customFormat="1" ht="15" customHeight="1" thickBot="1" x14ac:dyDescent="0.3">
      <c r="A188" s="1336"/>
      <c r="B188" s="1335"/>
      <c r="C188" s="1264"/>
      <c r="D188" s="3795"/>
      <c r="E188" s="1233"/>
      <c r="F188" s="3763"/>
      <c r="G188" s="3750"/>
      <c r="H188" s="3784"/>
      <c r="I188" s="3744"/>
      <c r="J188" s="3803"/>
      <c r="K188" s="1371" t="s">
        <v>21</v>
      </c>
      <c r="L188" s="1408">
        <f>SUM(L185:L187)</f>
        <v>463</v>
      </c>
      <c r="M188" s="1269"/>
      <c r="N188" s="1268"/>
      <c r="O188" s="1267"/>
    </row>
    <row r="189" spans="1:18" s="2" customFormat="1" ht="36" customHeight="1" thickBot="1" x14ac:dyDescent="0.25">
      <c r="A189" s="3829" t="s">
        <v>27</v>
      </c>
      <c r="B189" s="3835" t="s">
        <v>27</v>
      </c>
      <c r="C189" s="3832" t="s">
        <v>86</v>
      </c>
      <c r="D189" s="3867"/>
      <c r="E189" s="3885"/>
      <c r="F189" s="3814" t="s">
        <v>703</v>
      </c>
      <c r="G189" s="3804" t="s">
        <v>501</v>
      </c>
      <c r="H189" s="3783" t="s">
        <v>33</v>
      </c>
      <c r="I189" s="3743" t="s">
        <v>582</v>
      </c>
      <c r="J189" s="3764" t="s">
        <v>237</v>
      </c>
      <c r="K189" s="1603"/>
      <c r="L189" s="1602"/>
      <c r="M189" s="1344"/>
      <c r="N189" s="1299"/>
      <c r="O189" s="1298"/>
    </row>
    <row r="190" spans="1:18" s="2" customFormat="1" ht="28.5" customHeight="1" thickBot="1" x14ac:dyDescent="0.3">
      <c r="A190" s="3830"/>
      <c r="B190" s="3836"/>
      <c r="C190" s="3833"/>
      <c r="D190" s="3868"/>
      <c r="E190" s="3886"/>
      <c r="F190" s="3815"/>
      <c r="G190" s="3805"/>
      <c r="H190" s="3784"/>
      <c r="I190" s="3744"/>
      <c r="J190" s="3765"/>
      <c r="K190" s="1447" t="s">
        <v>101</v>
      </c>
      <c r="L190" s="1406">
        <f>L194+L198+L202+L206+L210+L214+L218+L222</f>
        <v>1045.4000000000001</v>
      </c>
      <c r="M190" s="1344"/>
      <c r="N190" s="1299"/>
      <c r="O190" s="1298"/>
    </row>
    <row r="191" spans="1:18" s="2" customFormat="1" ht="27.75" customHeight="1" thickBot="1" x14ac:dyDescent="0.3">
      <c r="A191" s="3830"/>
      <c r="B191" s="3836"/>
      <c r="C191" s="3833"/>
      <c r="D191" s="3868"/>
      <c r="E191" s="3886"/>
      <c r="F191" s="3815"/>
      <c r="G191" s="3805"/>
      <c r="H191" s="3784"/>
      <c r="I191" s="3744"/>
      <c r="J191" s="3765"/>
      <c r="K191" s="1601" t="s">
        <v>139</v>
      </c>
      <c r="L191" s="1370"/>
      <c r="M191" s="1415"/>
      <c r="N191" s="1296"/>
      <c r="O191" s="1295"/>
    </row>
    <row r="192" spans="1:18" s="2" customFormat="1" ht="15" customHeight="1" thickBot="1" x14ac:dyDescent="0.3">
      <c r="A192" s="3830"/>
      <c r="B192" s="3836"/>
      <c r="C192" s="3833"/>
      <c r="D192" s="3868"/>
      <c r="E192" s="3886"/>
      <c r="F192" s="3815"/>
      <c r="G192" s="3805"/>
      <c r="H192" s="3784"/>
      <c r="I192" s="3744"/>
      <c r="J192" s="3765"/>
      <c r="K192" s="1403" t="s">
        <v>124</v>
      </c>
      <c r="L192" s="1402">
        <f>L196+L200+L204+L208+L212+L216+L220+L224</f>
        <v>44.13</v>
      </c>
      <c r="M192" s="1287"/>
      <c r="N192" s="1286"/>
      <c r="O192" s="1285"/>
      <c r="Q192" s="1253"/>
      <c r="R192" s="1253"/>
    </row>
    <row r="193" spans="1:15" s="2" customFormat="1" ht="15" customHeight="1" thickBot="1" x14ac:dyDescent="0.3">
      <c r="A193" s="3831"/>
      <c r="B193" s="3837"/>
      <c r="C193" s="3834"/>
      <c r="D193" s="3869"/>
      <c r="E193" s="3887"/>
      <c r="F193" s="3816"/>
      <c r="G193" s="3806"/>
      <c r="H193" s="3785"/>
      <c r="I193" s="3745"/>
      <c r="J193" s="3803"/>
      <c r="K193" s="1401" t="s">
        <v>21</v>
      </c>
      <c r="L193" s="1400">
        <f>SUM(L190:L192)</f>
        <v>1089.5300000000002</v>
      </c>
      <c r="M193" s="1260"/>
      <c r="N193" s="1205"/>
      <c r="O193" s="1259"/>
    </row>
    <row r="194" spans="1:15" s="2" customFormat="1" ht="15" customHeight="1" x14ac:dyDescent="0.25">
      <c r="A194" s="3830"/>
      <c r="B194" s="3836"/>
      <c r="C194" s="3833"/>
      <c r="D194" s="3795" t="s">
        <v>25</v>
      </c>
      <c r="E194" s="1233"/>
      <c r="F194" s="3763" t="s">
        <v>702</v>
      </c>
      <c r="G194" s="3750" t="s">
        <v>501</v>
      </c>
      <c r="H194" s="3784" t="s">
        <v>33</v>
      </c>
      <c r="I194" s="3744" t="s">
        <v>582</v>
      </c>
      <c r="J194" s="3800" t="s">
        <v>237</v>
      </c>
      <c r="K194" s="1380" t="s">
        <v>101</v>
      </c>
      <c r="L194" s="1491">
        <v>70</v>
      </c>
      <c r="M194" s="1524" t="s">
        <v>701</v>
      </c>
      <c r="N194" s="1533" t="s">
        <v>700</v>
      </c>
      <c r="O194" s="1589">
        <v>21</v>
      </c>
    </row>
    <row r="195" spans="1:15" s="2" customFormat="1" ht="15" customHeight="1" x14ac:dyDescent="0.25">
      <c r="A195" s="3830"/>
      <c r="B195" s="3836"/>
      <c r="C195" s="3833"/>
      <c r="D195" s="3795"/>
      <c r="E195" s="1233"/>
      <c r="F195" s="3763"/>
      <c r="G195" s="3750"/>
      <c r="H195" s="3784"/>
      <c r="I195" s="3744"/>
      <c r="J195" s="3800"/>
      <c r="K195" s="1378" t="s">
        <v>139</v>
      </c>
      <c r="L195" s="1490"/>
      <c r="M195" s="1586" t="s">
        <v>699</v>
      </c>
      <c r="N195" s="1394" t="s">
        <v>200</v>
      </c>
      <c r="O195" s="1600">
        <v>2</v>
      </c>
    </row>
    <row r="196" spans="1:15" s="2" customFormat="1" ht="15" customHeight="1" thickBot="1" x14ac:dyDescent="0.3">
      <c r="A196" s="3830"/>
      <c r="B196" s="3836"/>
      <c r="C196" s="3833"/>
      <c r="D196" s="3795"/>
      <c r="E196" s="1233"/>
      <c r="F196" s="3763"/>
      <c r="G196" s="3750"/>
      <c r="H196" s="3784"/>
      <c r="I196" s="3744"/>
      <c r="J196" s="1448"/>
      <c r="K196" s="1374" t="s">
        <v>124</v>
      </c>
      <c r="L196" s="1373"/>
      <c r="M196" s="1287"/>
      <c r="N196" s="1588"/>
      <c r="O196" s="1585"/>
    </row>
    <row r="197" spans="1:15" s="2" customFormat="1" ht="15" customHeight="1" thickBot="1" x14ac:dyDescent="0.3">
      <c r="A197" s="3831"/>
      <c r="B197" s="3837"/>
      <c r="C197" s="3834"/>
      <c r="D197" s="3796"/>
      <c r="E197" s="1210"/>
      <c r="F197" s="1220"/>
      <c r="G197" s="3801"/>
      <c r="H197" s="3785"/>
      <c r="I197" s="3744"/>
      <c r="J197" s="1333"/>
      <c r="K197" s="1422" t="s">
        <v>21</v>
      </c>
      <c r="L197" s="1408">
        <f>SUM(L194:L196)</f>
        <v>70</v>
      </c>
      <c r="M197" s="1269"/>
      <c r="N197" s="1599"/>
      <c r="O197" s="1598"/>
    </row>
    <row r="198" spans="1:15" s="2" customFormat="1" ht="15" customHeight="1" x14ac:dyDescent="0.25">
      <c r="A198" s="3829"/>
      <c r="B198" s="3835"/>
      <c r="C198" s="3832"/>
      <c r="D198" s="3794" t="s">
        <v>27</v>
      </c>
      <c r="E198" s="1215"/>
      <c r="F198" s="3224" t="s">
        <v>698</v>
      </c>
      <c r="G198" s="3749" t="s">
        <v>501</v>
      </c>
      <c r="H198" s="3783" t="s">
        <v>33</v>
      </c>
      <c r="I198" s="3743" t="s">
        <v>582</v>
      </c>
      <c r="J198" s="3802" t="s">
        <v>237</v>
      </c>
      <c r="K198" s="1399" t="s">
        <v>101</v>
      </c>
      <c r="L198" s="1491">
        <v>75</v>
      </c>
      <c r="M198" s="1597" t="s">
        <v>697</v>
      </c>
      <c r="N198" s="1593" t="s">
        <v>350</v>
      </c>
      <c r="O198" s="1592">
        <v>2</v>
      </c>
    </row>
    <row r="199" spans="1:15" s="2" customFormat="1" ht="15" customHeight="1" x14ac:dyDescent="0.25">
      <c r="A199" s="3830"/>
      <c r="B199" s="3836"/>
      <c r="C199" s="3833"/>
      <c r="D199" s="3795"/>
      <c r="E199" s="1233"/>
      <c r="F199" s="3763"/>
      <c r="G199" s="3750"/>
      <c r="H199" s="3784"/>
      <c r="I199" s="3744"/>
      <c r="J199" s="3800"/>
      <c r="K199" s="1378" t="s">
        <v>139</v>
      </c>
      <c r="L199" s="1490"/>
      <c r="M199" s="1596"/>
      <c r="N199" s="1394"/>
      <c r="O199" s="1211"/>
    </row>
    <row r="200" spans="1:15" s="2" customFormat="1" ht="29.25" customHeight="1" thickBot="1" x14ac:dyDescent="0.3">
      <c r="A200" s="3830"/>
      <c r="B200" s="3836"/>
      <c r="C200" s="3833"/>
      <c r="D200" s="3795"/>
      <c r="E200" s="1233"/>
      <c r="F200" s="3763"/>
      <c r="G200" s="3750"/>
      <c r="H200" s="3784"/>
      <c r="I200" s="3744"/>
      <c r="J200" s="1448"/>
      <c r="K200" s="1374" t="s">
        <v>124</v>
      </c>
      <c r="L200" s="1393">
        <v>1.28</v>
      </c>
      <c r="M200" s="1287"/>
      <c r="N200" s="1588"/>
      <c r="O200" s="1585"/>
    </row>
    <row r="201" spans="1:15" s="2" customFormat="1" ht="24.75" customHeight="1" thickBot="1" x14ac:dyDescent="0.3">
      <c r="A201" s="3831"/>
      <c r="B201" s="3837"/>
      <c r="C201" s="3834"/>
      <c r="D201" s="3796"/>
      <c r="E201" s="1210"/>
      <c r="F201" s="1220"/>
      <c r="G201" s="3801"/>
      <c r="H201" s="3785"/>
      <c r="I201" s="3745"/>
      <c r="J201" s="1327"/>
      <c r="K201" s="1371" t="s">
        <v>21</v>
      </c>
      <c r="L201" s="1382">
        <f>SUM(L198:L200)</f>
        <v>76.28</v>
      </c>
      <c r="M201" s="1260"/>
      <c r="N201" s="1590"/>
      <c r="O201" s="1595"/>
    </row>
    <row r="202" spans="1:15" s="2" customFormat="1" ht="15" customHeight="1" thickBot="1" x14ac:dyDescent="0.3">
      <c r="A202" s="3829"/>
      <c r="B202" s="3835"/>
      <c r="C202" s="3832"/>
      <c r="D202" s="3794" t="s">
        <v>86</v>
      </c>
      <c r="E202" s="1215"/>
      <c r="F202" s="1223" t="s">
        <v>696</v>
      </c>
      <c r="G202" s="3749" t="s">
        <v>501</v>
      </c>
      <c r="H202" s="3783" t="s">
        <v>33</v>
      </c>
      <c r="I202" s="3743" t="s">
        <v>582</v>
      </c>
      <c r="J202" s="3802" t="s">
        <v>237</v>
      </c>
      <c r="K202" s="1479" t="s">
        <v>101</v>
      </c>
      <c r="L202" s="1491">
        <v>70</v>
      </c>
      <c r="M202" s="4029" t="s">
        <v>695</v>
      </c>
      <c r="N202" s="4022" t="s">
        <v>350</v>
      </c>
      <c r="O202" s="4027">
        <v>3</v>
      </c>
    </row>
    <row r="203" spans="1:15" s="2" customFormat="1" ht="15" customHeight="1" thickBot="1" x14ac:dyDescent="0.3">
      <c r="A203" s="3830"/>
      <c r="B203" s="3836"/>
      <c r="C203" s="3833"/>
      <c r="D203" s="3795"/>
      <c r="E203" s="1233"/>
      <c r="F203" s="1377"/>
      <c r="G203" s="3750"/>
      <c r="H203" s="3784"/>
      <c r="I203" s="3744"/>
      <c r="J203" s="3800"/>
      <c r="K203" s="1384" t="s">
        <v>139</v>
      </c>
      <c r="L203" s="1490"/>
      <c r="M203" s="4030"/>
      <c r="N203" s="4023"/>
      <c r="O203" s="4028"/>
    </row>
    <row r="204" spans="1:15" s="2" customFormat="1" ht="15" customHeight="1" thickBot="1" x14ac:dyDescent="0.3">
      <c r="A204" s="3830"/>
      <c r="B204" s="3836"/>
      <c r="C204" s="3833"/>
      <c r="D204" s="3795"/>
      <c r="E204" s="1233"/>
      <c r="F204" s="1377"/>
      <c r="G204" s="3750"/>
      <c r="H204" s="3784"/>
      <c r="I204" s="3744"/>
      <c r="J204" s="1448"/>
      <c r="K204" s="1386" t="s">
        <v>124</v>
      </c>
      <c r="L204" s="1373"/>
      <c r="M204" s="1287"/>
      <c r="N204" s="1588"/>
      <c r="O204" s="1585"/>
    </row>
    <row r="205" spans="1:15" s="2" customFormat="1" ht="15" customHeight="1" thickBot="1" x14ac:dyDescent="0.3">
      <c r="A205" s="3831"/>
      <c r="B205" s="3837"/>
      <c r="C205" s="3834"/>
      <c r="D205" s="3796"/>
      <c r="E205" s="1210"/>
      <c r="F205" s="1220"/>
      <c r="G205" s="3801"/>
      <c r="H205" s="3785"/>
      <c r="I205" s="3745"/>
      <c r="J205" s="1327"/>
      <c r="K205" s="1371" t="s">
        <v>21</v>
      </c>
      <c r="L205" s="1370">
        <f>SUM(L202:L204)</f>
        <v>70</v>
      </c>
      <c r="M205" s="1260"/>
      <c r="N205" s="1590"/>
      <c r="O205" s="1595"/>
    </row>
    <row r="206" spans="1:15" s="2" customFormat="1" ht="18.75" customHeight="1" x14ac:dyDescent="0.25">
      <c r="A206" s="3829"/>
      <c r="B206" s="3835"/>
      <c r="C206" s="3832"/>
      <c r="D206" s="3794" t="s">
        <v>84</v>
      </c>
      <c r="E206" s="1215"/>
      <c r="F206" s="1223" t="s">
        <v>694</v>
      </c>
      <c r="G206" s="3749" t="s">
        <v>501</v>
      </c>
      <c r="H206" s="3783" t="s">
        <v>33</v>
      </c>
      <c r="I206" s="3743" t="s">
        <v>582</v>
      </c>
      <c r="J206" s="3802" t="s">
        <v>237</v>
      </c>
      <c r="K206" s="1399" t="s">
        <v>101</v>
      </c>
      <c r="L206" s="1491">
        <v>10</v>
      </c>
      <c r="M206" s="1594" t="s">
        <v>693</v>
      </c>
      <c r="N206" s="1593" t="s">
        <v>692</v>
      </c>
      <c r="O206" s="1592">
        <v>1</v>
      </c>
    </row>
    <row r="207" spans="1:15" s="2" customFormat="1" ht="11.25" customHeight="1" x14ac:dyDescent="0.25">
      <c r="A207" s="3830"/>
      <c r="B207" s="3836"/>
      <c r="C207" s="3833"/>
      <c r="D207" s="3795"/>
      <c r="E207" s="1233"/>
      <c r="F207" s="1377"/>
      <c r="G207" s="3750"/>
      <c r="H207" s="3784"/>
      <c r="I207" s="3744"/>
      <c r="J207" s="3800"/>
      <c r="K207" s="1378" t="s">
        <v>139</v>
      </c>
      <c r="L207" s="1502"/>
      <c r="M207" s="1591"/>
      <c r="N207" s="1394"/>
      <c r="O207" s="1211"/>
    </row>
    <row r="208" spans="1:15" s="2" customFormat="1" ht="15" customHeight="1" thickBot="1" x14ac:dyDescent="0.3">
      <c r="A208" s="3830"/>
      <c r="B208" s="3836"/>
      <c r="C208" s="3833"/>
      <c r="D208" s="3795"/>
      <c r="E208" s="1233"/>
      <c r="F208" s="1377"/>
      <c r="G208" s="3750"/>
      <c r="H208" s="3784"/>
      <c r="I208" s="3744"/>
      <c r="J208" s="1448"/>
      <c r="K208" s="1374" t="s">
        <v>124</v>
      </c>
      <c r="L208" s="1373"/>
      <c r="M208" s="1287"/>
      <c r="N208" s="1588"/>
      <c r="O208" s="1285"/>
    </row>
    <row r="209" spans="1:15" s="2" customFormat="1" ht="15" customHeight="1" thickBot="1" x14ac:dyDescent="0.3">
      <c r="A209" s="3831"/>
      <c r="B209" s="3837"/>
      <c r="C209" s="3834"/>
      <c r="D209" s="3796"/>
      <c r="E209" s="1210"/>
      <c r="F209" s="1220"/>
      <c r="G209" s="3801"/>
      <c r="H209" s="3785"/>
      <c r="I209" s="3745"/>
      <c r="J209" s="1327"/>
      <c r="K209" s="1371" t="s">
        <v>21</v>
      </c>
      <c r="L209" s="1370">
        <f>SUM(L206:L208)</f>
        <v>10</v>
      </c>
      <c r="M209" s="1260"/>
      <c r="N209" s="1590"/>
      <c r="O209" s="1259"/>
    </row>
    <row r="210" spans="1:15" s="2" customFormat="1" ht="15" customHeight="1" x14ac:dyDescent="0.25">
      <c r="A210" s="3830"/>
      <c r="B210" s="3836"/>
      <c r="C210" s="3833"/>
      <c r="D210" s="3795" t="s">
        <v>81</v>
      </c>
      <c r="E210" s="1233"/>
      <c r="F210" s="3763" t="s">
        <v>691</v>
      </c>
      <c r="G210" s="3750" t="s">
        <v>501</v>
      </c>
      <c r="H210" s="3784" t="s">
        <v>33</v>
      </c>
      <c r="I210" s="3744" t="s">
        <v>582</v>
      </c>
      <c r="J210" s="3800" t="s">
        <v>237</v>
      </c>
      <c r="K210" s="1380" t="s">
        <v>101</v>
      </c>
      <c r="L210" s="1491">
        <v>255.4</v>
      </c>
      <c r="M210" s="1524" t="s">
        <v>690</v>
      </c>
      <c r="N210" s="1533" t="s">
        <v>200</v>
      </c>
      <c r="O210" s="1589">
        <v>92</v>
      </c>
    </row>
    <row r="211" spans="1:15" s="2" customFormat="1" ht="15" customHeight="1" x14ac:dyDescent="0.25">
      <c r="A211" s="3830"/>
      <c r="B211" s="3836"/>
      <c r="C211" s="3833"/>
      <c r="D211" s="3795"/>
      <c r="E211" s="1233"/>
      <c r="F211" s="3763"/>
      <c r="G211" s="3750"/>
      <c r="H211" s="3784"/>
      <c r="I211" s="3744"/>
      <c r="J211" s="3800"/>
      <c r="K211" s="1378" t="s">
        <v>139</v>
      </c>
      <c r="L211" s="1490"/>
      <c r="M211" s="1287"/>
      <c r="N211" s="1588"/>
      <c r="O211" s="1585"/>
    </row>
    <row r="212" spans="1:15" s="2" customFormat="1" ht="15" customHeight="1" thickBot="1" x14ac:dyDescent="0.3">
      <c r="A212" s="3830"/>
      <c r="B212" s="3836"/>
      <c r="C212" s="3833"/>
      <c r="D212" s="3795"/>
      <c r="E212" s="1233"/>
      <c r="F212" s="3763"/>
      <c r="G212" s="3750"/>
      <c r="H212" s="3784"/>
      <c r="I212" s="3744"/>
      <c r="J212" s="1448"/>
      <c r="K212" s="1374" t="s">
        <v>124</v>
      </c>
      <c r="L212" s="1393">
        <v>19.59</v>
      </c>
      <c r="M212" s="1287"/>
      <c r="N212" s="1588"/>
      <c r="O212" s="1585"/>
    </row>
    <row r="213" spans="1:15" s="2" customFormat="1" ht="15" customHeight="1" thickBot="1" x14ac:dyDescent="0.3">
      <c r="A213" s="3831"/>
      <c r="B213" s="3837"/>
      <c r="C213" s="3834"/>
      <c r="D213" s="3796"/>
      <c r="E213" s="1233"/>
      <c r="F213" s="1587"/>
      <c r="G213" s="3801"/>
      <c r="H213" s="3785"/>
      <c r="I213" s="3745"/>
      <c r="J213" s="1327"/>
      <c r="K213" s="1371" t="s">
        <v>21</v>
      </c>
      <c r="L213" s="1370">
        <f>SUM(L210:L212)</f>
        <v>274.99</v>
      </c>
      <c r="M213" s="1287"/>
      <c r="N213" s="1286"/>
      <c r="O213" s="1585"/>
    </row>
    <row r="214" spans="1:15" s="2" customFormat="1" ht="15" customHeight="1" x14ac:dyDescent="0.25">
      <c r="A214" s="3829"/>
      <c r="B214" s="3835"/>
      <c r="C214" s="3832"/>
      <c r="D214" s="3794" t="s">
        <v>76</v>
      </c>
      <c r="E214" s="1215"/>
      <c r="F214" s="3224" t="s">
        <v>689</v>
      </c>
      <c r="G214" s="3749" t="s">
        <v>501</v>
      </c>
      <c r="H214" s="3783" t="s">
        <v>33</v>
      </c>
      <c r="I214" s="3743" t="s">
        <v>582</v>
      </c>
      <c r="J214" s="3800" t="s">
        <v>237</v>
      </c>
      <c r="K214" s="1399" t="s">
        <v>101</v>
      </c>
      <c r="L214" s="1491">
        <v>200</v>
      </c>
      <c r="M214" s="1586" t="s">
        <v>688</v>
      </c>
      <c r="N214" s="1394" t="s">
        <v>200</v>
      </c>
      <c r="O214" s="1211">
        <v>45</v>
      </c>
    </row>
    <row r="215" spans="1:15" s="2" customFormat="1" ht="15" customHeight="1" x14ac:dyDescent="0.25">
      <c r="A215" s="3830"/>
      <c r="B215" s="3836"/>
      <c r="C215" s="3833"/>
      <c r="D215" s="3795"/>
      <c r="E215" s="1233"/>
      <c r="F215" s="3763"/>
      <c r="G215" s="3750"/>
      <c r="H215" s="3784"/>
      <c r="I215" s="3744"/>
      <c r="J215" s="3800"/>
      <c r="K215" s="1378" t="s">
        <v>139</v>
      </c>
      <c r="L215" s="1490"/>
      <c r="M215" s="1287"/>
      <c r="N215" s="1286"/>
      <c r="O215" s="1585"/>
    </row>
    <row r="216" spans="1:15" s="2" customFormat="1" ht="15" customHeight="1" thickBot="1" x14ac:dyDescent="0.3">
      <c r="A216" s="3830"/>
      <c r="B216" s="3836"/>
      <c r="C216" s="3833"/>
      <c r="D216" s="3795"/>
      <c r="E216" s="1233"/>
      <c r="F216" s="3763"/>
      <c r="G216" s="3750"/>
      <c r="H216" s="3784"/>
      <c r="I216" s="3744"/>
      <c r="J216" s="1448"/>
      <c r="K216" s="1374" t="s">
        <v>124</v>
      </c>
      <c r="L216" s="1393">
        <v>16.09</v>
      </c>
      <c r="M216" s="1287"/>
      <c r="N216" s="1286"/>
      <c r="O216" s="1585"/>
    </row>
    <row r="217" spans="1:15" s="2" customFormat="1" ht="15" customHeight="1" thickBot="1" x14ac:dyDescent="0.3">
      <c r="A217" s="3831"/>
      <c r="B217" s="3837"/>
      <c r="C217" s="3834"/>
      <c r="D217" s="3796"/>
      <c r="E217" s="1210"/>
      <c r="F217" s="1220"/>
      <c r="G217" s="3801"/>
      <c r="H217" s="3785"/>
      <c r="I217" s="3745"/>
      <c r="J217" s="1327"/>
      <c r="K217" s="1371" t="s">
        <v>21</v>
      </c>
      <c r="L217" s="1370">
        <f>SUM(L214:L216)</f>
        <v>216.09</v>
      </c>
      <c r="M217" s="1287"/>
      <c r="N217" s="1286"/>
      <c r="O217" s="1585"/>
    </row>
    <row r="218" spans="1:15" s="2" customFormat="1" ht="25.5" customHeight="1" x14ac:dyDescent="0.25">
      <c r="A218" s="3829"/>
      <c r="B218" s="3835"/>
      <c r="C218" s="3832"/>
      <c r="D218" s="3794" t="s">
        <v>73</v>
      </c>
      <c r="E218" s="1215"/>
      <c r="F218" s="3791" t="s">
        <v>687</v>
      </c>
      <c r="G218" s="3749" t="s">
        <v>501</v>
      </c>
      <c r="H218" s="3783" t="s">
        <v>33</v>
      </c>
      <c r="I218" s="3743" t="s">
        <v>686</v>
      </c>
      <c r="J218" s="3895" t="s">
        <v>36</v>
      </c>
      <c r="K218" s="1399" t="s">
        <v>101</v>
      </c>
      <c r="L218" s="1491">
        <v>125</v>
      </c>
      <c r="M218" s="1584" t="s">
        <v>685</v>
      </c>
      <c r="N218" s="1394" t="s">
        <v>200</v>
      </c>
      <c r="O218" s="1211">
        <v>1</v>
      </c>
    </row>
    <row r="219" spans="1:15" s="2" customFormat="1" ht="15" customHeight="1" x14ac:dyDescent="0.25">
      <c r="A219" s="3830"/>
      <c r="B219" s="3836"/>
      <c r="C219" s="3833"/>
      <c r="D219" s="3795"/>
      <c r="E219" s="1233"/>
      <c r="F219" s="3792"/>
      <c r="G219" s="3750"/>
      <c r="H219" s="3784"/>
      <c r="I219" s="3744"/>
      <c r="J219" s="3895"/>
      <c r="K219" s="1378" t="s">
        <v>139</v>
      </c>
      <c r="L219" s="1490"/>
      <c r="M219" s="1287"/>
      <c r="N219" s="1286"/>
      <c r="O219" s="1285"/>
    </row>
    <row r="220" spans="1:15" s="2" customFormat="1" ht="15" customHeight="1" thickBot="1" x14ac:dyDescent="0.3">
      <c r="A220" s="3830"/>
      <c r="B220" s="3836"/>
      <c r="C220" s="3833"/>
      <c r="D220" s="3795"/>
      <c r="E220" s="1233"/>
      <c r="F220" s="3792"/>
      <c r="G220" s="3750"/>
      <c r="H220" s="3784"/>
      <c r="I220" s="3744"/>
      <c r="J220" s="1448"/>
      <c r="K220" s="1374" t="s">
        <v>124</v>
      </c>
      <c r="L220" s="1393"/>
      <c r="M220" s="1287"/>
      <c r="N220" s="1286"/>
      <c r="O220" s="1285"/>
    </row>
    <row r="221" spans="1:15" s="2" customFormat="1" ht="15" customHeight="1" thickBot="1" x14ac:dyDescent="0.3">
      <c r="A221" s="3831"/>
      <c r="B221" s="3837"/>
      <c r="C221" s="3834"/>
      <c r="D221" s="3796"/>
      <c r="E221" s="1210"/>
      <c r="F221" s="1310"/>
      <c r="G221" s="3801"/>
      <c r="H221" s="3785"/>
      <c r="I221" s="3745"/>
      <c r="J221" s="1327"/>
      <c r="K221" s="1371" t="s">
        <v>21</v>
      </c>
      <c r="L221" s="1370">
        <f>SUM(L218:L220)</f>
        <v>125</v>
      </c>
      <c r="M221" s="1287"/>
      <c r="N221" s="1286"/>
      <c r="O221" s="1285"/>
    </row>
    <row r="222" spans="1:15" s="2" customFormat="1" ht="24" customHeight="1" x14ac:dyDescent="0.25">
      <c r="A222" s="3829"/>
      <c r="B222" s="3835"/>
      <c r="C222" s="3832"/>
      <c r="D222" s="3794" t="s">
        <v>69</v>
      </c>
      <c r="E222" s="1215"/>
      <c r="F222" s="1223" t="s">
        <v>684</v>
      </c>
      <c r="G222" s="3749" t="s">
        <v>501</v>
      </c>
      <c r="H222" s="3783" t="s">
        <v>33</v>
      </c>
      <c r="I222" s="3743" t="s">
        <v>582</v>
      </c>
      <c r="J222" s="3800" t="s">
        <v>237</v>
      </c>
      <c r="K222" s="1399" t="s">
        <v>101</v>
      </c>
      <c r="L222" s="1491">
        <v>240</v>
      </c>
      <c r="M222" s="1584" t="s">
        <v>683</v>
      </c>
      <c r="N222" s="1394"/>
      <c r="O222" s="1211" t="s">
        <v>352</v>
      </c>
    </row>
    <row r="223" spans="1:15" s="2" customFormat="1" ht="15" customHeight="1" x14ac:dyDescent="0.25">
      <c r="A223" s="3830"/>
      <c r="B223" s="3836"/>
      <c r="C223" s="3833"/>
      <c r="D223" s="3795"/>
      <c r="E223" s="1233"/>
      <c r="F223" s="1377"/>
      <c r="G223" s="3750"/>
      <c r="H223" s="3784"/>
      <c r="I223" s="3744"/>
      <c r="J223" s="3800"/>
      <c r="K223" s="1378" t="s">
        <v>139</v>
      </c>
      <c r="L223" s="1490"/>
      <c r="M223" s="1287"/>
      <c r="N223" s="1286"/>
      <c r="O223" s="1285"/>
    </row>
    <row r="224" spans="1:15" s="2" customFormat="1" ht="15" customHeight="1" thickBot="1" x14ac:dyDescent="0.3">
      <c r="A224" s="3830"/>
      <c r="B224" s="3836"/>
      <c r="C224" s="3833"/>
      <c r="D224" s="3795"/>
      <c r="E224" s="1233"/>
      <c r="F224" s="1377"/>
      <c r="G224" s="3750"/>
      <c r="H224" s="3784"/>
      <c r="I224" s="3744"/>
      <c r="J224" s="1327"/>
      <c r="K224" s="1374" t="s">
        <v>124</v>
      </c>
      <c r="L224" s="1583">
        <v>7.17</v>
      </c>
      <c r="M224" s="1287"/>
      <c r="N224" s="1286"/>
      <c r="O224" s="1285"/>
    </row>
    <row r="225" spans="1:20" s="2" customFormat="1" ht="15" customHeight="1" thickBot="1" x14ac:dyDescent="0.3">
      <c r="A225" s="3831"/>
      <c r="B225" s="3837"/>
      <c r="C225" s="3834"/>
      <c r="D225" s="3796"/>
      <c r="E225" s="1210"/>
      <c r="F225" s="1220"/>
      <c r="G225" s="3801"/>
      <c r="H225" s="3785"/>
      <c r="I225" s="3745"/>
      <c r="J225" s="1327"/>
      <c r="K225" s="1371" t="s">
        <v>21</v>
      </c>
      <c r="L225" s="1370">
        <f>SUM(L222:L224)</f>
        <v>247.17</v>
      </c>
      <c r="M225" s="1260"/>
      <c r="N225" s="1205"/>
      <c r="O225" s="1259"/>
    </row>
    <row r="226" spans="1:20" s="2" customFormat="1" ht="15" customHeight="1" thickBot="1" x14ac:dyDescent="0.3">
      <c r="A226" s="1200" t="s">
        <v>27</v>
      </c>
      <c r="B226" s="1582" t="s">
        <v>27</v>
      </c>
      <c r="C226" s="3811" t="s">
        <v>559</v>
      </c>
      <c r="D226" s="3812"/>
      <c r="E226" s="3812"/>
      <c r="F226" s="3812"/>
      <c r="G226" s="3812"/>
      <c r="H226" s="3812"/>
      <c r="I226" s="3812"/>
      <c r="J226" s="3812"/>
      <c r="K226" s="3813"/>
      <c r="L226" s="1581">
        <f>L193+L142+L134</f>
        <v>4134.67</v>
      </c>
      <c r="M226" s="3797"/>
      <c r="N226" s="3798"/>
      <c r="O226" s="3799"/>
    </row>
    <row r="227" spans="1:20" s="2" customFormat="1" ht="15" customHeight="1" thickBot="1" x14ac:dyDescent="0.3">
      <c r="A227" s="1200" t="s">
        <v>27</v>
      </c>
      <c r="B227" s="3861" t="s">
        <v>558</v>
      </c>
      <c r="C227" s="3862"/>
      <c r="D227" s="3862"/>
      <c r="E227" s="3862"/>
      <c r="F227" s="3862"/>
      <c r="G227" s="3862"/>
      <c r="H227" s="3862"/>
      <c r="I227" s="3862"/>
      <c r="J227" s="3862"/>
      <c r="K227" s="3863"/>
      <c r="L227" s="1580">
        <f>L127+L226</f>
        <v>4170.67</v>
      </c>
      <c r="M227" s="3957"/>
      <c r="N227" s="3958"/>
      <c r="O227" s="3959"/>
    </row>
    <row r="228" spans="1:20" s="2" customFormat="1" ht="27" customHeight="1" thickBot="1" x14ac:dyDescent="0.3">
      <c r="A228" s="1200" t="s">
        <v>86</v>
      </c>
      <c r="B228" s="1577"/>
      <c r="C228" s="1579" t="s">
        <v>682</v>
      </c>
      <c r="D228" s="1577"/>
      <c r="E228" s="1577"/>
      <c r="F228" s="1577"/>
      <c r="G228" s="1577"/>
      <c r="H228" s="1578"/>
      <c r="I228" s="1577"/>
      <c r="J228" s="1577"/>
      <c r="K228" s="1577"/>
      <c r="L228" s="1577"/>
      <c r="M228" s="1577"/>
      <c r="N228" s="1577"/>
      <c r="O228" s="1576"/>
    </row>
    <row r="229" spans="1:20" s="2" customFormat="1" ht="23.25" customHeight="1" thickBot="1" x14ac:dyDescent="0.3">
      <c r="A229" s="1203"/>
      <c r="B229" s="1575"/>
      <c r="C229" s="3974"/>
      <c r="D229" s="3975"/>
      <c r="E229" s="3975"/>
      <c r="F229" s="3975"/>
      <c r="G229" s="3975"/>
      <c r="H229" s="3975"/>
      <c r="I229" s="3975"/>
      <c r="J229" s="3975"/>
      <c r="K229" s="3975"/>
      <c r="L229" s="3976"/>
      <c r="M229" s="1574" t="s">
        <v>681</v>
      </c>
      <c r="N229" s="1573" t="s">
        <v>680</v>
      </c>
      <c r="O229" s="1572" t="s">
        <v>679</v>
      </c>
    </row>
    <row r="230" spans="1:20" s="2" customFormat="1" ht="17.25" customHeight="1" thickBot="1" x14ac:dyDescent="0.3">
      <c r="A230" s="1200" t="s">
        <v>86</v>
      </c>
      <c r="B230" s="1571" t="s">
        <v>25</v>
      </c>
      <c r="C230" s="4013" t="s">
        <v>678</v>
      </c>
      <c r="D230" s="4014"/>
      <c r="E230" s="4014"/>
      <c r="F230" s="4014"/>
      <c r="G230" s="4014"/>
      <c r="H230" s="4014"/>
      <c r="I230" s="4014"/>
      <c r="J230" s="4014"/>
      <c r="K230" s="4014"/>
      <c r="L230" s="4014"/>
      <c r="M230" s="4014"/>
      <c r="N230" s="4014"/>
      <c r="O230" s="4015"/>
    </row>
    <row r="231" spans="1:20" s="2" customFormat="1" ht="40.5" customHeight="1" thickBot="1" x14ac:dyDescent="0.3">
      <c r="A231" s="1200"/>
      <c r="B231" s="1570"/>
      <c r="C231" s="3974"/>
      <c r="D231" s="3975"/>
      <c r="E231" s="3975"/>
      <c r="F231" s="3975"/>
      <c r="G231" s="3975"/>
      <c r="H231" s="3975"/>
      <c r="I231" s="3975"/>
      <c r="J231" s="3975"/>
      <c r="K231" s="3975"/>
      <c r="L231" s="3976"/>
      <c r="M231" s="1569" t="s">
        <v>677</v>
      </c>
      <c r="N231" s="1529" t="s">
        <v>209</v>
      </c>
      <c r="O231" s="1568">
        <v>47.89</v>
      </c>
    </row>
    <row r="232" spans="1:20" s="2" customFormat="1" ht="21" customHeight="1" thickBot="1" x14ac:dyDescent="0.3">
      <c r="A232" s="3829" t="s">
        <v>86</v>
      </c>
      <c r="B232" s="3835" t="s">
        <v>25</v>
      </c>
      <c r="C232" s="3891" t="s">
        <v>25</v>
      </c>
      <c r="D232" s="3885"/>
      <c r="E232" s="1567"/>
      <c r="F232" s="3882" t="s">
        <v>676</v>
      </c>
      <c r="G232" s="4008" t="s">
        <v>383</v>
      </c>
      <c r="H232" s="3783" t="s">
        <v>33</v>
      </c>
      <c r="I232" s="3743" t="s">
        <v>582</v>
      </c>
      <c r="J232" s="4020" t="s">
        <v>237</v>
      </c>
      <c r="K232" s="1407" t="s">
        <v>101</v>
      </c>
      <c r="L232" s="1406">
        <f>L236+L240+L244+L248+L252+L256+L260+L264+L268+L272+L276+L280+L284+L288+L292+L296</f>
        <v>562.1</v>
      </c>
      <c r="M232" s="1566"/>
      <c r="N232" s="1565"/>
      <c r="O232" s="1564"/>
    </row>
    <row r="233" spans="1:20" s="2" customFormat="1" ht="15" customHeight="1" thickBot="1" x14ac:dyDescent="0.3">
      <c r="A233" s="3830"/>
      <c r="B233" s="3836"/>
      <c r="C233" s="3892"/>
      <c r="D233" s="3886"/>
      <c r="E233" s="1561"/>
      <c r="F233" s="3883"/>
      <c r="G233" s="4009"/>
      <c r="H233" s="3784"/>
      <c r="I233" s="3744"/>
      <c r="J233" s="4021"/>
      <c r="K233" s="1405" t="s">
        <v>207</v>
      </c>
      <c r="L233" s="1370">
        <f>L237+L241+L245+L249+L253+L257+L261+L265+L269+L273+L277+L281+L285+L289+L293+L297</f>
        <v>3703.2</v>
      </c>
      <c r="M233" s="1439"/>
      <c r="N233" s="1563"/>
      <c r="O233" s="1562"/>
      <c r="P233" s="1253"/>
      <c r="Q233" s="1253"/>
      <c r="R233" s="1253"/>
      <c r="S233" s="1253"/>
      <c r="T233" s="1253"/>
    </row>
    <row r="234" spans="1:20" s="2" customFormat="1" ht="15" customHeight="1" thickBot="1" x14ac:dyDescent="0.3">
      <c r="A234" s="3830"/>
      <c r="B234" s="3836"/>
      <c r="C234" s="3892"/>
      <c r="D234" s="3886"/>
      <c r="E234" s="1561"/>
      <c r="F234" s="3883"/>
      <c r="G234" s="4009"/>
      <c r="H234" s="3784"/>
      <c r="I234" s="3744"/>
      <c r="J234" s="1333"/>
      <c r="K234" s="1403" t="s">
        <v>124</v>
      </c>
      <c r="L234" s="1402">
        <f>L238+L242+L246+L250+L254+L258+L262+L266+L270+L274+L278+L282+L286+L290+L294+L298+L302</f>
        <v>404.32</v>
      </c>
      <c r="M234" s="1542"/>
      <c r="N234" s="1560"/>
      <c r="O234" s="1559"/>
    </row>
    <row r="235" spans="1:20" s="2" customFormat="1" ht="15" customHeight="1" thickBot="1" x14ac:dyDescent="0.3">
      <c r="A235" s="3831"/>
      <c r="B235" s="3837"/>
      <c r="C235" s="3893"/>
      <c r="D235" s="3887"/>
      <c r="E235" s="1558"/>
      <c r="F235" s="3884"/>
      <c r="G235" s="4010"/>
      <c r="H235" s="3785"/>
      <c r="I235" s="3745"/>
      <c r="J235" s="1327"/>
      <c r="K235" s="1401" t="s">
        <v>21</v>
      </c>
      <c r="L235" s="1557">
        <f>SUM(L232:L234)</f>
        <v>4669.62</v>
      </c>
      <c r="M235" s="1260"/>
      <c r="N235" s="1205"/>
      <c r="O235" s="1259"/>
    </row>
    <row r="236" spans="1:20" s="2" customFormat="1" ht="31.5" customHeight="1" thickBot="1" x14ac:dyDescent="0.3">
      <c r="A236" s="3829" t="s">
        <v>86</v>
      </c>
      <c r="B236" s="3835" t="s">
        <v>25</v>
      </c>
      <c r="C236" s="3832" t="s">
        <v>25</v>
      </c>
      <c r="D236" s="3794" t="s">
        <v>25</v>
      </c>
      <c r="E236" s="1215"/>
      <c r="F236" s="3224" t="s">
        <v>675</v>
      </c>
      <c r="G236" s="4008" t="s">
        <v>383</v>
      </c>
      <c r="H236" s="3783" t="s">
        <v>33</v>
      </c>
      <c r="I236" s="3753" t="s">
        <v>582</v>
      </c>
      <c r="J236" s="1556"/>
      <c r="K236" s="1384" t="s">
        <v>101</v>
      </c>
      <c r="L236" s="1491">
        <v>100</v>
      </c>
      <c r="M236" s="1555" t="s">
        <v>674</v>
      </c>
      <c r="N236" s="1464" t="s">
        <v>209</v>
      </c>
      <c r="O236" s="1428">
        <v>183.8</v>
      </c>
    </row>
    <row r="237" spans="1:20" s="2" customFormat="1" ht="19.5" customHeight="1" x14ac:dyDescent="0.25">
      <c r="A237" s="3830"/>
      <c r="B237" s="3836"/>
      <c r="C237" s="3833"/>
      <c r="D237" s="3795"/>
      <c r="E237" s="1233"/>
      <c r="F237" s="3763"/>
      <c r="G237" s="4009"/>
      <c r="H237" s="3784"/>
      <c r="I237" s="3754"/>
      <c r="J237" s="1554"/>
      <c r="K237" s="1399" t="s">
        <v>207</v>
      </c>
      <c r="L237" s="1502">
        <v>200</v>
      </c>
      <c r="M237" s="1414"/>
      <c r="N237" s="1553"/>
      <c r="O237" s="1552"/>
    </row>
    <row r="238" spans="1:20" s="2" customFormat="1" ht="15" customHeight="1" thickBot="1" x14ac:dyDescent="0.3">
      <c r="A238" s="3830"/>
      <c r="B238" s="3836"/>
      <c r="C238" s="3833"/>
      <c r="D238" s="3795"/>
      <c r="E238" s="1233"/>
      <c r="F238" s="3763"/>
      <c r="G238" s="4009"/>
      <c r="H238" s="3784"/>
      <c r="I238" s="3754"/>
      <c r="J238" s="1541"/>
      <c r="K238" s="1374" t="s">
        <v>124</v>
      </c>
      <c r="L238" s="1527">
        <v>39.409999999999997</v>
      </c>
      <c r="M238" s="1414"/>
      <c r="N238" s="1511"/>
      <c r="O238" s="1510"/>
      <c r="P238" s="1253"/>
      <c r="Q238" s="1253"/>
      <c r="R238" s="1253"/>
    </row>
    <row r="239" spans="1:20" s="2" customFormat="1" ht="15" customHeight="1" thickBot="1" x14ac:dyDescent="0.3">
      <c r="A239" s="3831"/>
      <c r="B239" s="3837"/>
      <c r="C239" s="3834"/>
      <c r="D239" s="3796"/>
      <c r="E239" s="1210"/>
      <c r="F239" s="3225"/>
      <c r="G239" s="4010"/>
      <c r="H239" s="3785"/>
      <c r="I239" s="3754"/>
      <c r="J239" s="1541"/>
      <c r="K239" s="1371" t="s">
        <v>21</v>
      </c>
      <c r="L239" s="1370">
        <f>SUM(L236:L238)</f>
        <v>339.40999999999997</v>
      </c>
      <c r="M239" s="1260"/>
      <c r="N239" s="1551"/>
      <c r="O239" s="1550"/>
      <c r="P239" s="1253"/>
      <c r="Q239" s="1253"/>
      <c r="R239" s="1253"/>
    </row>
    <row r="240" spans="1:20" s="2" customFormat="1" ht="25.5" customHeight="1" x14ac:dyDescent="0.25">
      <c r="A240" s="3829" t="s">
        <v>86</v>
      </c>
      <c r="B240" s="3835" t="s">
        <v>25</v>
      </c>
      <c r="C240" s="3832" t="s">
        <v>25</v>
      </c>
      <c r="D240" s="3794" t="s">
        <v>27</v>
      </c>
      <c r="E240" s="1215"/>
      <c r="F240" s="3224" t="s">
        <v>673</v>
      </c>
      <c r="G240" s="4008" t="s">
        <v>383</v>
      </c>
      <c r="H240" s="3783" t="s">
        <v>33</v>
      </c>
      <c r="I240" s="3754"/>
      <c r="J240" s="1541"/>
      <c r="K240" s="1380" t="s">
        <v>101</v>
      </c>
      <c r="L240" s="1491">
        <v>55</v>
      </c>
      <c r="M240" s="1542" t="s">
        <v>672</v>
      </c>
      <c r="N240" s="1438" t="s">
        <v>209</v>
      </c>
      <c r="O240" s="1549">
        <v>44</v>
      </c>
      <c r="P240" s="1253"/>
      <c r="Q240" s="1253"/>
      <c r="R240" s="1253"/>
    </row>
    <row r="241" spans="1:18" s="2" customFormat="1" ht="15" customHeight="1" x14ac:dyDescent="0.25">
      <c r="A241" s="3830"/>
      <c r="B241" s="3836"/>
      <c r="C241" s="3833"/>
      <c r="D241" s="3795"/>
      <c r="E241" s="1233"/>
      <c r="F241" s="3763"/>
      <c r="G241" s="4009"/>
      <c r="H241" s="3784"/>
      <c r="I241" s="3754"/>
      <c r="J241" s="1541"/>
      <c r="K241" s="1378" t="s">
        <v>207</v>
      </c>
      <c r="L241" s="1502">
        <v>55</v>
      </c>
      <c r="M241" s="1542"/>
      <c r="N241" s="1511"/>
      <c r="O241" s="1510"/>
      <c r="P241" s="1253"/>
      <c r="Q241" s="1253"/>
      <c r="R241" s="1253"/>
    </row>
    <row r="242" spans="1:18" s="2" customFormat="1" ht="15" customHeight="1" thickBot="1" x14ac:dyDescent="0.3">
      <c r="A242" s="3830"/>
      <c r="B242" s="3836"/>
      <c r="C242" s="3833"/>
      <c r="D242" s="3795"/>
      <c r="E242" s="1233"/>
      <c r="F242" s="3763"/>
      <c r="G242" s="4009"/>
      <c r="H242" s="3784"/>
      <c r="I242" s="3754"/>
      <c r="J242" s="1541"/>
      <c r="K242" s="1374" t="s">
        <v>124</v>
      </c>
      <c r="L242" s="1373"/>
      <c r="M242" s="1287"/>
      <c r="N242" s="1511"/>
      <c r="O242" s="1510"/>
      <c r="P242" s="1253"/>
      <c r="Q242" s="1253"/>
      <c r="R242" s="1253"/>
    </row>
    <row r="243" spans="1:18" s="2" customFormat="1" ht="15" customHeight="1" thickBot="1" x14ac:dyDescent="0.3">
      <c r="A243" s="3831"/>
      <c r="B243" s="3837"/>
      <c r="C243" s="3834"/>
      <c r="D243" s="3796"/>
      <c r="E243" s="1210"/>
      <c r="F243" s="3225"/>
      <c r="G243" s="4010"/>
      <c r="H243" s="3785"/>
      <c r="I243" s="3754"/>
      <c r="J243" s="1541"/>
      <c r="K243" s="1371" t="s">
        <v>21</v>
      </c>
      <c r="L243" s="1370">
        <f>SUM(L240:L242)</f>
        <v>110</v>
      </c>
      <c r="M243" s="1287"/>
      <c r="N243" s="1511"/>
      <c r="O243" s="1510"/>
      <c r="P243" s="1253"/>
      <c r="Q243" s="1253"/>
      <c r="R243" s="1253"/>
    </row>
    <row r="244" spans="1:18" s="2" customFormat="1" ht="15" customHeight="1" thickBot="1" x14ac:dyDescent="0.3">
      <c r="A244" s="3829" t="s">
        <v>86</v>
      </c>
      <c r="B244" s="3835" t="s">
        <v>25</v>
      </c>
      <c r="C244" s="3832" t="s">
        <v>25</v>
      </c>
      <c r="D244" s="3794" t="s">
        <v>86</v>
      </c>
      <c r="E244" s="1215"/>
      <c r="F244" s="3224" t="s">
        <v>671</v>
      </c>
      <c r="G244" s="4008" t="s">
        <v>383</v>
      </c>
      <c r="H244" s="3783" t="s">
        <v>33</v>
      </c>
      <c r="I244" s="3754"/>
      <c r="J244" s="1541"/>
      <c r="K244" s="1399" t="s">
        <v>101</v>
      </c>
      <c r="L244" s="1373">
        <v>216</v>
      </c>
      <c r="M244" s="1548" t="s">
        <v>670</v>
      </c>
      <c r="N244" s="1463" t="s">
        <v>209</v>
      </c>
      <c r="O244" s="1547">
        <v>2.1</v>
      </c>
      <c r="P244" s="1253"/>
      <c r="Q244" s="1253"/>
      <c r="R244" s="1253"/>
    </row>
    <row r="245" spans="1:18" s="2" customFormat="1" ht="15" customHeight="1" thickBot="1" x14ac:dyDescent="0.3">
      <c r="A245" s="3830"/>
      <c r="B245" s="3836"/>
      <c r="C245" s="3833"/>
      <c r="D245" s="3795"/>
      <c r="E245" s="1233"/>
      <c r="F245" s="3763"/>
      <c r="G245" s="4009"/>
      <c r="H245" s="3784"/>
      <c r="I245" s="3754"/>
      <c r="J245" s="1541"/>
      <c r="K245" s="1378" t="s">
        <v>207</v>
      </c>
      <c r="L245" s="1373">
        <v>0</v>
      </c>
      <c r="M245" s="1414"/>
      <c r="N245" s="1511"/>
      <c r="O245" s="1510"/>
      <c r="P245" s="1253"/>
      <c r="Q245" s="1253"/>
      <c r="R245" s="1253"/>
    </row>
    <row r="246" spans="1:18" s="2" customFormat="1" ht="15" customHeight="1" thickBot="1" x14ac:dyDescent="0.3">
      <c r="A246" s="3830"/>
      <c r="B246" s="3836"/>
      <c r="C246" s="3833"/>
      <c r="D246" s="3795"/>
      <c r="E246" s="1233"/>
      <c r="F246" s="3763"/>
      <c r="G246" s="4009"/>
      <c r="H246" s="3784"/>
      <c r="I246" s="3754"/>
      <c r="J246" s="1541"/>
      <c r="K246" s="1374" t="s">
        <v>124</v>
      </c>
      <c r="L246" s="1546">
        <v>230.11</v>
      </c>
      <c r="M246" s="1287"/>
      <c r="N246" s="1511"/>
      <c r="O246" s="1510"/>
      <c r="P246" s="1253"/>
      <c r="Q246" s="1253"/>
      <c r="R246" s="1253"/>
    </row>
    <row r="247" spans="1:18" s="2" customFormat="1" ht="15" customHeight="1" thickBot="1" x14ac:dyDescent="0.3">
      <c r="A247" s="3831"/>
      <c r="B247" s="3837"/>
      <c r="C247" s="3834"/>
      <c r="D247" s="3796"/>
      <c r="E247" s="1210"/>
      <c r="F247" s="3225"/>
      <c r="G247" s="4010"/>
      <c r="H247" s="3785"/>
      <c r="I247" s="3754"/>
      <c r="J247" s="1541"/>
      <c r="K247" s="1371" t="s">
        <v>21</v>
      </c>
      <c r="L247" s="1370">
        <f>SUM(L244:L246)</f>
        <v>446.11</v>
      </c>
      <c r="M247" s="1287"/>
      <c r="N247" s="1511"/>
      <c r="O247" s="1510"/>
      <c r="P247" s="1253"/>
      <c r="Q247" s="1253"/>
      <c r="R247" s="1253"/>
    </row>
    <row r="248" spans="1:18" s="2" customFormat="1" ht="27" customHeight="1" x14ac:dyDescent="0.25">
      <c r="A248" s="3829" t="s">
        <v>86</v>
      </c>
      <c r="B248" s="3835" t="s">
        <v>25</v>
      </c>
      <c r="C248" s="3832" t="s">
        <v>25</v>
      </c>
      <c r="D248" s="3794" t="s">
        <v>84</v>
      </c>
      <c r="E248" s="1215"/>
      <c r="F248" s="3224" t="s">
        <v>669</v>
      </c>
      <c r="G248" s="4008" t="s">
        <v>383</v>
      </c>
      <c r="H248" s="3783" t="s">
        <v>33</v>
      </c>
      <c r="I248" s="3754"/>
      <c r="J248" s="1541"/>
      <c r="K248" s="1399" t="s">
        <v>101</v>
      </c>
      <c r="L248" s="1491"/>
      <c r="M248" s="1545" t="s">
        <v>668</v>
      </c>
      <c r="N248" s="1544" t="s">
        <v>209</v>
      </c>
      <c r="O248" s="1543">
        <v>0.77700000000000002</v>
      </c>
      <c r="P248" s="1253"/>
      <c r="Q248" s="1253"/>
      <c r="R248" s="1253"/>
    </row>
    <row r="249" spans="1:18" s="2" customFormat="1" ht="14.25" customHeight="1" x14ac:dyDescent="0.25">
      <c r="A249" s="3830"/>
      <c r="B249" s="3836"/>
      <c r="C249" s="3833"/>
      <c r="D249" s="3795"/>
      <c r="E249" s="1233"/>
      <c r="F249" s="3763"/>
      <c r="G249" s="4009"/>
      <c r="H249" s="3784"/>
      <c r="I249" s="3754"/>
      <c r="J249" s="1541"/>
      <c r="K249" s="1378" t="s">
        <v>207</v>
      </c>
      <c r="L249" s="1490">
        <v>455.2</v>
      </c>
      <c r="M249" s="1542"/>
      <c r="N249" s="1511"/>
      <c r="O249" s="1510"/>
      <c r="P249" s="1253"/>
      <c r="Q249" s="1253"/>
      <c r="R249" s="1253"/>
    </row>
    <row r="250" spans="1:18" s="2" customFormat="1" ht="15" customHeight="1" thickBot="1" x14ac:dyDescent="0.3">
      <c r="A250" s="3830"/>
      <c r="B250" s="3836"/>
      <c r="C250" s="3833"/>
      <c r="D250" s="3795"/>
      <c r="E250" s="1233"/>
      <c r="F250" s="3763"/>
      <c r="G250" s="4009"/>
      <c r="H250" s="3784"/>
      <c r="I250" s="3754"/>
      <c r="J250" s="1541"/>
      <c r="K250" s="1374" t="s">
        <v>124</v>
      </c>
      <c r="L250" s="1527">
        <v>1</v>
      </c>
      <c r="M250" s="1287"/>
      <c r="N250" s="1286"/>
      <c r="O250" s="1285"/>
      <c r="P250" s="1253"/>
      <c r="Q250" s="1253"/>
      <c r="R250" s="1253"/>
    </row>
    <row r="251" spans="1:18" s="2" customFormat="1" ht="15" customHeight="1" thickBot="1" x14ac:dyDescent="0.3">
      <c r="A251" s="3831"/>
      <c r="B251" s="3837"/>
      <c r="C251" s="3834"/>
      <c r="D251" s="3796"/>
      <c r="E251" s="1210"/>
      <c r="F251" s="3225"/>
      <c r="G251" s="4010"/>
      <c r="H251" s="3785"/>
      <c r="I251" s="3754"/>
      <c r="J251" s="1540"/>
      <c r="K251" s="1422" t="s">
        <v>21</v>
      </c>
      <c r="L251" s="1408">
        <f>SUM(L248:L250)</f>
        <v>456.2</v>
      </c>
      <c r="M251" s="1269"/>
      <c r="N251" s="1268"/>
      <c r="O251" s="1267"/>
      <c r="P251" s="1253"/>
      <c r="Q251" s="1253"/>
      <c r="R251" s="1253"/>
    </row>
    <row r="252" spans="1:18" s="2" customFormat="1" ht="55.5" customHeight="1" x14ac:dyDescent="0.25">
      <c r="A252" s="3829" t="s">
        <v>86</v>
      </c>
      <c r="B252" s="3835" t="s">
        <v>25</v>
      </c>
      <c r="C252" s="3832" t="s">
        <v>25</v>
      </c>
      <c r="D252" s="3794" t="s">
        <v>81</v>
      </c>
      <c r="E252" s="1215"/>
      <c r="F252" s="3224" t="s">
        <v>667</v>
      </c>
      <c r="G252" s="4008" t="s">
        <v>383</v>
      </c>
      <c r="H252" s="3783" t="s">
        <v>33</v>
      </c>
      <c r="I252" s="3754"/>
      <c r="J252" s="1535"/>
      <c r="K252" s="1399" t="s">
        <v>101</v>
      </c>
      <c r="L252" s="1491">
        <v>0</v>
      </c>
      <c r="M252" s="1539" t="s">
        <v>666</v>
      </c>
      <c r="N252" s="1538" t="s">
        <v>209</v>
      </c>
      <c r="O252" s="1428">
        <v>1.02</v>
      </c>
      <c r="P252" s="1253"/>
      <c r="Q252" s="1253"/>
      <c r="R252" s="1253"/>
    </row>
    <row r="253" spans="1:18" s="2" customFormat="1" ht="15" customHeight="1" x14ac:dyDescent="0.25">
      <c r="A253" s="3830"/>
      <c r="B253" s="3836"/>
      <c r="C253" s="3833"/>
      <c r="D253" s="3795"/>
      <c r="E253" s="1233"/>
      <c r="F253" s="3763"/>
      <c r="G253" s="4009"/>
      <c r="H253" s="3784"/>
      <c r="I253" s="3754"/>
      <c r="J253" s="1537"/>
      <c r="K253" s="1378" t="s">
        <v>207</v>
      </c>
      <c r="L253" s="1490">
        <v>385.7</v>
      </c>
      <c r="M253" s="1287"/>
      <c r="N253" s="1286"/>
      <c r="O253" s="1285"/>
    </row>
    <row r="254" spans="1:18" s="2" customFormat="1" ht="15" customHeight="1" thickBot="1" x14ac:dyDescent="0.3">
      <c r="A254" s="3830"/>
      <c r="B254" s="3836"/>
      <c r="C254" s="3833"/>
      <c r="D254" s="3795"/>
      <c r="E254" s="1233"/>
      <c r="F254" s="3763"/>
      <c r="G254" s="4009"/>
      <c r="H254" s="3784"/>
      <c r="I254" s="3754"/>
      <c r="J254" s="1537"/>
      <c r="K254" s="1374" t="s">
        <v>124</v>
      </c>
      <c r="L254" s="1373"/>
      <c r="M254" s="1287"/>
      <c r="N254" s="1286"/>
      <c r="O254" s="1285"/>
    </row>
    <row r="255" spans="1:18" s="2" customFormat="1" ht="15" customHeight="1" thickBot="1" x14ac:dyDescent="0.3">
      <c r="A255" s="3831"/>
      <c r="B255" s="3837"/>
      <c r="C255" s="3834"/>
      <c r="D255" s="3796"/>
      <c r="E255" s="1210"/>
      <c r="F255" s="3225"/>
      <c r="G255" s="4010"/>
      <c r="H255" s="3785"/>
      <c r="I255" s="3755"/>
      <c r="J255" s="1536"/>
      <c r="K255" s="1371" t="s">
        <v>21</v>
      </c>
      <c r="L255" s="1370">
        <f>SUM(L252:L254)</f>
        <v>385.7</v>
      </c>
      <c r="M255" s="1260"/>
      <c r="N255" s="1205"/>
      <c r="O255" s="1259"/>
    </row>
    <row r="256" spans="1:18" s="2" customFormat="1" ht="27" customHeight="1" x14ac:dyDescent="0.25">
      <c r="A256" s="3829" t="s">
        <v>86</v>
      </c>
      <c r="B256" s="3835" t="s">
        <v>25</v>
      </c>
      <c r="C256" s="3832" t="s">
        <v>25</v>
      </c>
      <c r="D256" s="3794" t="s">
        <v>76</v>
      </c>
      <c r="E256" s="1215"/>
      <c r="F256" s="3224" t="s">
        <v>665</v>
      </c>
      <c r="G256" s="4008" t="s">
        <v>383</v>
      </c>
      <c r="H256" s="3783" t="s">
        <v>33</v>
      </c>
      <c r="I256" s="1519"/>
      <c r="J256" s="1535"/>
      <c r="K256" s="1399" t="s">
        <v>101</v>
      </c>
      <c r="L256" s="1491">
        <v>0</v>
      </c>
      <c r="M256" s="1518" t="s">
        <v>664</v>
      </c>
      <c r="N256" s="1517" t="s">
        <v>209</v>
      </c>
      <c r="O256" s="1278"/>
    </row>
    <row r="257" spans="1:15" s="2" customFormat="1" ht="15" customHeight="1" x14ac:dyDescent="0.25">
      <c r="A257" s="3830"/>
      <c r="B257" s="3836"/>
      <c r="C257" s="3833"/>
      <c r="D257" s="3795"/>
      <c r="E257" s="1233"/>
      <c r="F257" s="3763"/>
      <c r="G257" s="3750"/>
      <c r="H257" s="3784"/>
      <c r="I257" s="1509"/>
      <c r="J257" s="1385"/>
      <c r="K257" s="1378" t="s">
        <v>207</v>
      </c>
      <c r="L257" s="1490">
        <v>13</v>
      </c>
      <c r="M257" s="1287"/>
      <c r="N257" s="1286"/>
      <c r="O257" s="1285"/>
    </row>
    <row r="258" spans="1:15" s="2" customFormat="1" ht="15" customHeight="1" thickBot="1" x14ac:dyDescent="0.3">
      <c r="A258" s="3830"/>
      <c r="B258" s="3836"/>
      <c r="C258" s="3833"/>
      <c r="D258" s="3795"/>
      <c r="E258" s="1233"/>
      <c r="F258" s="3763"/>
      <c r="G258" s="3750"/>
      <c r="H258" s="3784"/>
      <c r="I258" s="1509"/>
      <c r="J258" s="1385"/>
      <c r="K258" s="1374" t="s">
        <v>124</v>
      </c>
      <c r="L258" s="1373"/>
      <c r="M258" s="1287"/>
      <c r="N258" s="1286"/>
      <c r="O258" s="1285"/>
    </row>
    <row r="259" spans="1:15" s="2" customFormat="1" ht="15" customHeight="1" thickBot="1" x14ac:dyDescent="0.3">
      <c r="A259" s="3831"/>
      <c r="B259" s="3837"/>
      <c r="C259" s="3834"/>
      <c r="D259" s="3796"/>
      <c r="E259" s="1210"/>
      <c r="F259" s="3225"/>
      <c r="G259" s="3801"/>
      <c r="H259" s="3785"/>
      <c r="I259" s="1516"/>
      <c r="J259" s="1474"/>
      <c r="K259" s="1371" t="s">
        <v>21</v>
      </c>
      <c r="L259" s="1370">
        <f>SUM(L256:L258)</f>
        <v>13</v>
      </c>
      <c r="M259" s="1260"/>
      <c r="N259" s="1205"/>
      <c r="O259" s="1259"/>
    </row>
    <row r="260" spans="1:15" s="2" customFormat="1" ht="27" customHeight="1" thickBot="1" x14ac:dyDescent="0.3">
      <c r="A260" s="3830" t="s">
        <v>86</v>
      </c>
      <c r="B260" s="3836" t="s">
        <v>25</v>
      </c>
      <c r="C260" s="3833" t="s">
        <v>25</v>
      </c>
      <c r="D260" s="3795" t="s">
        <v>73</v>
      </c>
      <c r="E260" s="1233"/>
      <c r="F260" s="3763" t="s">
        <v>663</v>
      </c>
      <c r="G260" s="3750" t="s">
        <v>383</v>
      </c>
      <c r="H260" s="3784" t="s">
        <v>33</v>
      </c>
      <c r="I260" s="1509"/>
      <c r="J260" s="1381"/>
      <c r="K260" s="1380" t="s">
        <v>101</v>
      </c>
      <c r="L260" s="1373">
        <v>0</v>
      </c>
      <c r="M260" s="1534" t="s">
        <v>662</v>
      </c>
      <c r="N260" s="1533" t="s">
        <v>209</v>
      </c>
      <c r="O260" s="1295"/>
    </row>
    <row r="261" spans="1:15" s="2" customFormat="1" ht="15" customHeight="1" thickBot="1" x14ac:dyDescent="0.3">
      <c r="A261" s="3830"/>
      <c r="B261" s="3836"/>
      <c r="C261" s="3833"/>
      <c r="D261" s="3795"/>
      <c r="E261" s="1233"/>
      <c r="F261" s="3763"/>
      <c r="G261" s="3750"/>
      <c r="H261" s="3784"/>
      <c r="I261" s="1509"/>
      <c r="J261" s="1375"/>
      <c r="K261" s="1378" t="s">
        <v>207</v>
      </c>
      <c r="L261" s="1373">
        <v>0</v>
      </c>
      <c r="M261" s="1534"/>
      <c r="N261" s="1533"/>
      <c r="O261" s="1285"/>
    </row>
    <row r="262" spans="1:15" s="2" customFormat="1" ht="15" customHeight="1" thickBot="1" x14ac:dyDescent="0.3">
      <c r="A262" s="3830"/>
      <c r="B262" s="3836"/>
      <c r="C262" s="3833"/>
      <c r="D262" s="3795"/>
      <c r="E262" s="1233"/>
      <c r="F262" s="3763"/>
      <c r="G262" s="3750"/>
      <c r="H262" s="3784"/>
      <c r="I262" s="1509"/>
      <c r="J262" s="1375"/>
      <c r="K262" s="1374" t="s">
        <v>124</v>
      </c>
      <c r="L262" s="1373"/>
      <c r="M262" s="1287"/>
      <c r="N262" s="1286"/>
      <c r="O262" s="1285"/>
    </row>
    <row r="263" spans="1:15" s="2" customFormat="1" ht="15" customHeight="1" thickBot="1" x14ac:dyDescent="0.3">
      <c r="A263" s="3830"/>
      <c r="B263" s="3836"/>
      <c r="C263" s="3833"/>
      <c r="D263" s="3795"/>
      <c r="E263" s="1233"/>
      <c r="F263" s="3763"/>
      <c r="G263" s="3750"/>
      <c r="H263" s="3784"/>
      <c r="I263" s="1509"/>
      <c r="J263" s="1532"/>
      <c r="K263" s="1371" t="s">
        <v>21</v>
      </c>
      <c r="L263" s="1408">
        <f>SUM(L260:L262)</f>
        <v>0</v>
      </c>
      <c r="M263" s="1269"/>
      <c r="N263" s="1268"/>
      <c r="O263" s="1267"/>
    </row>
    <row r="264" spans="1:15" s="2" customFormat="1" ht="25.5" customHeight="1" x14ac:dyDescent="0.25">
      <c r="A264" s="3829" t="s">
        <v>86</v>
      </c>
      <c r="B264" s="3835" t="s">
        <v>25</v>
      </c>
      <c r="C264" s="3832" t="s">
        <v>25</v>
      </c>
      <c r="D264" s="3794" t="s">
        <v>69</v>
      </c>
      <c r="E264" s="1531"/>
      <c r="F264" s="3122" t="s">
        <v>661</v>
      </c>
      <c r="G264" s="3749" t="s">
        <v>383</v>
      </c>
      <c r="H264" s="3783" t="s">
        <v>33</v>
      </c>
      <c r="I264" s="1519" t="s">
        <v>582</v>
      </c>
      <c r="J264" s="1468"/>
      <c r="K264" s="1399" t="s">
        <v>101</v>
      </c>
      <c r="L264" s="1491">
        <v>0</v>
      </c>
      <c r="M264" s="1280"/>
      <c r="N264" s="1279"/>
      <c r="O264" s="1278"/>
    </row>
    <row r="265" spans="1:15" s="2" customFormat="1" ht="15" customHeight="1" x14ac:dyDescent="0.25">
      <c r="A265" s="3830"/>
      <c r="B265" s="3836"/>
      <c r="C265" s="3833"/>
      <c r="D265" s="3795"/>
      <c r="E265" s="1404"/>
      <c r="F265" s="3878"/>
      <c r="G265" s="3750"/>
      <c r="H265" s="3784"/>
      <c r="I265" s="1509"/>
      <c r="J265" s="1375"/>
      <c r="K265" s="1378" t="s">
        <v>207</v>
      </c>
      <c r="L265" s="1490"/>
      <c r="M265" s="1287"/>
      <c r="N265" s="1286"/>
      <c r="O265" s="1285"/>
    </row>
    <row r="266" spans="1:15" s="2" customFormat="1" ht="21.75" customHeight="1" thickBot="1" x14ac:dyDescent="0.3">
      <c r="A266" s="3830"/>
      <c r="B266" s="3836"/>
      <c r="C266" s="3833"/>
      <c r="D266" s="3795"/>
      <c r="E266" s="1404"/>
      <c r="F266" s="3878"/>
      <c r="G266" s="3750"/>
      <c r="H266" s="3784"/>
      <c r="I266" s="1509"/>
      <c r="J266" s="1375"/>
      <c r="K266" s="1374" t="s">
        <v>124</v>
      </c>
      <c r="L266" s="1373"/>
      <c r="M266" s="1287"/>
      <c r="N266" s="1286"/>
      <c r="O266" s="1285"/>
    </row>
    <row r="267" spans="1:15" s="2" customFormat="1" ht="15" customHeight="1" thickBot="1" x14ac:dyDescent="0.3">
      <c r="A267" s="3831"/>
      <c r="B267" s="3837"/>
      <c r="C267" s="3834"/>
      <c r="D267" s="3796"/>
      <c r="E267" s="1445"/>
      <c r="F267" s="3123"/>
      <c r="G267" s="3801"/>
      <c r="H267" s="3785"/>
      <c r="I267" s="1516"/>
      <c r="J267" s="1515"/>
      <c r="K267" s="1371" t="s">
        <v>21</v>
      </c>
      <c r="L267" s="1382">
        <f>SUM(L264:L266)</f>
        <v>0</v>
      </c>
      <c r="M267" s="1260"/>
      <c r="N267" s="1205"/>
      <c r="O267" s="1259"/>
    </row>
    <row r="268" spans="1:15" s="2" customFormat="1" ht="28.5" customHeight="1" thickBot="1" x14ac:dyDescent="0.3">
      <c r="A268" s="3829" t="s">
        <v>86</v>
      </c>
      <c r="B268" s="3835" t="s">
        <v>25</v>
      </c>
      <c r="C268" s="3832" t="s">
        <v>25</v>
      </c>
      <c r="D268" s="3794" t="s">
        <v>66</v>
      </c>
      <c r="E268" s="3786"/>
      <c r="F268" s="3224" t="s">
        <v>660</v>
      </c>
      <c r="G268" s="3749" t="s">
        <v>383</v>
      </c>
      <c r="H268" s="3784" t="s">
        <v>33</v>
      </c>
      <c r="I268" s="1509"/>
      <c r="J268" s="1381"/>
      <c r="K268" s="1399" t="s">
        <v>101</v>
      </c>
      <c r="L268" s="1491">
        <v>0</v>
      </c>
      <c r="M268" s="1530" t="s">
        <v>654</v>
      </c>
      <c r="N268" s="1529" t="s">
        <v>209</v>
      </c>
      <c r="O268" s="1528"/>
    </row>
    <row r="269" spans="1:15" s="2" customFormat="1" ht="15" customHeight="1" x14ac:dyDescent="0.25">
      <c r="A269" s="3830"/>
      <c r="B269" s="3836"/>
      <c r="C269" s="3833"/>
      <c r="D269" s="3795"/>
      <c r="E269" s="3787"/>
      <c r="F269" s="3763"/>
      <c r="G269" s="3750"/>
      <c r="H269" s="3784"/>
      <c r="I269" s="1509"/>
      <c r="J269" s="1375"/>
      <c r="K269" s="1380" t="s">
        <v>207</v>
      </c>
      <c r="L269" s="1490">
        <v>1373</v>
      </c>
      <c r="M269" s="1280"/>
      <c r="N269" s="1279"/>
      <c r="O269" s="1278"/>
    </row>
    <row r="270" spans="1:15" s="2" customFormat="1" ht="15" customHeight="1" thickBot="1" x14ac:dyDescent="0.3">
      <c r="A270" s="3830"/>
      <c r="B270" s="3836"/>
      <c r="C270" s="3833"/>
      <c r="D270" s="3795"/>
      <c r="E270" s="3787"/>
      <c r="F270" s="3763"/>
      <c r="G270" s="3750"/>
      <c r="H270" s="3784"/>
      <c r="I270" s="1509"/>
      <c r="J270" s="1375"/>
      <c r="K270" s="1374" t="s">
        <v>124</v>
      </c>
      <c r="L270" s="1527">
        <v>7</v>
      </c>
      <c r="M270" s="1287"/>
      <c r="N270" s="1286"/>
      <c r="O270" s="1285"/>
    </row>
    <row r="271" spans="1:15" s="2" customFormat="1" ht="15" customHeight="1" thickBot="1" x14ac:dyDescent="0.3">
      <c r="A271" s="3831"/>
      <c r="B271" s="3837"/>
      <c r="C271" s="3834"/>
      <c r="D271" s="3796"/>
      <c r="E271" s="3788"/>
      <c r="F271" s="3955"/>
      <c r="G271" s="3801"/>
      <c r="H271" s="3785"/>
      <c r="I271" s="1509"/>
      <c r="J271" s="1375"/>
      <c r="K271" s="1371" t="s">
        <v>21</v>
      </c>
      <c r="L271" s="1370">
        <f>SUM(L268:L270)</f>
        <v>1380</v>
      </c>
      <c r="M271" s="1260"/>
      <c r="N271" s="1205"/>
      <c r="O271" s="1259"/>
    </row>
    <row r="272" spans="1:15" s="2" customFormat="1" ht="15" customHeight="1" x14ac:dyDescent="0.25">
      <c r="A272" s="3829" t="s">
        <v>86</v>
      </c>
      <c r="B272" s="3835" t="s">
        <v>25</v>
      </c>
      <c r="C272" s="3832" t="s">
        <v>25</v>
      </c>
      <c r="D272" s="3794" t="s">
        <v>62</v>
      </c>
      <c r="E272" s="1233"/>
      <c r="F272" s="3956" t="s">
        <v>659</v>
      </c>
      <c r="G272" s="3749" t="s">
        <v>383</v>
      </c>
      <c r="H272" s="3783" t="s">
        <v>33</v>
      </c>
      <c r="I272" s="1509"/>
      <c r="J272" s="1375"/>
      <c r="K272" s="1380" t="s">
        <v>101</v>
      </c>
      <c r="L272" s="1491">
        <v>51</v>
      </c>
      <c r="M272" s="1415"/>
      <c r="N272" s="1296"/>
      <c r="O272" s="1295"/>
    </row>
    <row r="273" spans="1:15" s="2" customFormat="1" ht="15" customHeight="1" x14ac:dyDescent="0.25">
      <c r="A273" s="3830"/>
      <c r="B273" s="3836"/>
      <c r="C273" s="3833"/>
      <c r="D273" s="3795"/>
      <c r="E273" s="1233"/>
      <c r="F273" s="3763"/>
      <c r="G273" s="3750"/>
      <c r="H273" s="3784"/>
      <c r="I273" s="1509"/>
      <c r="J273" s="1375"/>
      <c r="K273" s="1378" t="s">
        <v>207</v>
      </c>
      <c r="L273" s="1490">
        <v>1221.3</v>
      </c>
      <c r="M273" s="1287"/>
      <c r="N273" s="1286"/>
      <c r="O273" s="1285"/>
    </row>
    <row r="274" spans="1:15" s="2" customFormat="1" ht="15" customHeight="1" thickBot="1" x14ac:dyDescent="0.3">
      <c r="A274" s="3830"/>
      <c r="B274" s="3836"/>
      <c r="C274" s="3833"/>
      <c r="D274" s="3795"/>
      <c r="E274" s="1233"/>
      <c r="F274" s="3763"/>
      <c r="G274" s="3750"/>
      <c r="H274" s="3784"/>
      <c r="I274" s="1509"/>
      <c r="J274" s="1375"/>
      <c r="K274" s="1374" t="s">
        <v>124</v>
      </c>
      <c r="L274" s="1373">
        <v>40</v>
      </c>
      <c r="M274" s="1287"/>
      <c r="N274" s="1286"/>
      <c r="O274" s="1285"/>
    </row>
    <row r="275" spans="1:15" s="2" customFormat="1" ht="15" customHeight="1" thickBot="1" x14ac:dyDescent="0.3">
      <c r="A275" s="3831"/>
      <c r="B275" s="3837"/>
      <c r="C275" s="3834"/>
      <c r="D275" s="3796"/>
      <c r="E275" s="1233"/>
      <c r="F275" s="3763"/>
      <c r="G275" s="3801"/>
      <c r="H275" s="3785"/>
      <c r="I275" s="1509"/>
      <c r="J275" s="1375"/>
      <c r="K275" s="1371" t="s">
        <v>21</v>
      </c>
      <c r="L275" s="1370">
        <f>SUM(L272:L274)</f>
        <v>1312.3</v>
      </c>
      <c r="M275" s="1287"/>
      <c r="N275" s="1286"/>
      <c r="O275" s="1285"/>
    </row>
    <row r="276" spans="1:15" s="2" customFormat="1" ht="23.25" customHeight="1" x14ac:dyDescent="0.25">
      <c r="A276" s="3829" t="s">
        <v>86</v>
      </c>
      <c r="B276" s="3835" t="s">
        <v>25</v>
      </c>
      <c r="C276" s="3832" t="s">
        <v>25</v>
      </c>
      <c r="D276" s="3794" t="s">
        <v>53</v>
      </c>
      <c r="E276" s="1215"/>
      <c r="F276" s="3224" t="s">
        <v>658</v>
      </c>
      <c r="G276" s="3749" t="s">
        <v>383</v>
      </c>
      <c r="H276" s="3783" t="s">
        <v>33</v>
      </c>
      <c r="I276" s="1509"/>
      <c r="J276" s="1375"/>
      <c r="K276" s="1399" t="s">
        <v>101</v>
      </c>
      <c r="L276" s="1491">
        <v>0</v>
      </c>
      <c r="M276" s="1526" t="s">
        <v>654</v>
      </c>
      <c r="N276" s="1525" t="s">
        <v>209</v>
      </c>
      <c r="O276" s="1513">
        <v>0.3</v>
      </c>
    </row>
    <row r="277" spans="1:15" s="2" customFormat="1" ht="15" customHeight="1" x14ac:dyDescent="0.25">
      <c r="A277" s="3830"/>
      <c r="B277" s="3836"/>
      <c r="C277" s="3833"/>
      <c r="D277" s="3795"/>
      <c r="E277" s="1233"/>
      <c r="F277" s="3763"/>
      <c r="G277" s="3750"/>
      <c r="H277" s="3784"/>
      <c r="I277" s="1509"/>
      <c r="J277" s="1375"/>
      <c r="K277" s="1378" t="s">
        <v>207</v>
      </c>
      <c r="L277" s="1490"/>
      <c r="M277" s="1287"/>
      <c r="N277" s="1286"/>
      <c r="O277" s="1285"/>
    </row>
    <row r="278" spans="1:15" s="2" customFormat="1" ht="15" customHeight="1" thickBot="1" x14ac:dyDescent="0.3">
      <c r="A278" s="3830"/>
      <c r="B278" s="3836"/>
      <c r="C278" s="3833"/>
      <c r="D278" s="3795"/>
      <c r="E278" s="1233"/>
      <c r="F278" s="3763"/>
      <c r="G278" s="3750"/>
      <c r="H278" s="3784"/>
      <c r="I278" s="1509"/>
      <c r="J278" s="1375"/>
      <c r="K278" s="1374" t="s">
        <v>124</v>
      </c>
      <c r="L278" s="1373"/>
      <c r="M278" s="1287"/>
      <c r="N278" s="1286"/>
      <c r="O278" s="1285"/>
    </row>
    <row r="279" spans="1:15" s="2" customFormat="1" ht="15" customHeight="1" thickBot="1" x14ac:dyDescent="0.3">
      <c r="A279" s="3831"/>
      <c r="B279" s="3837"/>
      <c r="C279" s="3834"/>
      <c r="D279" s="3796"/>
      <c r="E279" s="1210"/>
      <c r="F279" s="3225"/>
      <c r="G279" s="3801"/>
      <c r="H279" s="3785"/>
      <c r="I279" s="1509"/>
      <c r="J279" s="1375"/>
      <c r="K279" s="1371" t="s">
        <v>21</v>
      </c>
      <c r="L279" s="1370">
        <f>SUM(L276:L278)</f>
        <v>0</v>
      </c>
      <c r="M279" s="1287"/>
      <c r="N279" s="1286"/>
      <c r="O279" s="1285"/>
    </row>
    <row r="280" spans="1:15" s="2" customFormat="1" ht="25.5" customHeight="1" x14ac:dyDescent="0.25">
      <c r="A280" s="3829" t="s">
        <v>86</v>
      </c>
      <c r="B280" s="3835" t="s">
        <v>25</v>
      </c>
      <c r="C280" s="3832" t="s">
        <v>25</v>
      </c>
      <c r="D280" s="3794" t="s">
        <v>48</v>
      </c>
      <c r="E280" s="1215"/>
      <c r="F280" s="3224" t="s">
        <v>657</v>
      </c>
      <c r="G280" s="3749" t="s">
        <v>383</v>
      </c>
      <c r="H280" s="3783" t="s">
        <v>33</v>
      </c>
      <c r="I280" s="1509"/>
      <c r="J280" s="1375"/>
      <c r="K280" s="1399" t="s">
        <v>101</v>
      </c>
      <c r="L280" s="1491">
        <v>0</v>
      </c>
      <c r="M280" s="1524" t="s">
        <v>656</v>
      </c>
      <c r="N280" s="1523" t="s">
        <v>209</v>
      </c>
      <c r="O280" s="1285"/>
    </row>
    <row r="281" spans="1:15" s="2" customFormat="1" ht="15" customHeight="1" x14ac:dyDescent="0.25">
      <c r="A281" s="3830"/>
      <c r="B281" s="3836"/>
      <c r="C281" s="3833"/>
      <c r="D281" s="3795"/>
      <c r="E281" s="1233"/>
      <c r="F281" s="3763"/>
      <c r="G281" s="3750"/>
      <c r="H281" s="3784"/>
      <c r="I281" s="1509"/>
      <c r="J281" s="1375"/>
      <c r="K281" s="1378" t="s">
        <v>207</v>
      </c>
      <c r="L281" s="1490"/>
      <c r="M281" s="1287"/>
      <c r="N281" s="1286"/>
      <c r="O281" s="1285"/>
    </row>
    <row r="282" spans="1:15" s="2" customFormat="1" ht="15" customHeight="1" thickBot="1" x14ac:dyDescent="0.3">
      <c r="A282" s="3830"/>
      <c r="B282" s="3836"/>
      <c r="C282" s="3833"/>
      <c r="D282" s="3795"/>
      <c r="E282" s="1233"/>
      <c r="F282" s="3763"/>
      <c r="G282" s="3750"/>
      <c r="H282" s="3784"/>
      <c r="I282" s="1509"/>
      <c r="J282" s="1375"/>
      <c r="K282" s="1374" t="s">
        <v>124</v>
      </c>
      <c r="L282" s="1373"/>
      <c r="M282" s="1287"/>
      <c r="N282" s="1286"/>
      <c r="O282" s="1285"/>
    </row>
    <row r="283" spans="1:15" s="2" customFormat="1" ht="15" customHeight="1" thickBot="1" x14ac:dyDescent="0.3">
      <c r="A283" s="3830"/>
      <c r="B283" s="3836"/>
      <c r="C283" s="3833"/>
      <c r="D283" s="3795"/>
      <c r="E283" s="1233"/>
      <c r="F283" s="3763"/>
      <c r="G283" s="3750"/>
      <c r="H283" s="3784"/>
      <c r="I283" s="1509"/>
      <c r="J283" s="1423"/>
      <c r="K283" s="1422" t="s">
        <v>21</v>
      </c>
      <c r="L283" s="1408">
        <f>SUM(L280:L282)</f>
        <v>0</v>
      </c>
      <c r="M283" s="1269"/>
      <c r="N283" s="1268"/>
      <c r="O283" s="1267"/>
    </row>
    <row r="284" spans="1:15" s="2" customFormat="1" ht="31.5" customHeight="1" x14ac:dyDescent="0.25">
      <c r="A284" s="3829" t="s">
        <v>86</v>
      </c>
      <c r="B284" s="3835" t="s">
        <v>25</v>
      </c>
      <c r="C284" s="3832" t="s">
        <v>25</v>
      </c>
      <c r="D284" s="4024" t="s">
        <v>43</v>
      </c>
      <c r="E284" s="1522"/>
      <c r="F284" s="3224" t="s">
        <v>655</v>
      </c>
      <c r="G284" s="3749" t="s">
        <v>383</v>
      </c>
      <c r="H284" s="3783" t="s">
        <v>33</v>
      </c>
      <c r="I284" s="1519" t="s">
        <v>582</v>
      </c>
      <c r="J284" s="1480"/>
      <c r="K284" s="1399" t="s">
        <v>101</v>
      </c>
      <c r="L284" s="1491">
        <v>11</v>
      </c>
      <c r="M284" s="1430" t="s">
        <v>654</v>
      </c>
      <c r="N284" s="1464" t="s">
        <v>209</v>
      </c>
      <c r="O284" s="1278"/>
    </row>
    <row r="285" spans="1:15" s="2" customFormat="1" ht="33" customHeight="1" x14ac:dyDescent="0.25">
      <c r="A285" s="3830"/>
      <c r="B285" s="3836"/>
      <c r="C285" s="3833"/>
      <c r="D285" s="4025"/>
      <c r="E285" s="1521"/>
      <c r="F285" s="3763"/>
      <c r="G285" s="3750"/>
      <c r="H285" s="3784"/>
      <c r="I285" s="1509"/>
      <c r="J285" s="1238"/>
      <c r="K285" s="1378" t="s">
        <v>207</v>
      </c>
      <c r="L285" s="1490"/>
      <c r="M285" s="1287"/>
      <c r="N285" s="1286"/>
      <c r="O285" s="1285"/>
    </row>
    <row r="286" spans="1:15" s="2" customFormat="1" ht="19.5" customHeight="1" thickBot="1" x14ac:dyDescent="0.3">
      <c r="A286" s="3830"/>
      <c r="B286" s="3836"/>
      <c r="C286" s="3833"/>
      <c r="D286" s="4025"/>
      <c r="E286" s="1521"/>
      <c r="F286" s="3763"/>
      <c r="G286" s="3750"/>
      <c r="H286" s="3784"/>
      <c r="I286" s="1509"/>
      <c r="J286" s="1238"/>
      <c r="K286" s="1374" t="s">
        <v>124</v>
      </c>
      <c r="L286" s="1373"/>
      <c r="M286" s="1287"/>
      <c r="N286" s="1286"/>
      <c r="O286" s="1285"/>
    </row>
    <row r="287" spans="1:15" s="2" customFormat="1" ht="24.75" customHeight="1" thickBot="1" x14ac:dyDescent="0.3">
      <c r="A287" s="3831"/>
      <c r="B287" s="3837"/>
      <c r="C287" s="3834"/>
      <c r="D287" s="4026"/>
      <c r="E287" s="1520"/>
      <c r="F287" s="3225"/>
      <c r="G287" s="3801"/>
      <c r="H287" s="3785"/>
      <c r="I287" s="1516"/>
      <c r="J287" s="1474"/>
      <c r="K287" s="1371" t="s">
        <v>21</v>
      </c>
      <c r="L287" s="1370">
        <f>SUM(L284:L286)</f>
        <v>11</v>
      </c>
      <c r="M287" s="1260"/>
      <c r="N287" s="1205"/>
      <c r="O287" s="1259"/>
    </row>
    <row r="288" spans="1:15" s="2" customFormat="1" ht="24.75" customHeight="1" x14ac:dyDescent="0.25">
      <c r="A288" s="3829" t="s">
        <v>86</v>
      </c>
      <c r="B288" s="3835" t="s">
        <v>25</v>
      </c>
      <c r="C288" s="3832" t="s">
        <v>25</v>
      </c>
      <c r="D288" s="3794" t="s">
        <v>40</v>
      </c>
      <c r="E288" s="1215"/>
      <c r="F288" s="1223" t="s">
        <v>653</v>
      </c>
      <c r="G288" s="3749" t="s">
        <v>383</v>
      </c>
      <c r="H288" s="3783" t="s">
        <v>33</v>
      </c>
      <c r="I288" s="1519"/>
      <c r="J288" s="1468"/>
      <c r="K288" s="1399" t="s">
        <v>101</v>
      </c>
      <c r="L288" s="1491">
        <v>0</v>
      </c>
      <c r="M288" s="1518" t="s">
        <v>652</v>
      </c>
      <c r="N288" s="1517" t="s">
        <v>209</v>
      </c>
      <c r="O288" s="1278"/>
    </row>
    <row r="289" spans="1:15" s="2" customFormat="1" ht="18.75" customHeight="1" x14ac:dyDescent="0.25">
      <c r="A289" s="3830"/>
      <c r="B289" s="3836"/>
      <c r="C289" s="3833"/>
      <c r="D289" s="3795"/>
      <c r="E289" s="1233"/>
      <c r="F289" s="1377"/>
      <c r="G289" s="3750"/>
      <c r="H289" s="3784"/>
      <c r="I289" s="1509"/>
      <c r="J289" s="1375"/>
      <c r="K289" s="1378" t="s">
        <v>207</v>
      </c>
      <c r="L289" s="1490"/>
      <c r="M289" s="1287"/>
      <c r="N289" s="1286"/>
      <c r="O289" s="1285"/>
    </row>
    <row r="290" spans="1:15" s="2" customFormat="1" ht="15" customHeight="1" thickBot="1" x14ac:dyDescent="0.3">
      <c r="A290" s="3830"/>
      <c r="B290" s="3836"/>
      <c r="C290" s="3833"/>
      <c r="D290" s="3795"/>
      <c r="E290" s="1233"/>
      <c r="F290" s="1377"/>
      <c r="G290" s="3750"/>
      <c r="H290" s="3784"/>
      <c r="I290" s="1509"/>
      <c r="J290" s="1375"/>
      <c r="K290" s="1374" t="s">
        <v>124</v>
      </c>
      <c r="L290" s="1373"/>
      <c r="M290" s="1287"/>
      <c r="N290" s="1286"/>
      <c r="O290" s="1285"/>
    </row>
    <row r="291" spans="1:15" s="2" customFormat="1" ht="15" customHeight="1" thickBot="1" x14ac:dyDescent="0.3">
      <c r="A291" s="3831"/>
      <c r="B291" s="3837"/>
      <c r="C291" s="3834"/>
      <c r="D291" s="3796"/>
      <c r="E291" s="1210"/>
      <c r="F291" s="1220"/>
      <c r="G291" s="3801"/>
      <c r="H291" s="3785"/>
      <c r="I291" s="1516"/>
      <c r="J291" s="1515"/>
      <c r="K291" s="1371" t="s">
        <v>21</v>
      </c>
      <c r="L291" s="1370">
        <f>SUM(L288:L290)</f>
        <v>0</v>
      </c>
      <c r="M291" s="1260"/>
      <c r="N291" s="1205"/>
      <c r="O291" s="1259"/>
    </row>
    <row r="292" spans="1:15" s="2" customFormat="1" ht="29.25" customHeight="1" x14ac:dyDescent="0.25">
      <c r="A292" s="3830" t="s">
        <v>86</v>
      </c>
      <c r="B292" s="3836" t="s">
        <v>25</v>
      </c>
      <c r="C292" s="3833" t="s">
        <v>25</v>
      </c>
      <c r="D292" s="3795" t="s">
        <v>30</v>
      </c>
      <c r="E292" s="1233"/>
      <c r="F292" s="1377" t="s">
        <v>569</v>
      </c>
      <c r="G292" s="3750" t="s">
        <v>383</v>
      </c>
      <c r="H292" s="3784" t="s">
        <v>33</v>
      </c>
      <c r="I292" s="1509"/>
      <c r="J292" s="1381"/>
      <c r="K292" s="1380" t="s">
        <v>101</v>
      </c>
      <c r="L292" s="1491">
        <v>112.1</v>
      </c>
      <c r="M292" s="1514" t="s">
        <v>651</v>
      </c>
      <c r="N292" s="1500" t="s">
        <v>350</v>
      </c>
      <c r="O292" s="1513">
        <v>3</v>
      </c>
    </row>
    <row r="293" spans="1:15" s="2" customFormat="1" ht="15" customHeight="1" x14ac:dyDescent="0.25">
      <c r="A293" s="3830"/>
      <c r="B293" s="3836"/>
      <c r="C293" s="3833"/>
      <c r="D293" s="3795"/>
      <c r="E293" s="1233"/>
      <c r="F293" s="1377"/>
      <c r="G293" s="3750"/>
      <c r="H293" s="3784"/>
      <c r="I293" s="1509"/>
      <c r="J293" s="1375"/>
      <c r="K293" s="1378" t="s">
        <v>207</v>
      </c>
      <c r="L293" s="1490"/>
      <c r="M293" s="1512"/>
      <c r="N293" s="1511"/>
      <c r="O293" s="1510"/>
    </row>
    <row r="294" spans="1:15" s="2" customFormat="1" ht="15" customHeight="1" thickBot="1" x14ac:dyDescent="0.3">
      <c r="A294" s="3830"/>
      <c r="B294" s="3836"/>
      <c r="C294" s="3833"/>
      <c r="D294" s="3795"/>
      <c r="E294" s="1233"/>
      <c r="F294" s="1377"/>
      <c r="G294" s="3750"/>
      <c r="H294" s="3784"/>
      <c r="I294" s="1509"/>
      <c r="J294" s="1375"/>
      <c r="K294" s="1374" t="s">
        <v>124</v>
      </c>
      <c r="L294" s="1373"/>
      <c r="M294" s="1512"/>
      <c r="N294" s="1511"/>
      <c r="O294" s="1510"/>
    </row>
    <row r="295" spans="1:15" s="2" customFormat="1" ht="15" customHeight="1" thickBot="1" x14ac:dyDescent="0.3">
      <c r="A295" s="3830"/>
      <c r="B295" s="3836"/>
      <c r="C295" s="3833"/>
      <c r="D295" s="3795"/>
      <c r="E295" s="1233"/>
      <c r="F295" s="1377"/>
      <c r="G295" s="3750"/>
      <c r="H295" s="3784"/>
      <c r="I295" s="1509"/>
      <c r="J295" s="1423"/>
      <c r="K295" s="1422" t="s">
        <v>21</v>
      </c>
      <c r="L295" s="1408">
        <f>SUM(L292:L294)</f>
        <v>112.1</v>
      </c>
      <c r="M295" s="1508"/>
      <c r="N295" s="1507"/>
      <c r="O295" s="1506"/>
    </row>
    <row r="296" spans="1:15" s="2" customFormat="1" ht="28.5" customHeight="1" x14ac:dyDescent="0.25">
      <c r="A296" s="3829" t="s">
        <v>86</v>
      </c>
      <c r="B296" s="3835" t="s">
        <v>25</v>
      </c>
      <c r="C296" s="3832" t="s">
        <v>25</v>
      </c>
      <c r="D296" s="3794" t="s">
        <v>650</v>
      </c>
      <c r="E296" s="1215"/>
      <c r="F296" s="1223" t="s">
        <v>649</v>
      </c>
      <c r="G296" s="3749" t="s">
        <v>383</v>
      </c>
      <c r="H296" s="3783" t="s">
        <v>33</v>
      </c>
      <c r="I296" s="3743"/>
      <c r="J296" s="1468"/>
      <c r="K296" s="1399" t="s">
        <v>101</v>
      </c>
      <c r="L296" s="1491">
        <v>17</v>
      </c>
      <c r="M296" s="1505" t="s">
        <v>648</v>
      </c>
      <c r="N296" s="1504" t="s">
        <v>350</v>
      </c>
      <c r="O296" s="1503">
        <v>18</v>
      </c>
    </row>
    <row r="297" spans="1:15" s="2" customFormat="1" ht="15" customHeight="1" x14ac:dyDescent="0.25">
      <c r="A297" s="3830"/>
      <c r="B297" s="3836"/>
      <c r="C297" s="3833"/>
      <c r="D297" s="3795"/>
      <c r="E297" s="1233"/>
      <c r="F297" s="1377"/>
      <c r="G297" s="3750"/>
      <c r="H297" s="3784"/>
      <c r="I297" s="3744"/>
      <c r="J297" s="1375"/>
      <c r="K297" s="1378" t="s">
        <v>207</v>
      </c>
      <c r="L297" s="1490"/>
      <c r="M297" s="1287"/>
      <c r="N297" s="1286"/>
      <c r="O297" s="1285"/>
    </row>
    <row r="298" spans="1:15" s="2" customFormat="1" ht="15" customHeight="1" thickBot="1" x14ac:dyDescent="0.3">
      <c r="A298" s="3830"/>
      <c r="B298" s="3836"/>
      <c r="C298" s="3833"/>
      <c r="D298" s="3795"/>
      <c r="E298" s="1233"/>
      <c r="F298" s="1377"/>
      <c r="G298" s="3750"/>
      <c r="H298" s="3784"/>
      <c r="I298" s="3744"/>
      <c r="J298" s="1375"/>
      <c r="K298" s="1374" t="s">
        <v>124</v>
      </c>
      <c r="L298" s="1373"/>
      <c r="M298" s="1287"/>
      <c r="N298" s="1286"/>
      <c r="O298" s="1285"/>
    </row>
    <row r="299" spans="1:15" s="2" customFormat="1" ht="15" customHeight="1" thickBot="1" x14ac:dyDescent="0.3">
      <c r="A299" s="3831"/>
      <c r="B299" s="3837"/>
      <c r="C299" s="3834"/>
      <c r="D299" s="3796"/>
      <c r="E299" s="1210"/>
      <c r="F299" s="1220"/>
      <c r="G299" s="3801"/>
      <c r="H299" s="3785"/>
      <c r="I299" s="3745"/>
      <c r="J299" s="1327"/>
      <c r="K299" s="1371" t="s">
        <v>21</v>
      </c>
      <c r="L299" s="1370">
        <f>SUM(L296:L298)</f>
        <v>17</v>
      </c>
      <c r="M299" s="1260"/>
      <c r="N299" s="1205"/>
      <c r="O299" s="1259"/>
    </row>
    <row r="300" spans="1:15" s="2" customFormat="1" ht="15" customHeight="1" x14ac:dyDescent="0.25">
      <c r="A300" s="3830" t="s">
        <v>86</v>
      </c>
      <c r="B300" s="3836" t="s">
        <v>25</v>
      </c>
      <c r="C300" s="3833" t="s">
        <v>25</v>
      </c>
      <c r="D300" s="3795" t="s">
        <v>647</v>
      </c>
      <c r="E300" s="1233"/>
      <c r="F300" s="3888" t="s">
        <v>646</v>
      </c>
      <c r="G300" s="3750" t="s">
        <v>383</v>
      </c>
      <c r="H300" s="3784" t="s">
        <v>33</v>
      </c>
      <c r="I300" s="3744"/>
      <c r="J300" s="1381"/>
      <c r="K300" s="1380" t="s">
        <v>101</v>
      </c>
      <c r="L300" s="1502"/>
      <c r="M300" s="1501" t="s">
        <v>645</v>
      </c>
      <c r="N300" s="1500" t="s">
        <v>350</v>
      </c>
      <c r="O300" s="1499">
        <v>1</v>
      </c>
    </row>
    <row r="301" spans="1:15" s="2" customFormat="1" ht="15" customHeight="1" x14ac:dyDescent="0.25">
      <c r="A301" s="3830"/>
      <c r="B301" s="3836"/>
      <c r="C301" s="3833"/>
      <c r="D301" s="3795"/>
      <c r="E301" s="1233"/>
      <c r="F301" s="3888"/>
      <c r="G301" s="3750"/>
      <c r="H301" s="3784"/>
      <c r="I301" s="3744"/>
      <c r="J301" s="1375"/>
      <c r="K301" s="1378" t="s">
        <v>207</v>
      </c>
      <c r="L301" s="1490"/>
      <c r="M301" s="1287"/>
      <c r="N301" s="1286"/>
      <c r="O301" s="1285"/>
    </row>
    <row r="302" spans="1:15" s="2" customFormat="1" ht="15" customHeight="1" thickBot="1" x14ac:dyDescent="0.3">
      <c r="A302" s="3830"/>
      <c r="B302" s="3836"/>
      <c r="C302" s="3833"/>
      <c r="D302" s="3795"/>
      <c r="E302" s="1233"/>
      <c r="F302" s="3888"/>
      <c r="G302" s="3750"/>
      <c r="H302" s="3784"/>
      <c r="I302" s="3744"/>
      <c r="J302" s="1375"/>
      <c r="K302" s="1374" t="s">
        <v>124</v>
      </c>
      <c r="L302" s="1373">
        <v>86.8</v>
      </c>
      <c r="M302" s="1287"/>
      <c r="N302" s="1286"/>
      <c r="O302" s="1285"/>
    </row>
    <row r="303" spans="1:15" s="2" customFormat="1" ht="15" customHeight="1" thickBot="1" x14ac:dyDescent="0.3">
      <c r="A303" s="3831"/>
      <c r="B303" s="3837"/>
      <c r="C303" s="3834"/>
      <c r="D303" s="3796"/>
      <c r="E303" s="1210"/>
      <c r="F303" s="3889"/>
      <c r="G303" s="3801"/>
      <c r="H303" s="3785"/>
      <c r="I303" s="3745"/>
      <c r="J303" s="1327"/>
      <c r="K303" s="1371" t="s">
        <v>21</v>
      </c>
      <c r="L303" s="1370">
        <f>SUM(L300:L302)</f>
        <v>86.8</v>
      </c>
      <c r="M303" s="1269"/>
      <c r="N303" s="1268"/>
      <c r="O303" s="1267"/>
    </row>
    <row r="304" spans="1:15" s="2" customFormat="1" ht="15" customHeight="1" thickBot="1" x14ac:dyDescent="0.3">
      <c r="A304" s="3829" t="s">
        <v>86</v>
      </c>
      <c r="B304" s="3835" t="s">
        <v>25</v>
      </c>
      <c r="C304" s="3832" t="s">
        <v>27</v>
      </c>
      <c r="D304" s="4016" t="s">
        <v>644</v>
      </c>
      <c r="E304" s="3882"/>
      <c r="F304" s="3968"/>
      <c r="G304" s="3749" t="s">
        <v>376</v>
      </c>
      <c r="H304" s="3783" t="s">
        <v>33</v>
      </c>
      <c r="I304" s="3743" t="s">
        <v>582</v>
      </c>
      <c r="J304" s="3764" t="s">
        <v>237</v>
      </c>
      <c r="K304" s="1447" t="s">
        <v>101</v>
      </c>
      <c r="L304" s="1382">
        <f>L308+L312+L316+L320</f>
        <v>1399.9</v>
      </c>
      <c r="M304" s="1280"/>
      <c r="N304" s="1279"/>
      <c r="O304" s="1278"/>
    </row>
    <row r="305" spans="1:15" s="2" customFormat="1" ht="15" customHeight="1" thickBot="1" x14ac:dyDescent="0.3">
      <c r="A305" s="3830"/>
      <c r="B305" s="3836"/>
      <c r="C305" s="3833"/>
      <c r="D305" s="4017"/>
      <c r="E305" s="3883"/>
      <c r="F305" s="3828"/>
      <c r="G305" s="3750"/>
      <c r="H305" s="3784"/>
      <c r="I305" s="3744"/>
      <c r="J305" s="3765"/>
      <c r="K305" s="1498" t="s">
        <v>207</v>
      </c>
      <c r="L305" s="1497">
        <f>L309+L313+L317+L321</f>
        <v>0</v>
      </c>
      <c r="M305" s="1269"/>
      <c r="N305" s="1268"/>
      <c r="O305" s="1267"/>
    </row>
    <row r="306" spans="1:15" s="2" customFormat="1" ht="21.75" customHeight="1" thickBot="1" x14ac:dyDescent="0.3">
      <c r="A306" s="3830"/>
      <c r="B306" s="3836"/>
      <c r="C306" s="3833"/>
      <c r="D306" s="4017"/>
      <c r="E306" s="3883"/>
      <c r="F306" s="3828"/>
      <c r="G306" s="3750"/>
      <c r="H306" s="3784"/>
      <c r="I306" s="3744"/>
      <c r="J306" s="3765"/>
      <c r="K306" s="1447" t="s">
        <v>124</v>
      </c>
      <c r="L306" s="1382">
        <f>L310+L314+L318+L322</f>
        <v>49.199999999999996</v>
      </c>
      <c r="M306" s="1496"/>
      <c r="N306" s="1279"/>
      <c r="O306" s="1495"/>
    </row>
    <row r="307" spans="1:15" s="2" customFormat="1" ht="26.25" customHeight="1" thickBot="1" x14ac:dyDescent="0.3">
      <c r="A307" s="3831"/>
      <c r="B307" s="3837"/>
      <c r="C307" s="3834"/>
      <c r="D307" s="4018"/>
      <c r="E307" s="3884"/>
      <c r="F307" s="4019"/>
      <c r="G307" s="3801"/>
      <c r="H307" s="3785"/>
      <c r="I307" s="3745"/>
      <c r="J307" s="3803"/>
      <c r="K307" s="1444" t="s">
        <v>21</v>
      </c>
      <c r="L307" s="1494">
        <f>SUM(L304:L306)</f>
        <v>1449.1000000000001</v>
      </c>
      <c r="M307" s="1493"/>
      <c r="N307" s="1245"/>
      <c r="O307" s="1440"/>
    </row>
    <row r="308" spans="1:15" s="2" customFormat="1" ht="30.75" customHeight="1" x14ac:dyDescent="0.25">
      <c r="A308" s="3830" t="s">
        <v>86</v>
      </c>
      <c r="B308" s="3836" t="s">
        <v>25</v>
      </c>
      <c r="C308" s="3833" t="s">
        <v>27</v>
      </c>
      <c r="D308" s="3795" t="s">
        <v>25</v>
      </c>
      <c r="E308" s="1233"/>
      <c r="F308" s="3888" t="s">
        <v>643</v>
      </c>
      <c r="G308" s="3750" t="s">
        <v>376</v>
      </c>
      <c r="H308" s="3784" t="s">
        <v>33</v>
      </c>
      <c r="I308" s="1492" t="s">
        <v>582</v>
      </c>
      <c r="J308" s="1381"/>
      <c r="K308" s="1380" t="s">
        <v>101</v>
      </c>
      <c r="L308" s="1491">
        <v>360</v>
      </c>
      <c r="M308" s="1488" t="s">
        <v>642</v>
      </c>
      <c r="N308" s="1487" t="s">
        <v>200</v>
      </c>
      <c r="O308" s="1486">
        <v>8500</v>
      </c>
    </row>
    <row r="309" spans="1:15" s="2" customFormat="1" ht="23.25" customHeight="1" x14ac:dyDescent="0.25">
      <c r="A309" s="3830"/>
      <c r="B309" s="3836"/>
      <c r="C309" s="3833"/>
      <c r="D309" s="3795"/>
      <c r="E309" s="1233"/>
      <c r="F309" s="3888"/>
      <c r="G309" s="3750"/>
      <c r="H309" s="3784"/>
      <c r="I309" s="1376"/>
      <c r="J309" s="1375"/>
      <c r="K309" s="1378" t="s">
        <v>207</v>
      </c>
      <c r="L309" s="1490"/>
      <c r="M309" s="1287"/>
      <c r="N309" s="1286"/>
      <c r="O309" s="1285"/>
    </row>
    <row r="310" spans="1:15" s="2" customFormat="1" ht="26.25" customHeight="1" thickBot="1" x14ac:dyDescent="0.3">
      <c r="A310" s="3830"/>
      <c r="B310" s="3836"/>
      <c r="C310" s="3833"/>
      <c r="D310" s="3795"/>
      <c r="E310" s="1233"/>
      <c r="F310" s="3888"/>
      <c r="G310" s="3750"/>
      <c r="H310" s="3784"/>
      <c r="I310" s="1376"/>
      <c r="J310" s="1375"/>
      <c r="K310" s="1374" t="s">
        <v>124</v>
      </c>
      <c r="L310" s="1393">
        <v>0</v>
      </c>
      <c r="M310" s="1287"/>
      <c r="N310" s="1286"/>
      <c r="O310" s="1285"/>
    </row>
    <row r="311" spans="1:15" s="2" customFormat="1" ht="16.5" customHeight="1" thickBot="1" x14ac:dyDescent="0.3">
      <c r="A311" s="3831"/>
      <c r="B311" s="3837"/>
      <c r="C311" s="3834"/>
      <c r="D311" s="3796"/>
      <c r="E311" s="1210"/>
      <c r="F311" s="3889"/>
      <c r="G311" s="3801"/>
      <c r="H311" s="3785"/>
      <c r="I311" s="1376"/>
      <c r="J311" s="1375"/>
      <c r="K311" s="1371" t="s">
        <v>21</v>
      </c>
      <c r="L311" s="1370">
        <f>SUM(L308:L310)</f>
        <v>360</v>
      </c>
      <c r="M311" s="1287"/>
      <c r="N311" s="1286"/>
      <c r="O311" s="1285"/>
    </row>
    <row r="312" spans="1:15" s="2" customFormat="1" ht="28.5" customHeight="1" thickBot="1" x14ac:dyDescent="0.3">
      <c r="A312" s="3829" t="s">
        <v>86</v>
      </c>
      <c r="B312" s="3835" t="s">
        <v>25</v>
      </c>
      <c r="C312" s="3832" t="s">
        <v>27</v>
      </c>
      <c r="D312" s="3794" t="s">
        <v>27</v>
      </c>
      <c r="E312" s="1215"/>
      <c r="F312" s="3890" t="s">
        <v>641</v>
      </c>
      <c r="G312" s="3749" t="s">
        <v>376</v>
      </c>
      <c r="H312" s="3783" t="s">
        <v>33</v>
      </c>
      <c r="I312" s="1376"/>
      <c r="J312" s="1375"/>
      <c r="K312" s="1399" t="s">
        <v>101</v>
      </c>
      <c r="L312" s="1489">
        <v>855.9</v>
      </c>
      <c r="M312" s="1488"/>
      <c r="N312" s="1487"/>
      <c r="O312" s="1486"/>
    </row>
    <row r="313" spans="1:15" s="2" customFormat="1" ht="21" customHeight="1" thickBot="1" x14ac:dyDescent="0.3">
      <c r="A313" s="3830"/>
      <c r="B313" s="3836"/>
      <c r="C313" s="3833"/>
      <c r="D313" s="3795"/>
      <c r="E313" s="1233"/>
      <c r="F313" s="3888"/>
      <c r="G313" s="3750"/>
      <c r="H313" s="3784"/>
      <c r="I313" s="1376"/>
      <c r="J313" s="1375"/>
      <c r="K313" s="1378" t="s">
        <v>207</v>
      </c>
      <c r="L313" s="1485"/>
      <c r="M313" s="1484" t="s">
        <v>640</v>
      </c>
      <c r="N313" s="1483" t="s">
        <v>639</v>
      </c>
      <c r="O313" s="1482">
        <v>2.9</v>
      </c>
    </row>
    <row r="314" spans="1:15" s="2" customFormat="1" ht="24.75" customHeight="1" thickBot="1" x14ac:dyDescent="0.3">
      <c r="A314" s="3830"/>
      <c r="B314" s="3836"/>
      <c r="C314" s="3833"/>
      <c r="D314" s="3795"/>
      <c r="E314" s="1233"/>
      <c r="F314" s="3888"/>
      <c r="G314" s="3750"/>
      <c r="H314" s="3784"/>
      <c r="I314" s="1376"/>
      <c r="J314" s="1375"/>
      <c r="K314" s="1374" t="s">
        <v>124</v>
      </c>
      <c r="L314" s="1472">
        <v>48.66</v>
      </c>
      <c r="M314" s="1280"/>
      <c r="N314" s="1279"/>
      <c r="O314" s="1278"/>
    </row>
    <row r="315" spans="1:15" s="2" customFormat="1" ht="24" customHeight="1" thickBot="1" x14ac:dyDescent="0.3">
      <c r="A315" s="3831"/>
      <c r="B315" s="3837"/>
      <c r="C315" s="3834"/>
      <c r="D315" s="3796"/>
      <c r="E315" s="1233"/>
      <c r="F315" s="3888"/>
      <c r="G315" s="3801"/>
      <c r="H315" s="3785"/>
      <c r="I315" s="1376"/>
      <c r="J315" s="1423"/>
      <c r="K315" s="1371" t="s">
        <v>21</v>
      </c>
      <c r="L315" s="1481">
        <f>SUM(L312:L314)</f>
        <v>904.56</v>
      </c>
      <c r="M315" s="1287"/>
      <c r="N315" s="1286"/>
      <c r="O315" s="1285"/>
    </row>
    <row r="316" spans="1:15" s="2" customFormat="1" ht="24" customHeight="1" thickBot="1" x14ac:dyDescent="0.3">
      <c r="A316" s="3829" t="s">
        <v>86</v>
      </c>
      <c r="B316" s="3835" t="s">
        <v>25</v>
      </c>
      <c r="C316" s="3832" t="s">
        <v>27</v>
      </c>
      <c r="D316" s="3794" t="s">
        <v>86</v>
      </c>
      <c r="E316" s="1215"/>
      <c r="F316" s="3890" t="s">
        <v>638</v>
      </c>
      <c r="G316" s="3749" t="s">
        <v>376</v>
      </c>
      <c r="H316" s="3783" t="s">
        <v>33</v>
      </c>
      <c r="I316" s="1392"/>
      <c r="J316" s="1480"/>
      <c r="K316" s="1479" t="s">
        <v>101</v>
      </c>
      <c r="L316" s="1478">
        <v>170</v>
      </c>
      <c r="M316" s="1477" t="s">
        <v>637</v>
      </c>
      <c r="N316" s="1476" t="s">
        <v>209</v>
      </c>
      <c r="O316" s="1475">
        <v>1.2</v>
      </c>
    </row>
    <row r="317" spans="1:15" s="2" customFormat="1" ht="24" customHeight="1" thickBot="1" x14ac:dyDescent="0.3">
      <c r="A317" s="3830"/>
      <c r="B317" s="3836"/>
      <c r="C317" s="3833"/>
      <c r="D317" s="3795"/>
      <c r="E317" s="1233"/>
      <c r="F317" s="3888"/>
      <c r="G317" s="3750"/>
      <c r="H317" s="3784"/>
      <c r="I317" s="1372"/>
      <c r="J317" s="1474"/>
      <c r="K317" s="1384" t="s">
        <v>207</v>
      </c>
      <c r="L317" s="1473"/>
      <c r="M317" s="1344"/>
      <c r="N317" s="1299"/>
      <c r="O317" s="1298"/>
    </row>
    <row r="318" spans="1:15" s="2" customFormat="1" ht="24" customHeight="1" thickBot="1" x14ac:dyDescent="0.3">
      <c r="A318" s="3830"/>
      <c r="B318" s="3836"/>
      <c r="C318" s="3833"/>
      <c r="D318" s="3795"/>
      <c r="E318" s="1233"/>
      <c r="F318" s="3888"/>
      <c r="G318" s="3750"/>
      <c r="H318" s="3784"/>
      <c r="I318" s="1376"/>
      <c r="J318" s="1416"/>
      <c r="K318" s="1386" t="s">
        <v>124</v>
      </c>
      <c r="L318" s="1472"/>
      <c r="M318" s="1415"/>
      <c r="N318" s="1296"/>
      <c r="O318" s="1295"/>
    </row>
    <row r="319" spans="1:15" s="2" customFormat="1" ht="24" customHeight="1" thickBot="1" x14ac:dyDescent="0.3">
      <c r="A319" s="3830"/>
      <c r="B319" s="3836"/>
      <c r="C319" s="3833"/>
      <c r="D319" s="3795"/>
      <c r="E319" s="1233"/>
      <c r="F319" s="1471"/>
      <c r="G319" s="3750"/>
      <c r="H319" s="3784"/>
      <c r="I319" s="1376"/>
      <c r="J319" s="1470"/>
      <c r="K319" s="1371" t="s">
        <v>21</v>
      </c>
      <c r="L319" s="1469">
        <f>SUM(L316:L318)</f>
        <v>170</v>
      </c>
      <c r="M319" s="1260"/>
      <c r="N319" s="1205"/>
      <c r="O319" s="1259"/>
    </row>
    <row r="320" spans="1:15" s="2" customFormat="1" ht="21.75" customHeight="1" thickBot="1" x14ac:dyDescent="0.3">
      <c r="A320" s="3829" t="s">
        <v>86</v>
      </c>
      <c r="B320" s="3835" t="s">
        <v>25</v>
      </c>
      <c r="C320" s="3832" t="s">
        <v>27</v>
      </c>
      <c r="D320" s="3794" t="s">
        <v>84</v>
      </c>
      <c r="E320" s="1215"/>
      <c r="F320" s="3890" t="s">
        <v>636</v>
      </c>
      <c r="G320" s="3749" t="s">
        <v>376</v>
      </c>
      <c r="H320" s="3783" t="s">
        <v>33</v>
      </c>
      <c r="I320" s="1392"/>
      <c r="J320" s="1468"/>
      <c r="K320" s="1399" t="s">
        <v>101</v>
      </c>
      <c r="L320" s="1390">
        <v>14</v>
      </c>
      <c r="M320" s="1467" t="s">
        <v>635</v>
      </c>
      <c r="N320" s="1466" t="s">
        <v>200</v>
      </c>
      <c r="O320" s="1465"/>
    </row>
    <row r="321" spans="1:15" s="2" customFormat="1" ht="18" customHeight="1" thickBot="1" x14ac:dyDescent="0.3">
      <c r="A321" s="3830"/>
      <c r="B321" s="3836"/>
      <c r="C321" s="3833"/>
      <c r="D321" s="3795"/>
      <c r="E321" s="1233"/>
      <c r="F321" s="3888"/>
      <c r="G321" s="3750"/>
      <c r="H321" s="3784"/>
      <c r="I321" s="1376"/>
      <c r="J321" s="1375"/>
      <c r="K321" s="1378" t="s">
        <v>207</v>
      </c>
      <c r="L321" s="1373"/>
      <c r="M321" s="1287"/>
      <c r="N321" s="1286"/>
      <c r="O321" s="1285"/>
    </row>
    <row r="322" spans="1:15" s="2" customFormat="1" ht="17.25" customHeight="1" thickBot="1" x14ac:dyDescent="0.3">
      <c r="A322" s="3830"/>
      <c r="B322" s="3836"/>
      <c r="C322" s="3833"/>
      <c r="D322" s="3795"/>
      <c r="E322" s="1233"/>
      <c r="F322" s="3888"/>
      <c r="G322" s="3750"/>
      <c r="H322" s="3784"/>
      <c r="I322" s="1376"/>
      <c r="J322" s="1375"/>
      <c r="K322" s="1374" t="s">
        <v>124</v>
      </c>
      <c r="L322" s="1393">
        <v>0.54</v>
      </c>
      <c r="M322" s="1287"/>
      <c r="N322" s="1286"/>
      <c r="O322" s="1285"/>
    </row>
    <row r="323" spans="1:15" s="2" customFormat="1" ht="16.5" customHeight="1" thickBot="1" x14ac:dyDescent="0.3">
      <c r="A323" s="3831"/>
      <c r="B323" s="3837"/>
      <c r="C323" s="3834"/>
      <c r="D323" s="3796"/>
      <c r="E323" s="1210"/>
      <c r="F323" s="3889"/>
      <c r="G323" s="3801"/>
      <c r="H323" s="3785"/>
      <c r="I323" s="1372"/>
      <c r="J323" s="1327"/>
      <c r="K323" s="1371" t="s">
        <v>21</v>
      </c>
      <c r="L323" s="1370">
        <f>SUM(L320:L322)</f>
        <v>14.54</v>
      </c>
      <c r="M323" s="1260"/>
      <c r="N323" s="1205"/>
      <c r="O323" s="1259"/>
    </row>
    <row r="324" spans="1:15" s="2" customFormat="1" ht="31.5" customHeight="1" thickBot="1" x14ac:dyDescent="0.3">
      <c r="A324" s="3829" t="s">
        <v>86</v>
      </c>
      <c r="B324" s="3835" t="s">
        <v>25</v>
      </c>
      <c r="C324" s="3832" t="s">
        <v>86</v>
      </c>
      <c r="D324" s="3172" t="s">
        <v>631</v>
      </c>
      <c r="E324" s="3838"/>
      <c r="F324" s="3173"/>
      <c r="G324" s="3749" t="s">
        <v>634</v>
      </c>
      <c r="H324" s="4055" t="s">
        <v>33</v>
      </c>
      <c r="I324" s="3743" t="s">
        <v>582</v>
      </c>
      <c r="J324" s="3764" t="s">
        <v>237</v>
      </c>
      <c r="K324" s="1399" t="s">
        <v>101</v>
      </c>
      <c r="L324" s="1406">
        <v>10</v>
      </c>
      <c r="M324" s="1389" t="s">
        <v>633</v>
      </c>
      <c r="N324" s="1464" t="s">
        <v>209</v>
      </c>
      <c r="O324" s="1428">
        <v>15</v>
      </c>
    </row>
    <row r="325" spans="1:15" s="2" customFormat="1" ht="22.5" customHeight="1" thickBot="1" x14ac:dyDescent="0.3">
      <c r="A325" s="3830"/>
      <c r="B325" s="3836"/>
      <c r="C325" s="3833"/>
      <c r="D325" s="3174"/>
      <c r="E325" s="3839"/>
      <c r="F325" s="3175"/>
      <c r="G325" s="3750"/>
      <c r="H325" s="4056"/>
      <c r="I325" s="3744"/>
      <c r="J325" s="3765"/>
      <c r="K325" s="1378" t="s">
        <v>207</v>
      </c>
      <c r="L325" s="1370"/>
      <c r="M325" s="4064" t="s">
        <v>632</v>
      </c>
      <c r="N325" s="1463" t="s">
        <v>209</v>
      </c>
      <c r="O325" s="4040">
        <v>15</v>
      </c>
    </row>
    <row r="326" spans="1:15" s="2" customFormat="1" ht="27" customHeight="1" thickBot="1" x14ac:dyDescent="0.3">
      <c r="A326" s="3830"/>
      <c r="B326" s="3836"/>
      <c r="C326" s="3833"/>
      <c r="D326" s="3174"/>
      <c r="E326" s="3839"/>
      <c r="F326" s="3175"/>
      <c r="G326" s="3750"/>
      <c r="H326" s="4056"/>
      <c r="I326" s="3744"/>
      <c r="J326" s="3765"/>
      <c r="K326" s="1374" t="s">
        <v>124</v>
      </c>
      <c r="L326" s="1370"/>
      <c r="M326" s="4065"/>
      <c r="N326" s="1462"/>
      <c r="O326" s="4041"/>
    </row>
    <row r="327" spans="1:15" s="2" customFormat="1" ht="15" customHeight="1" thickBot="1" x14ac:dyDescent="0.3">
      <c r="A327" s="3831"/>
      <c r="B327" s="3837"/>
      <c r="C327" s="3834"/>
      <c r="D327" s="3176"/>
      <c r="E327" s="3853"/>
      <c r="F327" s="3854"/>
      <c r="G327" s="3750"/>
      <c r="H327" s="4056"/>
      <c r="I327" s="3744"/>
      <c r="J327" s="3765"/>
      <c r="K327" s="1401" t="s">
        <v>21</v>
      </c>
      <c r="L327" s="1400">
        <f>SUM(L324:L326)</f>
        <v>10</v>
      </c>
      <c r="M327" s="1461"/>
      <c r="N327" s="1460"/>
      <c r="O327" s="1459"/>
    </row>
    <row r="328" spans="1:15" s="2" customFormat="1" ht="26.25" customHeight="1" thickBot="1" x14ac:dyDescent="0.3">
      <c r="A328" s="1336" t="s">
        <v>86</v>
      </c>
      <c r="B328" s="1335" t="s">
        <v>25</v>
      </c>
      <c r="C328" s="1334" t="s">
        <v>86</v>
      </c>
      <c r="D328" s="1306" t="s">
        <v>25</v>
      </c>
      <c r="E328" s="1453"/>
      <c r="F328" s="3224" t="s">
        <v>631</v>
      </c>
      <c r="G328" s="3750"/>
      <c r="H328" s="4056"/>
      <c r="I328" s="3744"/>
      <c r="J328" s="3765"/>
      <c r="K328" s="1332" t="s">
        <v>101</v>
      </c>
      <c r="L328" s="1458">
        <v>10</v>
      </c>
      <c r="M328" s="1457"/>
      <c r="N328" s="1456"/>
      <c r="O328" s="1455"/>
    </row>
    <row r="329" spans="1:15" s="2" customFormat="1" ht="46.5" customHeight="1" thickBot="1" x14ac:dyDescent="0.3">
      <c r="A329" s="1336"/>
      <c r="B329" s="1335"/>
      <c r="C329" s="1334"/>
      <c r="D329" s="1454"/>
      <c r="E329" s="1453"/>
      <c r="F329" s="3225"/>
      <c r="G329" s="3801"/>
      <c r="H329" s="4057"/>
      <c r="I329" s="3745"/>
      <c r="J329" s="3803"/>
      <c r="K329" s="1452" t="s">
        <v>21</v>
      </c>
      <c r="L329" s="1370">
        <f>SUM(L328)</f>
        <v>10</v>
      </c>
      <c r="M329" s="1451"/>
      <c r="N329" s="1450"/>
      <c r="O329" s="1449"/>
    </row>
    <row r="330" spans="1:15" s="2" customFormat="1" ht="15" customHeight="1" thickBot="1" x14ac:dyDescent="0.3">
      <c r="A330" s="1319" t="s">
        <v>86</v>
      </c>
      <c r="B330" s="1318" t="s">
        <v>25</v>
      </c>
      <c r="C330" s="1317" t="s">
        <v>84</v>
      </c>
      <c r="D330" s="3172" t="s">
        <v>630</v>
      </c>
      <c r="E330" s="3838"/>
      <c r="F330" s="3173"/>
      <c r="G330" s="3749" t="s">
        <v>629</v>
      </c>
      <c r="H330" s="3783" t="s">
        <v>33</v>
      </c>
      <c r="I330" s="3743" t="s">
        <v>582</v>
      </c>
      <c r="J330" s="4042" t="s">
        <v>237</v>
      </c>
      <c r="K330" s="1407" t="s">
        <v>101</v>
      </c>
      <c r="L330" s="1406">
        <v>0</v>
      </c>
      <c r="M330" s="1280"/>
      <c r="N330" s="1279"/>
      <c r="O330" s="1278"/>
    </row>
    <row r="331" spans="1:15" s="2" customFormat="1" ht="15" customHeight="1" thickBot="1" x14ac:dyDescent="0.3">
      <c r="A331" s="1266"/>
      <c r="B331" s="1265"/>
      <c r="C331" s="1264"/>
      <c r="D331" s="3174"/>
      <c r="E331" s="3839"/>
      <c r="F331" s="3175"/>
      <c r="G331" s="3750"/>
      <c r="H331" s="3784"/>
      <c r="I331" s="3744"/>
      <c r="J331" s="4043"/>
      <c r="K331" s="1403" t="s">
        <v>207</v>
      </c>
      <c r="L331" s="1370"/>
      <c r="M331" s="1287"/>
      <c r="N331" s="1286"/>
      <c r="O331" s="1285"/>
    </row>
    <row r="332" spans="1:15" s="2" customFormat="1" ht="15" customHeight="1" thickBot="1" x14ac:dyDescent="0.3">
      <c r="A332" s="1266"/>
      <c r="B332" s="1265"/>
      <c r="C332" s="1264"/>
      <c r="D332" s="3174"/>
      <c r="E332" s="3839"/>
      <c r="F332" s="3175"/>
      <c r="G332" s="3750"/>
      <c r="H332" s="3784"/>
      <c r="I332" s="3744"/>
      <c r="J332" s="1448"/>
      <c r="K332" s="1447" t="s">
        <v>124</v>
      </c>
      <c r="L332" s="1382"/>
      <c r="M332" s="1287"/>
      <c r="N332" s="1286"/>
      <c r="O332" s="1285"/>
    </row>
    <row r="333" spans="1:15" s="2" customFormat="1" ht="15" customHeight="1" thickBot="1" x14ac:dyDescent="0.3">
      <c r="A333" s="1446"/>
      <c r="B333" s="1435"/>
      <c r="C333" s="1434"/>
      <c r="D333" s="3176"/>
      <c r="E333" s="3853"/>
      <c r="F333" s="3854"/>
      <c r="G333" s="3750"/>
      <c r="H333" s="3784"/>
      <c r="I333" s="3744"/>
      <c r="J333" s="1445"/>
      <c r="K333" s="1444" t="s">
        <v>21</v>
      </c>
      <c r="L333" s="1400">
        <f>SUM(L330:L332)</f>
        <v>0</v>
      </c>
      <c r="M333" s="1260"/>
      <c r="N333" s="1205"/>
      <c r="O333" s="1259"/>
    </row>
    <row r="334" spans="1:15" s="2" customFormat="1" ht="38.25" customHeight="1" thickBot="1" x14ac:dyDescent="0.3">
      <c r="A334" s="3829" t="s">
        <v>86</v>
      </c>
      <c r="B334" s="1318" t="s">
        <v>25</v>
      </c>
      <c r="C334" s="1317" t="s">
        <v>84</v>
      </c>
      <c r="D334" s="1306" t="s">
        <v>25</v>
      </c>
      <c r="E334" s="1215"/>
      <c r="F334" s="4058" t="s">
        <v>628</v>
      </c>
      <c r="G334" s="3750"/>
      <c r="H334" s="3784"/>
      <c r="I334" s="3744"/>
      <c r="J334" s="1381"/>
      <c r="K334" s="1443" t="s">
        <v>101</v>
      </c>
      <c r="L334" s="1436"/>
      <c r="M334" s="1442" t="s">
        <v>627</v>
      </c>
      <c r="N334" s="1441" t="s">
        <v>200</v>
      </c>
      <c r="O334" s="1440"/>
    </row>
    <row r="335" spans="1:15" s="2" customFormat="1" ht="15" customHeight="1" thickBot="1" x14ac:dyDescent="0.3">
      <c r="A335" s="3830"/>
      <c r="B335" s="1265"/>
      <c r="C335" s="1264"/>
      <c r="D335" s="1437"/>
      <c r="E335" s="1233"/>
      <c r="F335" s="4059"/>
      <c r="G335" s="3750"/>
      <c r="H335" s="3784"/>
      <c r="I335" s="3744"/>
      <c r="J335" s="1375"/>
      <c r="K335" s="1380" t="s">
        <v>207</v>
      </c>
      <c r="L335" s="1436"/>
      <c r="M335" s="1439"/>
      <c r="N335" s="1438"/>
      <c r="O335" s="1295"/>
    </row>
    <row r="336" spans="1:15" s="2" customFormat="1" ht="24.75" customHeight="1" thickBot="1" x14ac:dyDescent="0.3">
      <c r="A336" s="3830"/>
      <c r="B336" s="1265"/>
      <c r="C336" s="1264"/>
      <c r="D336" s="1437"/>
      <c r="E336" s="1233"/>
      <c r="F336" s="4059"/>
      <c r="G336" s="3750"/>
      <c r="H336" s="3784"/>
      <c r="I336" s="3744"/>
      <c r="J336" s="1375"/>
      <c r="K336" s="1374" t="s">
        <v>124</v>
      </c>
      <c r="L336" s="1436"/>
      <c r="M336" s="1411" t="s">
        <v>626</v>
      </c>
      <c r="N336" s="1410" t="s">
        <v>200</v>
      </c>
      <c r="O336" s="1285"/>
    </row>
    <row r="337" spans="1:17" s="2" customFormat="1" ht="15" customHeight="1" thickBot="1" x14ac:dyDescent="0.3">
      <c r="A337" s="3831"/>
      <c r="B337" s="1435"/>
      <c r="C337" s="1434"/>
      <c r="D337" s="1303"/>
      <c r="E337" s="1210"/>
      <c r="F337" s="4060"/>
      <c r="G337" s="3801"/>
      <c r="H337" s="3785"/>
      <c r="I337" s="3745"/>
      <c r="J337" s="1327"/>
      <c r="K337" s="1371" t="s">
        <v>21</v>
      </c>
      <c r="L337" s="1433"/>
      <c r="M337" s="1432"/>
      <c r="N337" s="1431"/>
      <c r="O337" s="1285"/>
    </row>
    <row r="338" spans="1:17" s="2" customFormat="1" ht="21.75" customHeight="1" thickBot="1" x14ac:dyDescent="0.3">
      <c r="A338" s="3829" t="s">
        <v>86</v>
      </c>
      <c r="B338" s="3835" t="s">
        <v>25</v>
      </c>
      <c r="C338" s="3832" t="s">
        <v>81</v>
      </c>
      <c r="D338" s="3172" t="s">
        <v>625</v>
      </c>
      <c r="E338" s="3838"/>
      <c r="F338" s="3173"/>
      <c r="G338" s="3749" t="s">
        <v>619</v>
      </c>
      <c r="H338" s="3783" t="s">
        <v>33</v>
      </c>
      <c r="I338" s="3743" t="s">
        <v>582</v>
      </c>
      <c r="J338" s="4042" t="s">
        <v>237</v>
      </c>
      <c r="K338" s="1407" t="s">
        <v>101</v>
      </c>
      <c r="L338" s="1406">
        <f>L342+L346+L350</f>
        <v>173</v>
      </c>
      <c r="M338" s="1430"/>
      <c r="N338" s="1429"/>
      <c r="O338" s="1428"/>
    </row>
    <row r="339" spans="1:17" s="2" customFormat="1" ht="15" customHeight="1" thickBot="1" x14ac:dyDescent="0.3">
      <c r="A339" s="3830"/>
      <c r="B339" s="3836"/>
      <c r="C339" s="3833"/>
      <c r="D339" s="3174"/>
      <c r="E339" s="3839"/>
      <c r="F339" s="3175"/>
      <c r="G339" s="3750"/>
      <c r="H339" s="3784"/>
      <c r="I339" s="3744"/>
      <c r="J339" s="4043"/>
      <c r="K339" s="1405" t="s">
        <v>207</v>
      </c>
      <c r="L339" s="1427">
        <f>L343+L347+L351</f>
        <v>619.4</v>
      </c>
      <c r="M339" s="1426"/>
      <c r="N339" s="1286"/>
      <c r="O339" s="1285"/>
    </row>
    <row r="340" spans="1:17" s="2" customFormat="1" ht="15" customHeight="1" thickBot="1" x14ac:dyDescent="0.3">
      <c r="A340" s="3830"/>
      <c r="B340" s="3836"/>
      <c r="C340" s="3833"/>
      <c r="D340" s="3174"/>
      <c r="E340" s="3839"/>
      <c r="F340" s="3175"/>
      <c r="G340" s="3750"/>
      <c r="H340" s="3784"/>
      <c r="I340" s="3744"/>
      <c r="J340" s="4043"/>
      <c r="K340" s="1405" t="s">
        <v>124</v>
      </c>
      <c r="L340" s="1370"/>
      <c r="M340" s="1287"/>
      <c r="N340" s="1286"/>
      <c r="O340" s="1285"/>
    </row>
    <row r="341" spans="1:17" s="2" customFormat="1" ht="15" customHeight="1" thickBot="1" x14ac:dyDescent="0.3">
      <c r="A341" s="3831"/>
      <c r="B341" s="3837"/>
      <c r="C341" s="3834"/>
      <c r="D341" s="3176"/>
      <c r="E341" s="3853"/>
      <c r="F341" s="3854"/>
      <c r="G341" s="3801"/>
      <c r="H341" s="3785"/>
      <c r="I341" s="3744"/>
      <c r="J341" s="4066"/>
      <c r="K341" s="1247" t="s">
        <v>21</v>
      </c>
      <c r="L341" s="1425">
        <f>SUM(L338:L340)</f>
        <v>792.4</v>
      </c>
      <c r="M341" s="1260"/>
      <c r="N341" s="1205"/>
      <c r="O341" s="1259"/>
    </row>
    <row r="342" spans="1:17" s="2" customFormat="1" ht="30.75" customHeight="1" thickBot="1" x14ac:dyDescent="0.3">
      <c r="A342" s="3829" t="s">
        <v>86</v>
      </c>
      <c r="B342" s="3835" t="s">
        <v>25</v>
      </c>
      <c r="C342" s="3832" t="s">
        <v>81</v>
      </c>
      <c r="D342" s="3794" t="s">
        <v>25</v>
      </c>
      <c r="E342" s="1215"/>
      <c r="F342" s="3224" t="s">
        <v>624</v>
      </c>
      <c r="G342" s="3749" t="s">
        <v>619</v>
      </c>
      <c r="H342" s="3783" t="s">
        <v>33</v>
      </c>
      <c r="I342" s="3744"/>
      <c r="J342" s="1381"/>
      <c r="K342" s="1380" t="s">
        <v>101</v>
      </c>
      <c r="L342" s="1373">
        <v>25</v>
      </c>
      <c r="M342" s="1414" t="s">
        <v>623</v>
      </c>
      <c r="N342" s="1413" t="s">
        <v>200</v>
      </c>
      <c r="O342" s="1424">
        <v>30</v>
      </c>
    </row>
    <row r="343" spans="1:17" s="2" customFormat="1" ht="15" customHeight="1" thickBot="1" x14ac:dyDescent="0.3">
      <c r="A343" s="3830"/>
      <c r="B343" s="3836"/>
      <c r="C343" s="3833"/>
      <c r="D343" s="3795"/>
      <c r="E343" s="1233"/>
      <c r="F343" s="3763"/>
      <c r="G343" s="3750"/>
      <c r="H343" s="3784"/>
      <c r="I343" s="3744"/>
      <c r="J343" s="1375"/>
      <c r="K343" s="1378" t="s">
        <v>207</v>
      </c>
      <c r="L343" s="1373">
        <v>425</v>
      </c>
      <c r="M343" s="1287"/>
      <c r="N343" s="1286"/>
      <c r="O343" s="1285"/>
    </row>
    <row r="344" spans="1:17" s="2" customFormat="1" ht="15" customHeight="1" thickBot="1" x14ac:dyDescent="0.3">
      <c r="A344" s="3830"/>
      <c r="B344" s="3836"/>
      <c r="C344" s="3833"/>
      <c r="D344" s="3795"/>
      <c r="E344" s="1233"/>
      <c r="F344" s="3763"/>
      <c r="G344" s="3750"/>
      <c r="H344" s="3784"/>
      <c r="I344" s="3744"/>
      <c r="J344" s="1375"/>
      <c r="K344" s="1374" t="s">
        <v>124</v>
      </c>
      <c r="L344" s="1373"/>
      <c r="M344" s="1287"/>
      <c r="N344" s="1286"/>
      <c r="O344" s="1285"/>
    </row>
    <row r="345" spans="1:17" s="2" customFormat="1" ht="15" customHeight="1" thickBot="1" x14ac:dyDescent="0.3">
      <c r="A345" s="3831"/>
      <c r="B345" s="3837"/>
      <c r="C345" s="3834"/>
      <c r="D345" s="3796"/>
      <c r="E345" s="1210"/>
      <c r="F345" s="3225"/>
      <c r="G345" s="3801"/>
      <c r="H345" s="3785"/>
      <c r="I345" s="3744"/>
      <c r="J345" s="1423"/>
      <c r="K345" s="1422" t="s">
        <v>21</v>
      </c>
      <c r="L345" s="1408">
        <f>SUM(L342:L344)</f>
        <v>450</v>
      </c>
      <c r="M345" s="1269"/>
      <c r="N345" s="1268"/>
      <c r="O345" s="1267"/>
    </row>
    <row r="346" spans="1:17" s="2" customFormat="1" ht="15" customHeight="1" thickBot="1" x14ac:dyDescent="0.3">
      <c r="A346" s="3829" t="s">
        <v>86</v>
      </c>
      <c r="B346" s="3835" t="s">
        <v>25</v>
      </c>
      <c r="C346" s="3832" t="s">
        <v>81</v>
      </c>
      <c r="D346" s="3794" t="s">
        <v>27</v>
      </c>
      <c r="E346" s="1215"/>
      <c r="F346" s="3224" t="s">
        <v>622</v>
      </c>
      <c r="G346" s="3749" t="s">
        <v>619</v>
      </c>
      <c r="H346" s="3783" t="s">
        <v>33</v>
      </c>
      <c r="I346" s="3744"/>
      <c r="J346" s="1418"/>
      <c r="K346" s="1384" t="s">
        <v>101</v>
      </c>
      <c r="L346" s="1390">
        <v>75</v>
      </c>
      <c r="M346" s="1421" t="s">
        <v>621</v>
      </c>
      <c r="N346" s="1420" t="s">
        <v>200</v>
      </c>
      <c r="O346" s="1419">
        <v>6</v>
      </c>
    </row>
    <row r="347" spans="1:17" s="2" customFormat="1" ht="15" customHeight="1" thickBot="1" x14ac:dyDescent="0.3">
      <c r="A347" s="3830"/>
      <c r="B347" s="3836"/>
      <c r="C347" s="3833"/>
      <c r="D347" s="3795"/>
      <c r="E347" s="1233"/>
      <c r="F347" s="3763"/>
      <c r="G347" s="3750"/>
      <c r="H347" s="3784"/>
      <c r="I347" s="3744"/>
      <c r="J347" s="1418"/>
      <c r="K347" s="1384" t="s">
        <v>207</v>
      </c>
      <c r="L347" s="1417">
        <v>194.4</v>
      </c>
      <c r="M347" s="1344"/>
      <c r="N347" s="1299"/>
      <c r="O347" s="1298"/>
      <c r="Q347" s="1216"/>
    </row>
    <row r="348" spans="1:17" s="2" customFormat="1" ht="15" customHeight="1" thickBot="1" x14ac:dyDescent="0.3">
      <c r="A348" s="3830"/>
      <c r="B348" s="3836"/>
      <c r="C348" s="3833"/>
      <c r="D348" s="3795"/>
      <c r="E348" s="1233"/>
      <c r="F348" s="3763"/>
      <c r="G348" s="3750"/>
      <c r="H348" s="3784"/>
      <c r="I348" s="3744"/>
      <c r="J348" s="1416"/>
      <c r="K348" s="1386" t="s">
        <v>124</v>
      </c>
      <c r="L348" s="1373"/>
      <c r="M348" s="1415"/>
      <c r="N348" s="1296"/>
      <c r="O348" s="1295"/>
    </row>
    <row r="349" spans="1:17" s="2" customFormat="1" ht="15" customHeight="1" thickBot="1" x14ac:dyDescent="0.3">
      <c r="A349" s="3831"/>
      <c r="B349" s="3837"/>
      <c r="C349" s="3834"/>
      <c r="D349" s="3796"/>
      <c r="E349" s="1210"/>
      <c r="F349" s="3225"/>
      <c r="G349" s="3801"/>
      <c r="H349" s="3785"/>
      <c r="I349" s="3744"/>
      <c r="J349" s="1383"/>
      <c r="K349" s="1371" t="s">
        <v>21</v>
      </c>
      <c r="L349" s="1370">
        <f>SUM(L346:L348)</f>
        <v>269.39999999999998</v>
      </c>
      <c r="M349" s="1260"/>
      <c r="N349" s="1205"/>
      <c r="O349" s="1259"/>
    </row>
    <row r="350" spans="1:17" s="2" customFormat="1" ht="30" customHeight="1" thickBot="1" x14ac:dyDescent="0.3">
      <c r="A350" s="3829" t="s">
        <v>86</v>
      </c>
      <c r="B350" s="3835" t="s">
        <v>25</v>
      </c>
      <c r="C350" s="3832" t="s">
        <v>81</v>
      </c>
      <c r="D350" s="3794" t="s">
        <v>86</v>
      </c>
      <c r="E350" s="1215"/>
      <c r="F350" s="4061" t="s">
        <v>620</v>
      </c>
      <c r="G350" s="3749" t="s">
        <v>619</v>
      </c>
      <c r="H350" s="3783" t="s">
        <v>33</v>
      </c>
      <c r="I350" s="3744"/>
      <c r="J350" s="1381"/>
      <c r="K350" s="1380" t="s">
        <v>101</v>
      </c>
      <c r="L350" s="1373">
        <v>73</v>
      </c>
      <c r="M350" s="1414" t="s">
        <v>618</v>
      </c>
      <c r="N350" s="1413" t="s">
        <v>200</v>
      </c>
      <c r="O350" s="1412">
        <v>0</v>
      </c>
    </row>
    <row r="351" spans="1:17" s="2" customFormat="1" ht="15" customHeight="1" thickBot="1" x14ac:dyDescent="0.3">
      <c r="A351" s="3830"/>
      <c r="B351" s="3836"/>
      <c r="C351" s="3833"/>
      <c r="D351" s="3795"/>
      <c r="E351" s="1233"/>
      <c r="F351" s="4062"/>
      <c r="G351" s="3750"/>
      <c r="H351" s="3784"/>
      <c r="I351" s="3744"/>
      <c r="J351" s="1375"/>
      <c r="K351" s="1378" t="s">
        <v>207</v>
      </c>
      <c r="L351" s="1373"/>
      <c r="M351" s="1411" t="s">
        <v>617</v>
      </c>
      <c r="N351" s="1410" t="s">
        <v>200</v>
      </c>
      <c r="O351" s="1409">
        <v>4</v>
      </c>
    </row>
    <row r="352" spans="1:17" s="2" customFormat="1" ht="11.25" customHeight="1" thickBot="1" x14ac:dyDescent="0.3">
      <c r="A352" s="3830"/>
      <c r="B352" s="3836"/>
      <c r="C352" s="3833"/>
      <c r="D352" s="3795"/>
      <c r="E352" s="1233"/>
      <c r="F352" s="4062"/>
      <c r="G352" s="3750"/>
      <c r="H352" s="3784"/>
      <c r="I352" s="3744"/>
      <c r="J352" s="1375"/>
      <c r="K352" s="1374" t="s">
        <v>124</v>
      </c>
      <c r="L352" s="1373"/>
      <c r="M352" s="1287"/>
      <c r="N352" s="1286"/>
      <c r="O352" s="1285"/>
    </row>
    <row r="353" spans="1:15" s="2" customFormat="1" ht="15" customHeight="1" thickBot="1" x14ac:dyDescent="0.3">
      <c r="A353" s="3831"/>
      <c r="B353" s="3837"/>
      <c r="C353" s="3834"/>
      <c r="D353" s="3796"/>
      <c r="E353" s="1210"/>
      <c r="F353" s="4063"/>
      <c r="G353" s="3801"/>
      <c r="H353" s="3785"/>
      <c r="I353" s="3745"/>
      <c r="J353" s="1333"/>
      <c r="K353" s="1371" t="s">
        <v>21</v>
      </c>
      <c r="L353" s="1408">
        <f>SUM(L350:L352)</f>
        <v>73</v>
      </c>
      <c r="M353" s="1269"/>
      <c r="N353" s="1268"/>
      <c r="O353" s="1267"/>
    </row>
    <row r="354" spans="1:15" s="2" customFormat="1" ht="15" customHeight="1" thickBot="1" x14ac:dyDescent="0.3">
      <c r="A354" s="3829" t="s">
        <v>86</v>
      </c>
      <c r="B354" s="3835" t="s">
        <v>25</v>
      </c>
      <c r="C354" s="3891" t="s">
        <v>76</v>
      </c>
      <c r="D354" s="3172" t="s">
        <v>616</v>
      </c>
      <c r="E354" s="3838"/>
      <c r="F354" s="3173"/>
      <c r="G354" s="3749" t="s">
        <v>609</v>
      </c>
      <c r="H354" s="3783" t="s">
        <v>33</v>
      </c>
      <c r="I354" s="1392" t="s">
        <v>582</v>
      </c>
      <c r="J354" s="4042" t="s">
        <v>237</v>
      </c>
      <c r="K354" s="1407" t="s">
        <v>101</v>
      </c>
      <c r="L354" s="1406">
        <f>L358+L362+L366</f>
        <v>335.3</v>
      </c>
      <c r="M354" s="1280"/>
      <c r="N354" s="1279"/>
      <c r="O354" s="1278"/>
    </row>
    <row r="355" spans="1:15" s="2" customFormat="1" ht="15" customHeight="1" thickBot="1" x14ac:dyDescent="0.3">
      <c r="A355" s="3830"/>
      <c r="B355" s="3836"/>
      <c r="C355" s="3892"/>
      <c r="D355" s="3174"/>
      <c r="E355" s="3839"/>
      <c r="F355" s="3175"/>
      <c r="G355" s="3750"/>
      <c r="H355" s="3784"/>
      <c r="I355" s="1376"/>
      <c r="J355" s="4043"/>
      <c r="K355" s="1405" t="s">
        <v>207</v>
      </c>
      <c r="L355" s="1370">
        <f>L359+L363+L367</f>
        <v>0</v>
      </c>
      <c r="M355" s="1287"/>
      <c r="N355" s="1286"/>
      <c r="O355" s="1285"/>
    </row>
    <row r="356" spans="1:15" s="2" customFormat="1" ht="15" customHeight="1" thickBot="1" x14ac:dyDescent="0.3">
      <c r="A356" s="3830"/>
      <c r="B356" s="3836"/>
      <c r="C356" s="3892"/>
      <c r="D356" s="3174"/>
      <c r="E356" s="3839"/>
      <c r="F356" s="3175"/>
      <c r="G356" s="3750"/>
      <c r="H356" s="3784"/>
      <c r="I356" s="1376"/>
      <c r="J356" s="1404"/>
      <c r="K356" s="1403" t="s">
        <v>124</v>
      </c>
      <c r="L356" s="1402">
        <f>L360+L364+L368</f>
        <v>0.99</v>
      </c>
      <c r="M356" s="1287"/>
      <c r="N356" s="1286"/>
      <c r="O356" s="1285"/>
    </row>
    <row r="357" spans="1:15" s="2" customFormat="1" ht="18.75" customHeight="1" thickBot="1" x14ac:dyDescent="0.3">
      <c r="A357" s="3831"/>
      <c r="B357" s="3837"/>
      <c r="C357" s="3893"/>
      <c r="D357" s="3176"/>
      <c r="E357" s="3853"/>
      <c r="F357" s="3854"/>
      <c r="G357" s="3801"/>
      <c r="H357" s="3785"/>
      <c r="I357" s="1372"/>
      <c r="J357" s="1383"/>
      <c r="K357" s="1401" t="s">
        <v>21</v>
      </c>
      <c r="L357" s="1400">
        <f>SUM(L354:L356)</f>
        <v>336.29</v>
      </c>
      <c r="M357" s="1260"/>
      <c r="N357" s="1205"/>
      <c r="O357" s="1259"/>
    </row>
    <row r="358" spans="1:15" s="2" customFormat="1" ht="24.75" customHeight="1" thickBot="1" x14ac:dyDescent="0.3">
      <c r="A358" s="3830" t="s">
        <v>86</v>
      </c>
      <c r="B358" s="3836" t="s">
        <v>25</v>
      </c>
      <c r="C358" s="3892" t="s">
        <v>76</v>
      </c>
      <c r="D358" s="3795" t="s">
        <v>25</v>
      </c>
      <c r="E358" s="1233"/>
      <c r="F358" s="1377" t="s">
        <v>615</v>
      </c>
      <c r="G358" s="3750" t="s">
        <v>609</v>
      </c>
      <c r="H358" s="3784" t="s">
        <v>33</v>
      </c>
      <c r="I358" s="1392"/>
      <c r="J358" s="1391"/>
      <c r="K358" s="1399" t="s">
        <v>101</v>
      </c>
      <c r="L358" s="1390">
        <v>290.3</v>
      </c>
      <c r="M358" s="1398" t="s">
        <v>614</v>
      </c>
      <c r="N358" s="1397" t="s">
        <v>613</v>
      </c>
      <c r="O358" s="1396">
        <v>468.5</v>
      </c>
    </row>
    <row r="359" spans="1:15" s="2" customFormat="1" ht="22.5" customHeight="1" thickBot="1" x14ac:dyDescent="0.3">
      <c r="A359" s="3830"/>
      <c r="B359" s="3836"/>
      <c r="C359" s="3892"/>
      <c r="D359" s="3795"/>
      <c r="E359" s="1233"/>
      <c r="F359" s="1377"/>
      <c r="G359" s="3750"/>
      <c r="H359" s="3784"/>
      <c r="I359" s="1376"/>
      <c r="J359" s="1385"/>
      <c r="K359" s="1378" t="s">
        <v>207</v>
      </c>
      <c r="L359" s="1373"/>
      <c r="M359" s="1395" t="s">
        <v>612</v>
      </c>
      <c r="N359" s="1394" t="s">
        <v>200</v>
      </c>
      <c r="O359" s="1211">
        <v>1</v>
      </c>
    </row>
    <row r="360" spans="1:15" s="2" customFormat="1" ht="15" customHeight="1" thickBot="1" x14ac:dyDescent="0.3">
      <c r="A360" s="3830"/>
      <c r="B360" s="3836"/>
      <c r="C360" s="3892"/>
      <c r="D360" s="3795"/>
      <c r="E360" s="1233"/>
      <c r="F360" s="1377"/>
      <c r="G360" s="3750"/>
      <c r="H360" s="3784"/>
      <c r="I360" s="1376"/>
      <c r="J360" s="1385"/>
      <c r="K360" s="1374" t="s">
        <v>124</v>
      </c>
      <c r="L360" s="1393">
        <v>0.99</v>
      </c>
      <c r="M360" s="1287"/>
      <c r="N360" s="1286"/>
      <c r="O360" s="1285"/>
    </row>
    <row r="361" spans="1:15" s="2" customFormat="1" ht="15" customHeight="1" thickBot="1" x14ac:dyDescent="0.3">
      <c r="A361" s="3830"/>
      <c r="B361" s="3836"/>
      <c r="C361" s="3892"/>
      <c r="D361" s="3795"/>
      <c r="E361" s="1233"/>
      <c r="F361" s="1377"/>
      <c r="G361" s="3750"/>
      <c r="H361" s="3784"/>
      <c r="I361" s="1372"/>
      <c r="J361" s="1383"/>
      <c r="K361" s="1371" t="s">
        <v>21</v>
      </c>
      <c r="L361" s="1382">
        <f>SUM(L358:L360)</f>
        <v>291.29000000000002</v>
      </c>
      <c r="M361" s="1260"/>
      <c r="N361" s="1205"/>
      <c r="O361" s="1259"/>
    </row>
    <row r="362" spans="1:15" s="2" customFormat="1" ht="48.75" customHeight="1" thickBot="1" x14ac:dyDescent="0.3">
      <c r="A362" s="3829" t="s">
        <v>86</v>
      </c>
      <c r="B362" s="3835" t="s">
        <v>25</v>
      </c>
      <c r="C362" s="3891" t="s">
        <v>76</v>
      </c>
      <c r="D362" s="3794" t="s">
        <v>27</v>
      </c>
      <c r="E362" s="1215"/>
      <c r="F362" s="3224" t="s">
        <v>611</v>
      </c>
      <c r="G362" s="3749" t="s">
        <v>609</v>
      </c>
      <c r="H362" s="3783" t="s">
        <v>33</v>
      </c>
      <c r="I362" s="1392"/>
      <c r="J362" s="1391"/>
      <c r="K362" s="1384" t="s">
        <v>101</v>
      </c>
      <c r="L362" s="1390">
        <v>30</v>
      </c>
      <c r="M362" s="1389" t="s">
        <v>611</v>
      </c>
      <c r="N362" s="1388" t="s">
        <v>200</v>
      </c>
      <c r="O362" s="1387">
        <v>200</v>
      </c>
    </row>
    <row r="363" spans="1:15" s="2" customFormat="1" ht="15" customHeight="1" thickBot="1" x14ac:dyDescent="0.3">
      <c r="A363" s="3830"/>
      <c r="B363" s="3836"/>
      <c r="C363" s="3892"/>
      <c r="D363" s="3795"/>
      <c r="E363" s="1233"/>
      <c r="F363" s="3763"/>
      <c r="G363" s="3750"/>
      <c r="H363" s="3784"/>
      <c r="I363" s="1376"/>
      <c r="J363" s="1385"/>
      <c r="K363" s="1386" t="s">
        <v>207</v>
      </c>
      <c r="L363" s="1373"/>
      <c r="M363" s="1287"/>
      <c r="N363" s="1286"/>
      <c r="O363" s="1285"/>
    </row>
    <row r="364" spans="1:15" s="2" customFormat="1" ht="15" customHeight="1" thickBot="1" x14ac:dyDescent="0.3">
      <c r="A364" s="3830"/>
      <c r="B364" s="3836"/>
      <c r="C364" s="3892"/>
      <c r="D364" s="3795"/>
      <c r="E364" s="1233"/>
      <c r="F364" s="3763"/>
      <c r="G364" s="3750"/>
      <c r="H364" s="3784"/>
      <c r="I364" s="1376"/>
      <c r="J364" s="1385"/>
      <c r="K364" s="1384" t="s">
        <v>124</v>
      </c>
      <c r="L364" s="1373"/>
      <c r="M364" s="1287"/>
      <c r="N364" s="1286"/>
      <c r="O364" s="1285"/>
    </row>
    <row r="365" spans="1:15" s="2" customFormat="1" ht="15" customHeight="1" thickBot="1" x14ac:dyDescent="0.3">
      <c r="A365" s="3831"/>
      <c r="B365" s="3837"/>
      <c r="C365" s="3893"/>
      <c r="D365" s="3796"/>
      <c r="E365" s="1210"/>
      <c r="F365" s="1220"/>
      <c r="G365" s="3801"/>
      <c r="H365" s="3785"/>
      <c r="I365" s="1372"/>
      <c r="J365" s="1383"/>
      <c r="K365" s="1371" t="s">
        <v>21</v>
      </c>
      <c r="L365" s="1382">
        <f>SUM(L362:L364)</f>
        <v>30</v>
      </c>
      <c r="M365" s="1260"/>
      <c r="N365" s="1205"/>
      <c r="O365" s="1259"/>
    </row>
    <row r="366" spans="1:15" s="2" customFormat="1" ht="30" customHeight="1" thickBot="1" x14ac:dyDescent="0.3">
      <c r="A366" s="3830" t="s">
        <v>86</v>
      </c>
      <c r="B366" s="3836" t="s">
        <v>25</v>
      </c>
      <c r="C366" s="3892" t="s">
        <v>76</v>
      </c>
      <c r="D366" s="3795" t="s">
        <v>86</v>
      </c>
      <c r="E366" s="1233"/>
      <c r="F366" s="1377" t="s">
        <v>610</v>
      </c>
      <c r="G366" s="3750" t="s">
        <v>609</v>
      </c>
      <c r="H366" s="3784" t="s">
        <v>33</v>
      </c>
      <c r="I366" s="1376"/>
      <c r="J366" s="1381"/>
      <c r="K366" s="1380" t="s">
        <v>101</v>
      </c>
      <c r="L366" s="1373">
        <v>15</v>
      </c>
      <c r="M366" s="1323" t="s">
        <v>608</v>
      </c>
      <c r="N366" s="1379" t="s">
        <v>200</v>
      </c>
      <c r="O366" s="1352">
        <v>5</v>
      </c>
    </row>
    <row r="367" spans="1:15" s="2" customFormat="1" ht="15" customHeight="1" thickBot="1" x14ac:dyDescent="0.3">
      <c r="A367" s="3830"/>
      <c r="B367" s="3836"/>
      <c r="C367" s="3892"/>
      <c r="D367" s="3795"/>
      <c r="E367" s="1233"/>
      <c r="F367" s="1377"/>
      <c r="G367" s="3750"/>
      <c r="H367" s="3784"/>
      <c r="I367" s="1376"/>
      <c r="J367" s="1375"/>
      <c r="K367" s="1378" t="s">
        <v>207</v>
      </c>
      <c r="L367" s="1373"/>
      <c r="M367" s="1287"/>
      <c r="N367" s="1286"/>
      <c r="O367" s="1285"/>
    </row>
    <row r="368" spans="1:15" s="2" customFormat="1" ht="15" customHeight="1" thickBot="1" x14ac:dyDescent="0.3">
      <c r="A368" s="3830"/>
      <c r="B368" s="3836"/>
      <c r="C368" s="3892"/>
      <c r="D368" s="3795"/>
      <c r="E368" s="1233"/>
      <c r="F368" s="1377"/>
      <c r="G368" s="3750"/>
      <c r="H368" s="3784"/>
      <c r="I368" s="1376"/>
      <c r="J368" s="1375"/>
      <c r="K368" s="1374" t="s">
        <v>124</v>
      </c>
      <c r="L368" s="1373"/>
      <c r="M368" s="1287"/>
      <c r="N368" s="1286"/>
      <c r="O368" s="1285"/>
    </row>
    <row r="369" spans="1:16" s="2" customFormat="1" ht="15" customHeight="1" thickBot="1" x14ac:dyDescent="0.3">
      <c r="A369" s="3831"/>
      <c r="B369" s="3837"/>
      <c r="C369" s="3893"/>
      <c r="D369" s="3796"/>
      <c r="E369" s="1210"/>
      <c r="F369" s="1220"/>
      <c r="G369" s="3801"/>
      <c r="H369" s="3785"/>
      <c r="I369" s="1372"/>
      <c r="J369" s="1327"/>
      <c r="K369" s="1371" t="s">
        <v>21</v>
      </c>
      <c r="L369" s="1370">
        <f>SUM(L366:L368)</f>
        <v>15</v>
      </c>
      <c r="M369" s="1260"/>
      <c r="N369" s="1205"/>
      <c r="O369" s="1259"/>
    </row>
    <row r="370" spans="1:16" s="2" customFormat="1" ht="15" customHeight="1" thickBot="1" x14ac:dyDescent="0.3">
      <c r="A370" s="1203" t="s">
        <v>86</v>
      </c>
      <c r="B370" s="1202" t="s">
        <v>25</v>
      </c>
      <c r="C370" s="3811" t="s">
        <v>559</v>
      </c>
      <c r="D370" s="3812"/>
      <c r="E370" s="3812"/>
      <c r="F370" s="3812"/>
      <c r="G370" s="3812"/>
      <c r="H370" s="3812"/>
      <c r="I370" s="3812"/>
      <c r="J370" s="3812"/>
      <c r="K370" s="3813"/>
      <c r="L370" s="1369">
        <f>L235+L307+L327+L333+L341+L357</f>
        <v>7257.41</v>
      </c>
      <c r="M370" s="3946"/>
      <c r="N370" s="3947"/>
      <c r="O370" s="3948"/>
    </row>
    <row r="371" spans="1:16" s="2" customFormat="1" ht="27.75" customHeight="1" thickBot="1" x14ac:dyDescent="0.3">
      <c r="A371" s="1368" t="s">
        <v>86</v>
      </c>
      <c r="B371" s="1367" t="s">
        <v>27</v>
      </c>
      <c r="C371" s="1366" t="s">
        <v>607</v>
      </c>
      <c r="D371" s="1364"/>
      <c r="E371" s="1364"/>
      <c r="F371" s="1364"/>
      <c r="G371" s="1364"/>
      <c r="H371" s="1365"/>
      <c r="I371" s="1364"/>
      <c r="J371" s="1364"/>
      <c r="K371" s="1364"/>
      <c r="L371" s="1363"/>
      <c r="M371" s="1362"/>
      <c r="N371" s="1362"/>
      <c r="O371" s="1361"/>
      <c r="P371" s="1360"/>
    </row>
    <row r="372" spans="1:16" s="2" customFormat="1" ht="49.5" customHeight="1" thickBot="1" x14ac:dyDescent="0.3">
      <c r="A372" s="1203"/>
      <c r="B372" s="1359"/>
      <c r="C372" s="3974"/>
      <c r="D372" s="3975"/>
      <c r="E372" s="3975"/>
      <c r="F372" s="3975"/>
      <c r="G372" s="3975"/>
      <c r="H372" s="3975"/>
      <c r="I372" s="3975"/>
      <c r="J372" s="3975"/>
      <c r="K372" s="3975"/>
      <c r="L372" s="3976"/>
      <c r="M372" s="1358" t="s">
        <v>606</v>
      </c>
      <c r="N372" s="1357" t="s">
        <v>304</v>
      </c>
      <c r="O372" s="1356" t="s">
        <v>605</v>
      </c>
    </row>
    <row r="373" spans="1:16" s="2" customFormat="1" ht="15" customHeight="1" thickBot="1" x14ac:dyDescent="0.25">
      <c r="A373" s="3829" t="s">
        <v>86</v>
      </c>
      <c r="B373" s="3835" t="s">
        <v>27</v>
      </c>
      <c r="C373" s="3832" t="s">
        <v>25</v>
      </c>
      <c r="D373" s="3172" t="s">
        <v>603</v>
      </c>
      <c r="E373" s="3838"/>
      <c r="F373" s="3173"/>
      <c r="G373" s="3749" t="s">
        <v>369</v>
      </c>
      <c r="H373" s="3783" t="s">
        <v>33</v>
      </c>
      <c r="I373" s="3743" t="s">
        <v>582</v>
      </c>
      <c r="J373" s="1355" t="s">
        <v>237</v>
      </c>
      <c r="K373" s="1325" t="s">
        <v>101</v>
      </c>
      <c r="L373" s="1221">
        <v>165</v>
      </c>
      <c r="M373" s="1280"/>
      <c r="N373" s="1279"/>
      <c r="O373" s="1278"/>
    </row>
    <row r="374" spans="1:16" s="2" customFormat="1" ht="15" customHeight="1" thickBot="1" x14ac:dyDescent="0.25">
      <c r="A374" s="3830"/>
      <c r="B374" s="3836"/>
      <c r="C374" s="3833"/>
      <c r="D374" s="3174"/>
      <c r="E374" s="3839"/>
      <c r="F374" s="3175"/>
      <c r="G374" s="3750"/>
      <c r="H374" s="3784"/>
      <c r="I374" s="3744"/>
      <c r="J374" s="1351"/>
      <c r="K374" s="1324" t="s">
        <v>139</v>
      </c>
      <c r="L374" s="1292"/>
      <c r="M374" s="1354" t="s">
        <v>604</v>
      </c>
      <c r="N374" s="1353" t="s">
        <v>200</v>
      </c>
      <c r="O374" s="1352">
        <v>52</v>
      </c>
    </row>
    <row r="375" spans="1:16" s="2" customFormat="1" ht="15" customHeight="1" thickBot="1" x14ac:dyDescent="0.25">
      <c r="A375" s="3830"/>
      <c r="B375" s="3836"/>
      <c r="C375" s="3833"/>
      <c r="D375" s="3174"/>
      <c r="E375" s="3839"/>
      <c r="F375" s="3175"/>
      <c r="G375" s="3750"/>
      <c r="H375" s="3784"/>
      <c r="I375" s="3744"/>
      <c r="J375" s="1351"/>
      <c r="K375" s="1324" t="s">
        <v>124</v>
      </c>
      <c r="L375" s="1292"/>
      <c r="M375" s="1287"/>
      <c r="N375" s="1286"/>
      <c r="O375" s="1285"/>
    </row>
    <row r="376" spans="1:16" s="2" customFormat="1" ht="15" customHeight="1" thickBot="1" x14ac:dyDescent="0.3">
      <c r="A376" s="3831"/>
      <c r="B376" s="3837"/>
      <c r="C376" s="3834"/>
      <c r="D376" s="3176"/>
      <c r="E376" s="3853"/>
      <c r="F376" s="3854"/>
      <c r="G376" s="3750"/>
      <c r="H376" s="3784"/>
      <c r="I376" s="3744"/>
      <c r="J376" s="1351"/>
      <c r="K376" s="1247" t="s">
        <v>21</v>
      </c>
      <c r="L376" s="1320">
        <f>SUM(L373:L375)</f>
        <v>165</v>
      </c>
      <c r="M376" s="1260"/>
      <c r="N376" s="1205"/>
      <c r="O376" s="1259"/>
    </row>
    <row r="377" spans="1:16" s="2" customFormat="1" ht="30" customHeight="1" thickBot="1" x14ac:dyDescent="0.3">
      <c r="A377" s="1350" t="s">
        <v>86</v>
      </c>
      <c r="B377" s="1349" t="s">
        <v>27</v>
      </c>
      <c r="C377" s="1348" t="s">
        <v>25</v>
      </c>
      <c r="D377" s="1294" t="s">
        <v>25</v>
      </c>
      <c r="E377" s="1215"/>
      <c r="F377" s="3224" t="s">
        <v>603</v>
      </c>
      <c r="G377" s="3750"/>
      <c r="H377" s="3784"/>
      <c r="I377" s="3744"/>
      <c r="J377" s="1345"/>
      <c r="K377" s="1347" t="s">
        <v>101</v>
      </c>
      <c r="L377" s="1346">
        <v>165</v>
      </c>
      <c r="M377" s="1344"/>
      <c r="N377" s="1300"/>
      <c r="O377" s="1298"/>
    </row>
    <row r="378" spans="1:16" s="2" customFormat="1" ht="30" customHeight="1" thickBot="1" x14ac:dyDescent="0.3">
      <c r="A378" s="1203"/>
      <c r="B378" s="1330"/>
      <c r="C378" s="1329"/>
      <c r="D378" s="1328"/>
      <c r="E378" s="1210"/>
      <c r="F378" s="3225"/>
      <c r="G378" s="3801"/>
      <c r="H378" s="3785"/>
      <c r="I378" s="3745"/>
      <c r="J378" s="1345"/>
      <c r="K378" s="1326" t="s">
        <v>21</v>
      </c>
      <c r="L378" s="1221">
        <f>SUM(L377)</f>
        <v>165</v>
      </c>
      <c r="M378" s="1344"/>
      <c r="N378" s="1300"/>
      <c r="O378" s="1298"/>
    </row>
    <row r="379" spans="1:16" s="2" customFormat="1" ht="27" customHeight="1" thickBot="1" x14ac:dyDescent="0.25">
      <c r="A379" s="3829" t="s">
        <v>86</v>
      </c>
      <c r="B379" s="3835" t="s">
        <v>27</v>
      </c>
      <c r="C379" s="3832" t="s">
        <v>27</v>
      </c>
      <c r="D379" s="3172" t="s">
        <v>599</v>
      </c>
      <c r="E379" s="3838"/>
      <c r="F379" s="3173"/>
      <c r="G379" s="3981" t="s">
        <v>602</v>
      </c>
      <c r="H379" s="3783" t="s">
        <v>33</v>
      </c>
      <c r="I379" s="3743" t="s">
        <v>582</v>
      </c>
      <c r="J379" s="3764" t="s">
        <v>237</v>
      </c>
      <c r="K379" s="1258" t="s">
        <v>101</v>
      </c>
      <c r="L379" s="1221">
        <v>4</v>
      </c>
      <c r="M379" s="1343" t="s">
        <v>601</v>
      </c>
      <c r="N379" s="1342" t="s">
        <v>200</v>
      </c>
      <c r="O379" s="1341">
        <v>5</v>
      </c>
    </row>
    <row r="380" spans="1:16" s="2" customFormat="1" ht="22.5" customHeight="1" thickBot="1" x14ac:dyDescent="0.25">
      <c r="A380" s="3830"/>
      <c r="B380" s="3836"/>
      <c r="C380" s="3833"/>
      <c r="D380" s="3174"/>
      <c r="E380" s="3839"/>
      <c r="F380" s="3175"/>
      <c r="G380" s="3982"/>
      <c r="H380" s="3784"/>
      <c r="I380" s="3744"/>
      <c r="J380" s="3765"/>
      <c r="K380" s="1251" t="s">
        <v>139</v>
      </c>
      <c r="L380" s="1292"/>
      <c r="M380" s="1340" t="s">
        <v>600</v>
      </c>
      <c r="N380" s="1339" t="s">
        <v>350</v>
      </c>
      <c r="O380" s="1338">
        <v>5</v>
      </c>
    </row>
    <row r="381" spans="1:16" s="2" customFormat="1" ht="15" customHeight="1" thickBot="1" x14ac:dyDescent="0.3">
      <c r="A381" s="3830"/>
      <c r="B381" s="3836"/>
      <c r="C381" s="3833"/>
      <c r="D381" s="3174"/>
      <c r="E381" s="3839"/>
      <c r="F381" s="3175"/>
      <c r="G381" s="3982"/>
      <c r="H381" s="3784"/>
      <c r="I381" s="3744"/>
      <c r="J381" s="3765"/>
      <c r="K381" s="1251" t="s">
        <v>124</v>
      </c>
      <c r="L381" s="1292"/>
      <c r="M381" s="1287"/>
      <c r="N381" s="1286"/>
      <c r="O381" s="1285"/>
    </row>
    <row r="382" spans="1:16" s="2" customFormat="1" ht="15" customHeight="1" thickBot="1" x14ac:dyDescent="0.3">
      <c r="A382" s="3831"/>
      <c r="B382" s="3837"/>
      <c r="C382" s="3834"/>
      <c r="D382" s="3176"/>
      <c r="E382" s="3853"/>
      <c r="F382" s="3854"/>
      <c r="G382" s="3982"/>
      <c r="H382" s="3784"/>
      <c r="I382" s="3744"/>
      <c r="J382" s="3765"/>
      <c r="K382" s="1337" t="s">
        <v>21</v>
      </c>
      <c r="L382" s="1320">
        <f>SUM(L379:L381)</f>
        <v>4</v>
      </c>
      <c r="M382" s="1260"/>
      <c r="N382" s="1205"/>
      <c r="O382" s="1259"/>
    </row>
    <row r="383" spans="1:16" s="2" customFormat="1" ht="15" customHeight="1" thickBot="1" x14ac:dyDescent="0.3">
      <c r="A383" s="1336" t="s">
        <v>86</v>
      </c>
      <c r="B383" s="1335" t="s">
        <v>27</v>
      </c>
      <c r="C383" s="1334" t="s">
        <v>27</v>
      </c>
      <c r="D383" s="1294" t="s">
        <v>25</v>
      </c>
      <c r="E383" s="1333"/>
      <c r="F383" s="3224" t="s">
        <v>599</v>
      </c>
      <c r="G383" s="3982"/>
      <c r="H383" s="3784"/>
      <c r="I383" s="3744"/>
      <c r="J383" s="3765"/>
      <c r="K383" s="1332" t="s">
        <v>101</v>
      </c>
      <c r="L383" s="1331">
        <v>4</v>
      </c>
      <c r="M383" s="1250"/>
      <c r="N383" s="1249"/>
      <c r="O383" s="1248"/>
    </row>
    <row r="384" spans="1:16" s="2" customFormat="1" ht="15" customHeight="1" thickBot="1" x14ac:dyDescent="0.3">
      <c r="A384" s="1203"/>
      <c r="B384" s="1330"/>
      <c r="C384" s="1329"/>
      <c r="D384" s="1328"/>
      <c r="E384" s="1327"/>
      <c r="F384" s="3225"/>
      <c r="G384" s="3983"/>
      <c r="H384" s="3785"/>
      <c r="I384" s="3745"/>
      <c r="J384" s="3803"/>
      <c r="K384" s="1326" t="s">
        <v>21</v>
      </c>
      <c r="L384" s="1292">
        <f>SUM(L383)</f>
        <v>4</v>
      </c>
      <c r="M384" s="1206"/>
      <c r="N384" s="1245"/>
      <c r="O384" s="1204"/>
    </row>
    <row r="385" spans="1:23" s="2" customFormat="1" ht="15" customHeight="1" thickBot="1" x14ac:dyDescent="0.25">
      <c r="A385" s="1319" t="s">
        <v>86</v>
      </c>
      <c r="B385" s="1318" t="s">
        <v>27</v>
      </c>
      <c r="C385" s="1317" t="s">
        <v>86</v>
      </c>
      <c r="D385" s="3172" t="s">
        <v>596</v>
      </c>
      <c r="E385" s="3838"/>
      <c r="F385" s="3173"/>
      <c r="G385" s="3981" t="s">
        <v>586</v>
      </c>
      <c r="H385" s="3783" t="s">
        <v>33</v>
      </c>
      <c r="I385" s="3743" t="s">
        <v>30</v>
      </c>
      <c r="J385" s="3870" t="s">
        <v>598</v>
      </c>
      <c r="K385" s="1325" t="s">
        <v>561</v>
      </c>
      <c r="L385" s="1221">
        <f>L390+L392+L394+L396+L398+L399+L401+L403+L405+L407+L409</f>
        <v>14</v>
      </c>
      <c r="M385" s="1256"/>
      <c r="N385" s="1255"/>
      <c r="O385" s="1254"/>
    </row>
    <row r="386" spans="1:23" s="2" customFormat="1" ht="22.5" customHeight="1" thickBot="1" x14ac:dyDescent="0.25">
      <c r="A386" s="1266"/>
      <c r="B386" s="1265"/>
      <c r="C386" s="1264"/>
      <c r="D386" s="3174"/>
      <c r="E386" s="3839"/>
      <c r="F386" s="3175"/>
      <c r="G386" s="3982"/>
      <c r="H386" s="3784"/>
      <c r="I386" s="3744"/>
      <c r="J386" s="3871"/>
      <c r="K386" s="1324" t="s">
        <v>139</v>
      </c>
      <c r="L386" s="1292"/>
      <c r="M386" s="1323" t="s">
        <v>597</v>
      </c>
      <c r="N386" s="1322" t="s">
        <v>200</v>
      </c>
      <c r="O386" s="1321">
        <v>11</v>
      </c>
    </row>
    <row r="387" spans="1:23" s="2" customFormat="1" ht="15" customHeight="1" thickBot="1" x14ac:dyDescent="0.3">
      <c r="A387" s="1266"/>
      <c r="B387" s="1265"/>
      <c r="C387" s="1264"/>
      <c r="D387" s="3176"/>
      <c r="E387" s="3853"/>
      <c r="F387" s="3854"/>
      <c r="G387" s="3982"/>
      <c r="H387" s="3784"/>
      <c r="I387" s="3744"/>
      <c r="J387" s="3872"/>
      <c r="K387" s="1247" t="s">
        <v>21</v>
      </c>
      <c r="L387" s="1320">
        <f>SUM(L385:L386)</f>
        <v>14</v>
      </c>
      <c r="M387" s="1206"/>
      <c r="N387" s="1245"/>
      <c r="O387" s="1204"/>
    </row>
    <row r="388" spans="1:23" s="2" customFormat="1" ht="23.25" customHeight="1" thickBot="1" x14ac:dyDescent="0.25">
      <c r="A388" s="1319" t="s">
        <v>86</v>
      </c>
      <c r="B388" s="1318" t="s">
        <v>27</v>
      </c>
      <c r="C388" s="1317" t="s">
        <v>86</v>
      </c>
      <c r="D388" s="1306" t="s">
        <v>25</v>
      </c>
      <c r="E388" s="1316"/>
      <c r="F388" s="3511" t="s">
        <v>596</v>
      </c>
      <c r="G388" s="3982"/>
      <c r="H388" s="3784"/>
      <c r="I388" s="3744"/>
      <c r="J388" s="1312"/>
      <c r="K388" s="1270" t="s">
        <v>561</v>
      </c>
      <c r="L388" s="1315">
        <v>14</v>
      </c>
      <c r="M388" s="13"/>
      <c r="N388" s="1249"/>
      <c r="O388" s="1248"/>
    </row>
    <row r="389" spans="1:23" s="2" customFormat="1" ht="24" customHeight="1" thickBot="1" x14ac:dyDescent="0.3">
      <c r="A389" s="1266"/>
      <c r="B389" s="1265"/>
      <c r="C389" s="1264"/>
      <c r="D389" s="1314"/>
      <c r="E389" s="1313"/>
      <c r="F389" s="3513"/>
      <c r="G389" s="3983"/>
      <c r="H389" s="3785"/>
      <c r="I389" s="3744"/>
      <c r="J389" s="1312"/>
      <c r="K389" s="1311" t="s">
        <v>21</v>
      </c>
      <c r="L389" s="1292">
        <f>SUM(L388)</f>
        <v>14</v>
      </c>
      <c r="M389" s="13"/>
      <c r="N389" s="1249"/>
      <c r="O389" s="1248"/>
    </row>
    <row r="390" spans="1:23" s="2" customFormat="1" ht="29.25" customHeight="1" thickBot="1" x14ac:dyDescent="0.25">
      <c r="A390" s="1266"/>
      <c r="B390" s="1265"/>
      <c r="C390" s="1264"/>
      <c r="D390" s="1310"/>
      <c r="E390" s="1215"/>
      <c r="F390" s="3984" t="s">
        <v>595</v>
      </c>
      <c r="G390" s="3981" t="s">
        <v>586</v>
      </c>
      <c r="H390" s="3783" t="s">
        <v>33</v>
      </c>
      <c r="I390" s="3744"/>
      <c r="J390" s="1309"/>
      <c r="K390" s="1270" t="s">
        <v>101</v>
      </c>
      <c r="L390" s="1308">
        <v>0.65</v>
      </c>
      <c r="M390" s="1297"/>
      <c r="N390" s="1296"/>
      <c r="O390" s="1295"/>
    </row>
    <row r="391" spans="1:23" s="2" customFormat="1" ht="15" customHeight="1" thickBot="1" x14ac:dyDescent="0.25">
      <c r="A391" s="1266"/>
      <c r="B391" s="1265"/>
      <c r="C391" s="1264"/>
      <c r="D391" s="1307"/>
      <c r="E391" s="1210"/>
      <c r="F391" s="3985"/>
      <c r="G391" s="3982"/>
      <c r="H391" s="3784"/>
      <c r="I391" s="3744"/>
      <c r="J391" s="1288"/>
      <c r="K391" s="1261"/>
      <c r="L391" s="1292"/>
      <c r="M391" s="1291"/>
      <c r="N391" s="1286"/>
      <c r="O391" s="1285"/>
    </row>
    <row r="392" spans="1:23" s="2" customFormat="1" ht="25.5" customHeight="1" thickBot="1" x14ac:dyDescent="0.25">
      <c r="A392" s="1266"/>
      <c r="B392" s="1265"/>
      <c r="C392" s="1264"/>
      <c r="D392" s="1306"/>
      <c r="E392" s="1215"/>
      <c r="F392" s="3984" t="s">
        <v>594</v>
      </c>
      <c r="G392" s="3982"/>
      <c r="H392" s="3784"/>
      <c r="I392" s="3744"/>
      <c r="J392" s="1288"/>
      <c r="K392" s="1282" t="s">
        <v>101</v>
      </c>
      <c r="L392" s="1305">
        <v>2.9</v>
      </c>
      <c r="M392" s="1304"/>
      <c r="N392" s="1268"/>
      <c r="O392" s="1267"/>
    </row>
    <row r="393" spans="1:23" s="2" customFormat="1" ht="42.75" customHeight="1" thickBot="1" x14ac:dyDescent="0.25">
      <c r="A393" s="1266"/>
      <c r="B393" s="1265"/>
      <c r="C393" s="1264"/>
      <c r="D393" s="1303"/>
      <c r="E393" s="1210"/>
      <c r="F393" s="3985"/>
      <c r="G393" s="3983"/>
      <c r="H393" s="3785"/>
      <c r="I393" s="3744"/>
      <c r="J393" s="1288"/>
      <c r="K393" s="1270"/>
      <c r="L393" s="1221"/>
      <c r="M393" s="1300"/>
      <c r="N393" s="1299"/>
      <c r="O393" s="1298"/>
    </row>
    <row r="394" spans="1:23" s="2" customFormat="1" ht="24.75" customHeight="1" thickBot="1" x14ac:dyDescent="0.25">
      <c r="A394" s="1266"/>
      <c r="B394" s="1265"/>
      <c r="C394" s="1264"/>
      <c r="D394" s="3794"/>
      <c r="E394" s="1215"/>
      <c r="F394" s="3984" t="s">
        <v>593</v>
      </c>
      <c r="G394" s="3981" t="s">
        <v>586</v>
      </c>
      <c r="H394" s="3783" t="s">
        <v>33</v>
      </c>
      <c r="I394" s="3744"/>
      <c r="J394" s="1288"/>
      <c r="K394" s="1302" t="s">
        <v>101</v>
      </c>
      <c r="L394" s="1301">
        <v>0.35</v>
      </c>
      <c r="M394" s="1300"/>
      <c r="N394" s="1299"/>
      <c r="O394" s="1298"/>
    </row>
    <row r="395" spans="1:23" s="2" customFormat="1" ht="30" customHeight="1" thickBot="1" x14ac:dyDescent="0.25">
      <c r="A395" s="1266"/>
      <c r="B395" s="1265"/>
      <c r="C395" s="1264"/>
      <c r="D395" s="3796"/>
      <c r="E395" s="1210"/>
      <c r="F395" s="3985"/>
      <c r="G395" s="3982"/>
      <c r="H395" s="3784"/>
      <c r="I395" s="3744"/>
      <c r="J395" s="1288"/>
      <c r="K395" s="1261"/>
      <c r="L395" s="1292"/>
      <c r="M395" s="1297"/>
      <c r="N395" s="1296"/>
      <c r="O395" s="1295"/>
    </row>
    <row r="396" spans="1:23" s="2" customFormat="1" ht="25.5" customHeight="1" thickBot="1" x14ac:dyDescent="0.25">
      <c r="A396" s="1266"/>
      <c r="B396" s="1265"/>
      <c r="C396" s="1264"/>
      <c r="D396" s="3794"/>
      <c r="E396" s="1215"/>
      <c r="F396" s="3984" t="s">
        <v>592</v>
      </c>
      <c r="G396" s="3982"/>
      <c r="H396" s="3784"/>
      <c r="I396" s="3744"/>
      <c r="J396" s="1288"/>
      <c r="K396" s="1261" t="s">
        <v>101</v>
      </c>
      <c r="L396" s="1292">
        <v>0.3</v>
      </c>
      <c r="M396" s="1291"/>
      <c r="N396" s="1286"/>
      <c r="O396" s="1285"/>
    </row>
    <row r="397" spans="1:23" s="2" customFormat="1" ht="23.25" customHeight="1" thickBot="1" x14ac:dyDescent="0.25">
      <c r="A397" s="1266"/>
      <c r="B397" s="1265"/>
      <c r="C397" s="1264"/>
      <c r="D397" s="3796"/>
      <c r="E397" s="1210"/>
      <c r="F397" s="3985"/>
      <c r="G397" s="3983"/>
      <c r="H397" s="3785"/>
      <c r="I397" s="3744"/>
      <c r="J397" s="1288"/>
      <c r="K397" s="1261"/>
      <c r="L397" s="1292"/>
      <c r="M397" s="1291"/>
      <c r="N397" s="1286"/>
      <c r="O397" s="1285"/>
      <c r="Q397" s="3"/>
      <c r="R397" s="3"/>
      <c r="S397" s="3"/>
      <c r="T397" s="3"/>
      <c r="U397" s="3"/>
      <c r="V397" s="3"/>
      <c r="W397" s="3"/>
    </row>
    <row r="398" spans="1:23" s="2" customFormat="1" ht="51" customHeight="1" thickBot="1" x14ac:dyDescent="0.25">
      <c r="A398" s="1266"/>
      <c r="B398" s="1265"/>
      <c r="C398" s="1264"/>
      <c r="D398" s="1294"/>
      <c r="E398" s="1215"/>
      <c r="F398" s="1293" t="s">
        <v>591</v>
      </c>
      <c r="G398" s="3981" t="s">
        <v>586</v>
      </c>
      <c r="H398" s="3783" t="s">
        <v>33</v>
      </c>
      <c r="I398" s="3744"/>
      <c r="J398" s="1288"/>
      <c r="K398" s="1261" t="s">
        <v>101</v>
      </c>
      <c r="L398" s="1292">
        <v>2.5</v>
      </c>
      <c r="M398" s="1291"/>
      <c r="N398" s="1286"/>
      <c r="O398" s="1285"/>
      <c r="Q398" s="3"/>
      <c r="R398" s="1290"/>
      <c r="S398" s="1290"/>
      <c r="T398" s="1290"/>
      <c r="U398" s="1290"/>
      <c r="V398" s="1290"/>
      <c r="W398" s="1289"/>
    </row>
    <row r="399" spans="1:23" s="2" customFormat="1" ht="24" customHeight="1" thickBot="1" x14ac:dyDescent="0.3">
      <c r="A399" s="1266"/>
      <c r="B399" s="1265"/>
      <c r="C399" s="1264"/>
      <c r="D399" s="3794"/>
      <c r="E399" s="1215"/>
      <c r="F399" s="3963" t="s">
        <v>590</v>
      </c>
      <c r="G399" s="3982"/>
      <c r="H399" s="3784"/>
      <c r="I399" s="3744"/>
      <c r="J399" s="1288"/>
      <c r="K399" s="1261" t="s">
        <v>101</v>
      </c>
      <c r="L399" s="1207">
        <v>1.7</v>
      </c>
      <c r="M399" s="1287"/>
      <c r="N399" s="1286"/>
      <c r="O399" s="1285"/>
      <c r="R399" s="1284"/>
      <c r="S399"/>
      <c r="T399"/>
      <c r="U399"/>
      <c r="V399"/>
      <c r="W399"/>
    </row>
    <row r="400" spans="1:23" s="2" customFormat="1" ht="17.25" customHeight="1" thickBot="1" x14ac:dyDescent="0.25">
      <c r="A400" s="1266"/>
      <c r="B400" s="1265"/>
      <c r="C400" s="1264"/>
      <c r="D400" s="3796"/>
      <c r="E400" s="1210"/>
      <c r="F400" s="3991"/>
      <c r="G400" s="3982"/>
      <c r="H400" s="3785"/>
      <c r="I400" s="3744"/>
      <c r="J400" s="1283"/>
      <c r="K400" s="1282"/>
      <c r="L400" s="1230"/>
      <c r="M400" s="1269"/>
      <c r="N400" s="1268"/>
      <c r="O400" s="1267"/>
    </row>
    <row r="401" spans="1:19" s="2" customFormat="1" ht="21.75" customHeight="1" thickBot="1" x14ac:dyDescent="0.25">
      <c r="A401" s="1266"/>
      <c r="B401" s="1265"/>
      <c r="C401" s="1264"/>
      <c r="D401" s="3794"/>
      <c r="E401" s="1281"/>
      <c r="F401" s="3963" t="s">
        <v>589</v>
      </c>
      <c r="G401" s="3988" t="s">
        <v>586</v>
      </c>
      <c r="H401" s="3783" t="s">
        <v>33</v>
      </c>
      <c r="I401" s="3744"/>
      <c r="J401" s="1276"/>
      <c r="K401" s="1270" t="s">
        <v>101</v>
      </c>
      <c r="L401" s="1225">
        <v>2</v>
      </c>
      <c r="M401" s="1280"/>
      <c r="N401" s="1279"/>
      <c r="O401" s="1278"/>
    </row>
    <row r="402" spans="1:19" s="2" customFormat="1" ht="35.25" customHeight="1" thickBot="1" x14ac:dyDescent="0.25">
      <c r="A402" s="1266"/>
      <c r="B402" s="1265"/>
      <c r="C402" s="1264"/>
      <c r="D402" s="3796"/>
      <c r="E402" s="1277"/>
      <c r="F402" s="3991"/>
      <c r="G402" s="3989"/>
      <c r="H402" s="3784"/>
      <c r="I402" s="3744"/>
      <c r="J402" s="1262"/>
      <c r="K402" s="1261"/>
      <c r="L402" s="1207"/>
      <c r="M402" s="1260"/>
      <c r="N402" s="1205"/>
      <c r="O402" s="1259"/>
    </row>
    <row r="403" spans="1:19" s="2" customFormat="1" ht="23.25" customHeight="1" thickBot="1" x14ac:dyDescent="0.25">
      <c r="A403" s="1266"/>
      <c r="B403" s="1265"/>
      <c r="C403" s="1264"/>
      <c r="D403" s="3794"/>
      <c r="E403" s="1273"/>
      <c r="F403" s="3963" t="s">
        <v>588</v>
      </c>
      <c r="G403" s="3989"/>
      <c r="H403" s="3784"/>
      <c r="I403" s="3744"/>
      <c r="J403" s="1276"/>
      <c r="K403" s="1270" t="s">
        <v>101</v>
      </c>
      <c r="L403" s="1225">
        <v>2</v>
      </c>
      <c r="M403" s="1275"/>
      <c r="N403" s="1255"/>
      <c r="O403" s="1274"/>
    </row>
    <row r="404" spans="1:19" s="2" customFormat="1" ht="26.25" customHeight="1" thickBot="1" x14ac:dyDescent="0.25">
      <c r="A404" s="1266"/>
      <c r="B404" s="1265"/>
      <c r="C404" s="1264"/>
      <c r="D404" s="3796"/>
      <c r="E404" s="1272"/>
      <c r="F404" s="3991"/>
      <c r="G404" s="3990"/>
      <c r="H404" s="3785"/>
      <c r="I404" s="3744"/>
      <c r="J404" s="1271"/>
      <c r="K404" s="1261"/>
      <c r="L404" s="1207"/>
      <c r="M404" s="1269"/>
      <c r="N404" s="1268"/>
      <c r="O404" s="1267"/>
    </row>
    <row r="405" spans="1:19" s="2" customFormat="1" ht="25.5" customHeight="1" thickBot="1" x14ac:dyDescent="0.25">
      <c r="A405" s="1266"/>
      <c r="B405" s="1265"/>
      <c r="C405" s="1264"/>
      <c r="D405" s="3794"/>
      <c r="E405" s="1273"/>
      <c r="F405" s="3963" t="s">
        <v>587</v>
      </c>
      <c r="G405" s="3982" t="s">
        <v>586</v>
      </c>
      <c r="H405" s="3783" t="s">
        <v>33</v>
      </c>
      <c r="I405" s="3744"/>
      <c r="J405" s="1271"/>
      <c r="K405" s="1270" t="s">
        <v>101</v>
      </c>
      <c r="L405" s="1207">
        <v>1</v>
      </c>
      <c r="M405" s="1269"/>
      <c r="N405" s="1268"/>
      <c r="O405" s="1267"/>
    </row>
    <row r="406" spans="1:19" s="2" customFormat="1" ht="18.75" customHeight="1" thickBot="1" x14ac:dyDescent="0.25">
      <c r="A406" s="1266"/>
      <c r="B406" s="1265"/>
      <c r="C406" s="1264"/>
      <c r="D406" s="3796"/>
      <c r="E406" s="1272"/>
      <c r="F406" s="3991"/>
      <c r="G406" s="3982"/>
      <c r="H406" s="3784"/>
      <c r="I406" s="3744"/>
      <c r="J406" s="1271"/>
      <c r="K406" s="1261"/>
      <c r="L406" s="1207"/>
      <c r="M406" s="1269"/>
      <c r="N406" s="1268"/>
      <c r="O406" s="1267"/>
    </row>
    <row r="407" spans="1:19" s="2" customFormat="1" ht="25.5" customHeight="1" thickBot="1" x14ac:dyDescent="0.25">
      <c r="A407" s="1266"/>
      <c r="B407" s="1265"/>
      <c r="C407" s="1264"/>
      <c r="D407" s="3794"/>
      <c r="E407" s="1273"/>
      <c r="F407" s="3963" t="s">
        <v>585</v>
      </c>
      <c r="G407" s="3982"/>
      <c r="H407" s="3784"/>
      <c r="I407" s="3744"/>
      <c r="J407" s="1271"/>
      <c r="K407" s="1270" t="s">
        <v>101</v>
      </c>
      <c r="L407" s="1207">
        <v>0.4</v>
      </c>
      <c r="M407" s="1269"/>
      <c r="N407" s="1268"/>
      <c r="O407" s="1267"/>
    </row>
    <row r="408" spans="1:19" s="2" customFormat="1" ht="27.75" customHeight="1" thickBot="1" x14ac:dyDescent="0.25">
      <c r="A408" s="1266"/>
      <c r="B408" s="1265"/>
      <c r="C408" s="1264"/>
      <c r="D408" s="3796"/>
      <c r="E408" s="1272"/>
      <c r="F408" s="3991"/>
      <c r="G408" s="3982"/>
      <c r="H408" s="3784"/>
      <c r="I408" s="3744"/>
      <c r="J408" s="1271"/>
      <c r="K408" s="1261"/>
      <c r="L408" s="1207"/>
      <c r="M408" s="1269"/>
      <c r="N408" s="1268"/>
      <c r="O408" s="1267"/>
    </row>
    <row r="409" spans="1:19" s="2" customFormat="1" ht="23.25" customHeight="1" thickBot="1" x14ac:dyDescent="0.25">
      <c r="A409" s="1266"/>
      <c r="B409" s="1265"/>
      <c r="C409" s="1264"/>
      <c r="D409" s="3794"/>
      <c r="E409" s="1263"/>
      <c r="F409" s="3963" t="s">
        <v>584</v>
      </c>
      <c r="G409" s="3982"/>
      <c r="H409" s="3784"/>
      <c r="I409" s="3744"/>
      <c r="J409" s="1271"/>
      <c r="K409" s="1270" t="s">
        <v>101</v>
      </c>
      <c r="L409" s="1207">
        <v>0.2</v>
      </c>
      <c r="M409" s="1269"/>
      <c r="N409" s="1268"/>
      <c r="O409" s="1267"/>
    </row>
    <row r="410" spans="1:19" s="2" customFormat="1" ht="32.25" customHeight="1" thickBot="1" x14ac:dyDescent="0.25">
      <c r="A410" s="1266"/>
      <c r="B410" s="1265"/>
      <c r="C410" s="1264"/>
      <c r="D410" s="3796"/>
      <c r="E410" s="1263"/>
      <c r="F410" s="3964"/>
      <c r="G410" s="3982"/>
      <c r="H410" s="3784"/>
      <c r="I410" s="3744"/>
      <c r="J410" s="1262"/>
      <c r="K410" s="1261"/>
      <c r="L410" s="1207"/>
      <c r="M410" s="1260"/>
      <c r="N410" s="1205"/>
      <c r="O410" s="1259"/>
    </row>
    <row r="411" spans="1:19" s="2" customFormat="1" ht="15" customHeight="1" thickBot="1" x14ac:dyDescent="0.3">
      <c r="A411" s="3829" t="s">
        <v>86</v>
      </c>
      <c r="B411" s="3876" t="s">
        <v>27</v>
      </c>
      <c r="C411" s="3880" t="s">
        <v>84</v>
      </c>
      <c r="D411" s="4016" t="s">
        <v>583</v>
      </c>
      <c r="E411" s="3882"/>
      <c r="F411" s="3968"/>
      <c r="G411" s="3981" t="s">
        <v>568</v>
      </c>
      <c r="H411" s="3783" t="s">
        <v>33</v>
      </c>
      <c r="I411" s="3743" t="s">
        <v>582</v>
      </c>
      <c r="J411" s="3764" t="s">
        <v>237</v>
      </c>
      <c r="K411" s="1258" t="s">
        <v>101</v>
      </c>
      <c r="L411" s="1257">
        <f>L416+L418+L420+L423+L425+L427+L429+L431+L433+L435</f>
        <v>1217</v>
      </c>
      <c r="M411" s="1256"/>
      <c r="N411" s="1255"/>
      <c r="O411" s="1254"/>
      <c r="S411" s="1253"/>
    </row>
    <row r="412" spans="1:19" s="2" customFormat="1" ht="15" customHeight="1" thickBot="1" x14ac:dyDescent="0.3">
      <c r="A412" s="3830"/>
      <c r="B412" s="3879"/>
      <c r="C412" s="3894"/>
      <c r="D412" s="4017"/>
      <c r="E412" s="3883"/>
      <c r="F412" s="3828"/>
      <c r="G412" s="3982"/>
      <c r="H412" s="3784"/>
      <c r="I412" s="3744"/>
      <c r="J412" s="3765"/>
      <c r="K412" s="1251" t="s">
        <v>139</v>
      </c>
      <c r="L412" s="1246">
        <f>L417+L419+L422+L424+L428+L430+L434</f>
        <v>0</v>
      </c>
      <c r="M412" s="1250"/>
      <c r="N412" s="1249"/>
      <c r="O412" s="1248"/>
    </row>
    <row r="413" spans="1:19" s="2" customFormat="1" ht="15" customHeight="1" thickBot="1" x14ac:dyDescent="0.3">
      <c r="A413" s="3830"/>
      <c r="B413" s="3879"/>
      <c r="C413" s="3894"/>
      <c r="D413" s="4017"/>
      <c r="E413" s="3883"/>
      <c r="F413" s="3828"/>
      <c r="G413" s="3982"/>
      <c r="H413" s="3784"/>
      <c r="I413" s="3744"/>
      <c r="J413" s="3765"/>
      <c r="K413" s="1251" t="s">
        <v>239</v>
      </c>
      <c r="L413" s="1246">
        <f>L421</f>
        <v>1044.3</v>
      </c>
      <c r="M413" s="1252"/>
      <c r="N413" s="1249"/>
      <c r="O413" s="1248"/>
    </row>
    <row r="414" spans="1:19" s="2" customFormat="1" ht="15" customHeight="1" thickBot="1" x14ac:dyDescent="0.3">
      <c r="A414" s="3830"/>
      <c r="B414" s="3879"/>
      <c r="C414" s="3894"/>
      <c r="D414" s="4017"/>
      <c r="E414" s="3883"/>
      <c r="F414" s="3828"/>
      <c r="G414" s="3982"/>
      <c r="H414" s="3784"/>
      <c r="I414" s="3744"/>
      <c r="J414" s="3765"/>
      <c r="K414" s="1251" t="s">
        <v>124</v>
      </c>
      <c r="L414" s="1246">
        <f>L432</f>
        <v>69.3</v>
      </c>
      <c r="M414" s="1250"/>
      <c r="N414" s="1249"/>
      <c r="O414" s="1248"/>
    </row>
    <row r="415" spans="1:19" s="2" customFormat="1" ht="26.25" customHeight="1" thickBot="1" x14ac:dyDescent="0.3">
      <c r="A415" s="3831"/>
      <c r="B415" s="3877"/>
      <c r="C415" s="3881"/>
      <c r="D415" s="4018"/>
      <c r="E415" s="3884"/>
      <c r="F415" s="4019"/>
      <c r="G415" s="3983"/>
      <c r="H415" s="3785"/>
      <c r="I415" s="3745"/>
      <c r="J415" s="3803"/>
      <c r="K415" s="1247" t="s">
        <v>21</v>
      </c>
      <c r="L415" s="1246">
        <f>SUM(L411:L414)</f>
        <v>2330.6000000000004</v>
      </c>
      <c r="M415" s="1206"/>
      <c r="N415" s="1245"/>
      <c r="O415" s="1204"/>
    </row>
    <row r="416" spans="1:19" s="2" customFormat="1" ht="15" customHeight="1" thickBot="1" x14ac:dyDescent="0.3">
      <c r="A416" s="3829" t="s">
        <v>86</v>
      </c>
      <c r="B416" s="3876" t="s">
        <v>27</v>
      </c>
      <c r="C416" s="3880" t="s">
        <v>84</v>
      </c>
      <c r="D416" s="3794" t="s">
        <v>25</v>
      </c>
      <c r="E416" s="1215"/>
      <c r="F416" s="3224" t="s">
        <v>581</v>
      </c>
      <c r="G416" s="3981" t="s">
        <v>568</v>
      </c>
      <c r="H416" s="3783" t="s">
        <v>33</v>
      </c>
      <c r="I416" s="3786"/>
      <c r="J416" s="1222"/>
      <c r="K416" s="1214" t="s">
        <v>561</v>
      </c>
      <c r="L416" s="1221">
        <v>280.60000000000002</v>
      </c>
      <c r="M416" s="1244" t="s">
        <v>580</v>
      </c>
      <c r="N416" s="1243" t="s">
        <v>200</v>
      </c>
      <c r="O416" s="1242">
        <v>1</v>
      </c>
    </row>
    <row r="417" spans="1:18" s="2" customFormat="1" ht="30.75" customHeight="1" thickBot="1" x14ac:dyDescent="0.3">
      <c r="A417" s="3831"/>
      <c r="B417" s="3877"/>
      <c r="C417" s="3881"/>
      <c r="D417" s="3796"/>
      <c r="E417" s="1210"/>
      <c r="F417" s="3225"/>
      <c r="G417" s="3982"/>
      <c r="H417" s="3784"/>
      <c r="I417" s="3807"/>
      <c r="J417" s="1209"/>
      <c r="K417" s="1224" t="s">
        <v>139</v>
      </c>
      <c r="L417" s="1207"/>
      <c r="M417" s="1241"/>
      <c r="N417" s="1240"/>
      <c r="O417" s="1239"/>
    </row>
    <row r="418" spans="1:18" s="2" customFormat="1" ht="23.25" customHeight="1" thickBot="1" x14ac:dyDescent="0.3">
      <c r="A418" s="3829" t="s">
        <v>86</v>
      </c>
      <c r="B418" s="3876" t="s">
        <v>27</v>
      </c>
      <c r="C418" s="3880" t="s">
        <v>84</v>
      </c>
      <c r="D418" s="3794" t="s">
        <v>27</v>
      </c>
      <c r="E418" s="1215"/>
      <c r="F418" s="1223" t="s">
        <v>579</v>
      </c>
      <c r="G418" s="3982"/>
      <c r="H418" s="3784"/>
      <c r="I418" s="3807"/>
      <c r="J418" s="1218"/>
      <c r="K418" s="1208" t="s">
        <v>561</v>
      </c>
      <c r="L418" s="1207">
        <v>218</v>
      </c>
      <c r="M418" s="3986" t="s">
        <v>578</v>
      </c>
      <c r="N418" s="3994" t="s">
        <v>200</v>
      </c>
      <c r="O418" s="4001">
        <v>1</v>
      </c>
    </row>
    <row r="419" spans="1:18" s="2" customFormat="1" ht="23.25" customHeight="1" thickBot="1" x14ac:dyDescent="0.3">
      <c r="A419" s="3831"/>
      <c r="B419" s="3877"/>
      <c r="C419" s="3881"/>
      <c r="D419" s="3796"/>
      <c r="E419" s="1210"/>
      <c r="F419" s="1220"/>
      <c r="G419" s="3982"/>
      <c r="H419" s="3785"/>
      <c r="I419" s="3807"/>
      <c r="J419" s="1238"/>
      <c r="K419" s="1214" t="s">
        <v>139</v>
      </c>
      <c r="L419" s="1221"/>
      <c r="M419" s="3987"/>
      <c r="N419" s="3771"/>
      <c r="O419" s="4002"/>
    </row>
    <row r="420" spans="1:18" s="2" customFormat="1" ht="28.5" customHeight="1" thickBot="1" x14ac:dyDescent="0.3">
      <c r="A420" s="3829" t="s">
        <v>86</v>
      </c>
      <c r="B420" s="3876" t="s">
        <v>27</v>
      </c>
      <c r="C420" s="3880" t="s">
        <v>84</v>
      </c>
      <c r="D420" s="3794" t="s">
        <v>86</v>
      </c>
      <c r="E420" s="1215"/>
      <c r="F420" s="3224" t="s">
        <v>577</v>
      </c>
      <c r="G420" s="3981" t="s">
        <v>568</v>
      </c>
      <c r="H420" s="3783" t="s">
        <v>33</v>
      </c>
      <c r="I420" s="3807"/>
      <c r="J420" s="1209"/>
      <c r="K420" s="1224" t="s">
        <v>561</v>
      </c>
      <c r="L420" s="1207">
        <v>245</v>
      </c>
      <c r="M420" s="3987" t="s">
        <v>576</v>
      </c>
      <c r="N420" s="3771" t="s">
        <v>200</v>
      </c>
      <c r="O420" s="4002">
        <v>1</v>
      </c>
    </row>
    <row r="421" spans="1:18" s="2" customFormat="1" ht="28.5" customHeight="1" thickBot="1" x14ac:dyDescent="0.3">
      <c r="A421" s="3830"/>
      <c r="B421" s="3879"/>
      <c r="C421" s="3894"/>
      <c r="D421" s="3795"/>
      <c r="E421" s="1233"/>
      <c r="F421" s="3763"/>
      <c r="G421" s="3982"/>
      <c r="H421" s="3784"/>
      <c r="I421" s="3807"/>
      <c r="J421" s="1209"/>
      <c r="K421" s="1224" t="s">
        <v>239</v>
      </c>
      <c r="L421" s="1207">
        <v>1044.3</v>
      </c>
      <c r="M421" s="3980"/>
      <c r="N421" s="4011"/>
      <c r="O421" s="4012"/>
    </row>
    <row r="422" spans="1:18" s="2" customFormat="1" ht="20.25" customHeight="1" thickBot="1" x14ac:dyDescent="0.3">
      <c r="A422" s="3831"/>
      <c r="B422" s="3877"/>
      <c r="C422" s="3881"/>
      <c r="D422" s="3796"/>
      <c r="E422" s="1210"/>
      <c r="F422" s="1220"/>
      <c r="G422" s="3982"/>
      <c r="H422" s="3784"/>
      <c r="I422" s="3807"/>
      <c r="J422" s="1209"/>
      <c r="K422" s="1224" t="s">
        <v>139</v>
      </c>
      <c r="L422" s="1207">
        <v>0</v>
      </c>
      <c r="M422" s="3980"/>
      <c r="N422" s="4011"/>
      <c r="O422" s="4012"/>
    </row>
    <row r="423" spans="1:18" s="2" customFormat="1" ht="15" customHeight="1" thickBot="1" x14ac:dyDescent="0.3">
      <c r="A423" s="3829" t="s">
        <v>86</v>
      </c>
      <c r="B423" s="3876" t="s">
        <v>27</v>
      </c>
      <c r="C423" s="3880" t="s">
        <v>84</v>
      </c>
      <c r="D423" s="3794" t="s">
        <v>84</v>
      </c>
      <c r="E423" s="1215"/>
      <c r="F423" s="3224" t="s">
        <v>575</v>
      </c>
      <c r="G423" s="3982"/>
      <c r="H423" s="3784"/>
      <c r="I423" s="3807"/>
      <c r="J423" s="1209"/>
      <c r="K423" s="1226" t="s">
        <v>561</v>
      </c>
      <c r="L423" s="1207">
        <v>15</v>
      </c>
      <c r="M423" s="3980" t="s">
        <v>574</v>
      </c>
      <c r="N423" s="4011" t="s">
        <v>200</v>
      </c>
      <c r="O423" s="4012">
        <v>1</v>
      </c>
    </row>
    <row r="424" spans="1:18" s="2" customFormat="1" ht="29.25" customHeight="1" thickBot="1" x14ac:dyDescent="0.3">
      <c r="A424" s="3831"/>
      <c r="B424" s="3877"/>
      <c r="C424" s="3881"/>
      <c r="D424" s="3796"/>
      <c r="E424" s="1210"/>
      <c r="F424" s="3225"/>
      <c r="G424" s="3983"/>
      <c r="H424" s="3785"/>
      <c r="I424" s="3807"/>
      <c r="J424" s="1209"/>
      <c r="K424" s="1224" t="s">
        <v>139</v>
      </c>
      <c r="L424" s="1207"/>
      <c r="M424" s="3980"/>
      <c r="N424" s="4011"/>
      <c r="O424" s="4012"/>
    </row>
    <row r="425" spans="1:18" s="2" customFormat="1" ht="26.25" customHeight="1" thickBot="1" x14ac:dyDescent="0.3">
      <c r="A425" s="3829" t="s">
        <v>86</v>
      </c>
      <c r="B425" s="3876" t="s">
        <v>27</v>
      </c>
      <c r="C425" s="3880" t="s">
        <v>84</v>
      </c>
      <c r="D425" s="1234" t="s">
        <v>81</v>
      </c>
      <c r="E425" s="1233"/>
      <c r="F425" s="3224" t="s">
        <v>573</v>
      </c>
      <c r="G425" s="3981" t="s">
        <v>568</v>
      </c>
      <c r="H425" s="3783" t="s">
        <v>33</v>
      </c>
      <c r="I425" s="3807"/>
      <c r="J425" s="1209"/>
      <c r="K425" s="1214" t="s">
        <v>561</v>
      </c>
      <c r="L425" s="1207">
        <v>12</v>
      </c>
      <c r="M425" s="1237" t="s">
        <v>572</v>
      </c>
      <c r="N425" s="1236" t="s">
        <v>350</v>
      </c>
      <c r="O425" s="1235">
        <v>1</v>
      </c>
    </row>
    <row r="426" spans="1:18" s="2" customFormat="1" ht="27.75" customHeight="1" thickBot="1" x14ac:dyDescent="0.3">
      <c r="A426" s="3831"/>
      <c r="B426" s="3877"/>
      <c r="C426" s="3881"/>
      <c r="D426" s="1234"/>
      <c r="E426" s="1233"/>
      <c r="F426" s="3225"/>
      <c r="G426" s="3982"/>
      <c r="H426" s="3784"/>
      <c r="I426" s="3807"/>
      <c r="J426" s="1232"/>
      <c r="K426" s="1231" t="s">
        <v>139</v>
      </c>
      <c r="L426" s="1230"/>
      <c r="M426" s="1229"/>
      <c r="N426" s="1228"/>
      <c r="O426" s="1227"/>
    </row>
    <row r="427" spans="1:18" s="2" customFormat="1" ht="26.25" customHeight="1" thickBot="1" x14ac:dyDescent="0.3">
      <c r="A427" s="3829" t="s">
        <v>86</v>
      </c>
      <c r="B427" s="3876" t="s">
        <v>27</v>
      </c>
      <c r="C427" s="3880" t="s">
        <v>84</v>
      </c>
      <c r="D427" s="3794" t="s">
        <v>76</v>
      </c>
      <c r="E427" s="1215"/>
      <c r="F427" s="3766" t="s">
        <v>571</v>
      </c>
      <c r="G427" s="3982"/>
      <c r="H427" s="3783" t="s">
        <v>33</v>
      </c>
      <c r="I427" s="3807"/>
      <c r="J427" s="1222"/>
      <c r="K427" s="1226" t="s">
        <v>561</v>
      </c>
      <c r="L427" s="1225">
        <v>140</v>
      </c>
      <c r="M427" s="3995" t="s">
        <v>570</v>
      </c>
      <c r="N427" s="3997" t="s">
        <v>200</v>
      </c>
      <c r="O427" s="3999">
        <v>1</v>
      </c>
    </row>
    <row r="428" spans="1:18" s="2" customFormat="1" ht="15" customHeight="1" thickBot="1" x14ac:dyDescent="0.3">
      <c r="A428" s="3831"/>
      <c r="B428" s="3877"/>
      <c r="C428" s="3881"/>
      <c r="D428" s="3796"/>
      <c r="E428" s="1210"/>
      <c r="F428" s="3911"/>
      <c r="G428" s="3982"/>
      <c r="H428" s="3784"/>
      <c r="I428" s="3807"/>
      <c r="J428" s="1219"/>
      <c r="K428" s="1224" t="s">
        <v>139</v>
      </c>
      <c r="L428" s="1207"/>
      <c r="M428" s="3996"/>
      <c r="N428" s="3998"/>
      <c r="O428" s="4000"/>
    </row>
    <row r="429" spans="1:18" s="2" customFormat="1" ht="15" customHeight="1" thickBot="1" x14ac:dyDescent="0.3">
      <c r="A429" s="3829" t="s">
        <v>86</v>
      </c>
      <c r="B429" s="3876" t="s">
        <v>27</v>
      </c>
      <c r="C429" s="3880" t="s">
        <v>84</v>
      </c>
      <c r="D429" s="3794" t="s">
        <v>73</v>
      </c>
      <c r="E429" s="1215"/>
      <c r="F429" s="1223" t="s">
        <v>569</v>
      </c>
      <c r="G429" s="3981" t="s">
        <v>568</v>
      </c>
      <c r="H429" s="3784"/>
      <c r="I429" s="3807"/>
      <c r="J429" s="1222"/>
      <c r="K429" s="1214" t="s">
        <v>561</v>
      </c>
      <c r="L429" s="1221">
        <v>77.8</v>
      </c>
      <c r="M429" s="4003" t="s">
        <v>567</v>
      </c>
      <c r="N429" s="3997" t="s">
        <v>200</v>
      </c>
      <c r="O429" s="3999">
        <v>3</v>
      </c>
    </row>
    <row r="430" spans="1:18" s="2" customFormat="1" ht="15" customHeight="1" thickBot="1" x14ac:dyDescent="0.3">
      <c r="A430" s="3831"/>
      <c r="B430" s="3877"/>
      <c r="C430" s="3881"/>
      <c r="D430" s="3796"/>
      <c r="E430" s="1210"/>
      <c r="F430" s="1220"/>
      <c r="G430" s="3982"/>
      <c r="H430" s="3785"/>
      <c r="I430" s="3807"/>
      <c r="J430" s="1219"/>
      <c r="K430" s="1208" t="s">
        <v>139</v>
      </c>
      <c r="L430" s="1207"/>
      <c r="M430" s="4004"/>
      <c r="N430" s="3998"/>
      <c r="O430" s="4000"/>
    </row>
    <row r="431" spans="1:18" s="2" customFormat="1" ht="15" customHeight="1" thickBot="1" x14ac:dyDescent="0.3">
      <c r="A431" s="3829" t="s">
        <v>86</v>
      </c>
      <c r="B431" s="3876" t="s">
        <v>27</v>
      </c>
      <c r="C431" s="3880" t="s">
        <v>84</v>
      </c>
      <c r="D431" s="3794" t="s">
        <v>69</v>
      </c>
      <c r="E431" s="1215"/>
      <c r="F431" s="4053" t="s">
        <v>566</v>
      </c>
      <c r="G431" s="3982"/>
      <c r="H431" s="3783" t="s">
        <v>33</v>
      </c>
      <c r="I431" s="3807"/>
      <c r="J431" s="1218"/>
      <c r="K431" s="1208" t="s">
        <v>561</v>
      </c>
      <c r="L431" s="1207">
        <v>200</v>
      </c>
      <c r="M431" s="3992" t="s">
        <v>565</v>
      </c>
      <c r="N431" s="3994" t="s">
        <v>200</v>
      </c>
      <c r="O431" s="4001">
        <v>1</v>
      </c>
      <c r="P431" s="1217"/>
      <c r="Q431" s="1216"/>
      <c r="R431" s="1216"/>
    </row>
    <row r="432" spans="1:18" s="2" customFormat="1" ht="36" customHeight="1" thickBot="1" x14ac:dyDescent="0.3">
      <c r="A432" s="3831"/>
      <c r="B432" s="3877"/>
      <c r="C432" s="3881"/>
      <c r="D432" s="3796"/>
      <c r="E432" s="1210"/>
      <c r="F432" s="4054"/>
      <c r="G432" s="3982"/>
      <c r="H432" s="3784"/>
      <c r="I432" s="3807"/>
      <c r="J432" s="1209"/>
      <c r="K432" s="1208" t="s">
        <v>124</v>
      </c>
      <c r="L432" s="1207">
        <v>69.3</v>
      </c>
      <c r="M432" s="3993"/>
      <c r="N432" s="3771"/>
      <c r="O432" s="4002"/>
    </row>
    <row r="433" spans="1:17" s="2" customFormat="1" ht="15" customHeight="1" thickBot="1" x14ac:dyDescent="0.3">
      <c r="A433" s="3829" t="s">
        <v>86</v>
      </c>
      <c r="B433" s="3876" t="s">
        <v>27</v>
      </c>
      <c r="C433" s="3880" t="s">
        <v>84</v>
      </c>
      <c r="D433" s="3794" t="s">
        <v>66</v>
      </c>
      <c r="E433" s="1215"/>
      <c r="F433" s="3224" t="s">
        <v>564</v>
      </c>
      <c r="G433" s="3982"/>
      <c r="H433" s="3784"/>
      <c r="I433" s="3807"/>
      <c r="J433" s="1209"/>
      <c r="K433" s="1214" t="s">
        <v>561</v>
      </c>
      <c r="L433" s="1207">
        <v>8.6</v>
      </c>
      <c r="M433" s="4005" t="s">
        <v>563</v>
      </c>
      <c r="N433" s="4006" t="s">
        <v>200</v>
      </c>
      <c r="O433" s="4007">
        <v>4</v>
      </c>
    </row>
    <row r="434" spans="1:17" s="2" customFormat="1" ht="15" customHeight="1" thickBot="1" x14ac:dyDescent="0.3">
      <c r="A434" s="3831"/>
      <c r="B434" s="3877"/>
      <c r="C434" s="3881"/>
      <c r="D434" s="3796"/>
      <c r="E434" s="1210"/>
      <c r="F434" s="3225"/>
      <c r="G434" s="3982"/>
      <c r="H434" s="3784"/>
      <c r="I434" s="3807"/>
      <c r="J434" s="1209"/>
      <c r="K434" s="1208" t="s">
        <v>139</v>
      </c>
      <c r="L434" s="1207"/>
      <c r="M434" s="4005"/>
      <c r="N434" s="4006"/>
      <c r="O434" s="4007"/>
    </row>
    <row r="435" spans="1:17" s="2" customFormat="1" ht="15" customHeight="1" thickBot="1" x14ac:dyDescent="0.3">
      <c r="A435" s="3829" t="s">
        <v>86</v>
      </c>
      <c r="B435" s="3876" t="s">
        <v>27</v>
      </c>
      <c r="C435" s="3880" t="s">
        <v>84</v>
      </c>
      <c r="D435" s="3794" t="s">
        <v>62</v>
      </c>
      <c r="E435" s="1215"/>
      <c r="F435" s="3224" t="s">
        <v>562</v>
      </c>
      <c r="G435" s="3982"/>
      <c r="H435" s="3784"/>
      <c r="I435" s="3807"/>
      <c r="J435" s="1209"/>
      <c r="K435" s="1214" t="s">
        <v>561</v>
      </c>
      <c r="L435" s="1207">
        <v>20</v>
      </c>
      <c r="M435" s="1213" t="s">
        <v>560</v>
      </c>
      <c r="N435" s="1212" t="s">
        <v>200</v>
      </c>
      <c r="O435" s="1211">
        <v>1</v>
      </c>
    </row>
    <row r="436" spans="1:17" s="2" customFormat="1" ht="14.25" customHeight="1" thickBot="1" x14ac:dyDescent="0.3">
      <c r="A436" s="3831"/>
      <c r="B436" s="3877"/>
      <c r="C436" s="3881"/>
      <c r="D436" s="3796"/>
      <c r="E436" s="1210"/>
      <c r="F436" s="3225"/>
      <c r="G436" s="3983"/>
      <c r="H436" s="3785"/>
      <c r="I436" s="3807"/>
      <c r="J436" s="1209"/>
      <c r="K436" s="1208"/>
      <c r="L436" s="1207"/>
      <c r="M436" s="1206"/>
      <c r="N436" s="1205"/>
      <c r="O436" s="1204"/>
    </row>
    <row r="437" spans="1:17" s="2" customFormat="1" ht="15" customHeight="1" thickBot="1" x14ac:dyDescent="0.3">
      <c r="A437" s="1203" t="s">
        <v>86</v>
      </c>
      <c r="B437" s="1202" t="s">
        <v>27</v>
      </c>
      <c r="C437" s="3811" t="s">
        <v>559</v>
      </c>
      <c r="D437" s="3812"/>
      <c r="E437" s="3812"/>
      <c r="F437" s="3812"/>
      <c r="G437" s="3812"/>
      <c r="H437" s="3812"/>
      <c r="I437" s="3812"/>
      <c r="J437" s="3812"/>
      <c r="K437" s="3813"/>
      <c r="L437" s="1201">
        <f>L376+L382+L387+L415</f>
        <v>2513.6000000000004</v>
      </c>
      <c r="M437" s="3946"/>
      <c r="N437" s="3947"/>
      <c r="O437" s="3948"/>
    </row>
    <row r="438" spans="1:17" s="13" customFormat="1" ht="15" customHeight="1" thickBot="1" x14ac:dyDescent="0.3">
      <c r="A438" s="1200" t="s">
        <v>86</v>
      </c>
      <c r="B438" s="3861" t="s">
        <v>558</v>
      </c>
      <c r="C438" s="3862"/>
      <c r="D438" s="3862"/>
      <c r="E438" s="3862"/>
      <c r="F438" s="3862"/>
      <c r="G438" s="3862"/>
      <c r="H438" s="3862"/>
      <c r="I438" s="3862"/>
      <c r="J438" s="3862"/>
      <c r="K438" s="3863"/>
      <c r="L438" s="1199">
        <f>L370+L437</f>
        <v>9771.01</v>
      </c>
      <c r="M438" s="3957"/>
      <c r="N438" s="3958"/>
      <c r="O438" s="3959"/>
    </row>
    <row r="439" spans="1:17" s="13" customFormat="1" ht="15" customHeight="1" thickBot="1" x14ac:dyDescent="0.3">
      <c r="A439" s="1198"/>
      <c r="B439" s="3960" t="s">
        <v>557</v>
      </c>
      <c r="C439" s="3961"/>
      <c r="D439" s="3961"/>
      <c r="E439" s="3961"/>
      <c r="F439" s="3961"/>
      <c r="G439" s="3961"/>
      <c r="H439" s="3961"/>
      <c r="I439" s="3961"/>
      <c r="J439" s="3961"/>
      <c r="K439" s="3962"/>
      <c r="L439" s="1197">
        <f>L86+L227+L438</f>
        <v>15966.58</v>
      </c>
      <c r="M439" s="3949"/>
      <c r="N439" s="3950"/>
      <c r="O439" s="3951"/>
    </row>
    <row r="440" spans="1:17" s="13" customFormat="1" ht="27" customHeight="1" x14ac:dyDescent="0.25">
      <c r="A440" s="3945" t="s">
        <v>20</v>
      </c>
      <c r="B440" s="3945"/>
      <c r="C440" s="3945"/>
      <c r="D440" s="3945"/>
      <c r="E440" s="3945"/>
      <c r="F440" s="3945"/>
      <c r="G440" s="3945"/>
      <c r="H440" s="3945"/>
      <c r="I440" s="3945"/>
      <c r="J440" s="3945"/>
      <c r="K440" s="3945"/>
      <c r="L440" s="1195"/>
    </row>
    <row r="441" spans="1:17" s="13" customFormat="1" ht="15" customHeight="1" x14ac:dyDescent="0.25">
      <c r="A441" s="26"/>
      <c r="B441" s="26"/>
      <c r="C441" s="26"/>
      <c r="D441" s="26"/>
      <c r="E441" s="26"/>
      <c r="F441" s="26"/>
      <c r="G441" s="26"/>
      <c r="H441" s="1196"/>
      <c r="I441" s="26"/>
      <c r="J441" s="26"/>
      <c r="K441" s="26"/>
      <c r="L441" s="1195"/>
    </row>
    <row r="442" spans="1:17" s="13" customFormat="1" ht="13.5" customHeight="1" x14ac:dyDescent="0.25">
      <c r="A442" s="29"/>
      <c r="B442" s="30"/>
      <c r="C442" s="3292" t="s">
        <v>19</v>
      </c>
      <c r="D442" s="3292"/>
      <c r="E442" s="3292"/>
      <c r="F442" s="3292"/>
      <c r="G442" s="3292"/>
      <c r="H442" s="3292"/>
      <c r="I442" s="3292"/>
      <c r="J442" s="3292"/>
      <c r="K442" s="3292"/>
      <c r="L442" s="3292"/>
      <c r="M442" s="3292"/>
      <c r="N442" s="3292"/>
      <c r="O442" s="3292"/>
    </row>
    <row r="443" spans="1:17" s="13" customFormat="1" ht="13.5" customHeight="1" thickBot="1" x14ac:dyDescent="0.3">
      <c r="A443" s="29"/>
      <c r="B443" s="27"/>
      <c r="C443" s="27"/>
      <c r="D443" s="27"/>
      <c r="E443" s="27"/>
      <c r="F443" s="27"/>
      <c r="G443" s="28"/>
      <c r="H443" s="1194"/>
      <c r="I443" s="27"/>
      <c r="J443" s="27"/>
      <c r="L443" s="1193"/>
      <c r="M443" s="3293"/>
      <c r="N443" s="3293"/>
      <c r="O443" s="3293"/>
    </row>
    <row r="444" spans="1:17" s="13" customFormat="1" ht="61.5" customHeight="1" thickBot="1" x14ac:dyDescent="0.3">
      <c r="A444" s="24"/>
      <c r="B444" s="23"/>
      <c r="C444" s="3294" t="s">
        <v>556</v>
      </c>
      <c r="D444" s="3294"/>
      <c r="E444" s="3294"/>
      <c r="F444" s="3294"/>
      <c r="G444" s="3294"/>
      <c r="H444" s="3294"/>
      <c r="I444" s="3294"/>
      <c r="J444" s="3294"/>
      <c r="K444" s="3294"/>
      <c r="L444" s="22" t="s">
        <v>166</v>
      </c>
      <c r="M444" s="21"/>
      <c r="N444" s="3295"/>
      <c r="O444" s="3295"/>
    </row>
    <row r="445" spans="1:17" s="13" customFormat="1" ht="14.1" customHeight="1" thickBot="1" x14ac:dyDescent="0.3">
      <c r="A445" s="4045" t="s">
        <v>16</v>
      </c>
      <c r="B445" s="4046"/>
      <c r="C445" s="4046"/>
      <c r="D445" s="4046"/>
      <c r="E445" s="4046"/>
      <c r="F445" s="4046"/>
      <c r="G445" s="4046"/>
      <c r="H445" s="4046"/>
      <c r="I445" s="4046"/>
      <c r="J445" s="4046"/>
      <c r="K445" s="4047"/>
      <c r="L445" s="1192">
        <f>L446</f>
        <v>15966.58</v>
      </c>
      <c r="M445" s="1191"/>
      <c r="N445" s="3291"/>
      <c r="O445" s="3291"/>
    </row>
    <row r="446" spans="1:17" s="13" customFormat="1" ht="13.5" customHeight="1" thickBot="1" x14ac:dyDescent="0.3">
      <c r="A446" s="4048" t="s">
        <v>15</v>
      </c>
      <c r="B446" s="4049"/>
      <c r="C446" s="4049"/>
      <c r="D446" s="4049"/>
      <c r="E446" s="4049"/>
      <c r="F446" s="4049"/>
      <c r="G446" s="4049"/>
      <c r="H446" s="4049"/>
      <c r="I446" s="4049"/>
      <c r="J446" s="4049"/>
      <c r="K446" s="4050"/>
      <c r="L446" s="1190">
        <f>L447+L448+L449+L450+L451+L452+L453+L454+L455+L456+L457+L458</f>
        <v>15966.58</v>
      </c>
      <c r="M446" s="10"/>
      <c r="N446" s="3272"/>
      <c r="O446" s="3272"/>
    </row>
    <row r="447" spans="1:17" s="13" customFormat="1" ht="14.25" customHeight="1" x14ac:dyDescent="0.25">
      <c r="A447" s="3928" t="s">
        <v>14</v>
      </c>
      <c r="B447" s="3929"/>
      <c r="C447" s="3929"/>
      <c r="D447" s="3929"/>
      <c r="E447" s="3929"/>
      <c r="F447" s="3929"/>
      <c r="G447" s="3929"/>
      <c r="H447" s="3929"/>
      <c r="I447" s="3929"/>
      <c r="J447" s="3929"/>
      <c r="K447" s="3930"/>
      <c r="L447" s="1189">
        <f>L12+L16+L28+L32+L44+L53+L63+L72+L79+L91+L99+L106+L119+L131+L138+L190+L232+L304+L324+L330+L338+L354+L373+L379+L385+L411+L36</f>
        <v>8883.7000000000007</v>
      </c>
      <c r="M447" s="16"/>
      <c r="N447" s="3937"/>
      <c r="O447" s="3937"/>
      <c r="Q447" s="1188"/>
    </row>
    <row r="448" spans="1:17" s="13" customFormat="1" ht="14.25" customHeight="1" x14ac:dyDescent="0.25">
      <c r="A448" s="3264" t="s">
        <v>13</v>
      </c>
      <c r="B448" s="3265"/>
      <c r="C448" s="3265"/>
      <c r="D448" s="3266"/>
      <c r="E448" s="3266"/>
      <c r="F448" s="3266"/>
      <c r="G448" s="3266"/>
      <c r="H448" s="3266"/>
      <c r="I448" s="3266"/>
      <c r="J448" s="3266"/>
      <c r="K448" s="3267"/>
      <c r="L448" s="12"/>
      <c r="M448" s="16"/>
      <c r="N448" s="3291"/>
      <c r="O448" s="3291"/>
    </row>
    <row r="449" spans="1:17" s="13" customFormat="1" ht="14.25" customHeight="1" x14ac:dyDescent="0.25">
      <c r="A449" s="3264" t="s">
        <v>12</v>
      </c>
      <c r="B449" s="3265"/>
      <c r="C449" s="3265"/>
      <c r="D449" s="3266"/>
      <c r="E449" s="3266"/>
      <c r="F449" s="3266"/>
      <c r="G449" s="3266"/>
      <c r="H449" s="3266"/>
      <c r="I449" s="3266"/>
      <c r="J449" s="3266"/>
      <c r="K449" s="3267"/>
      <c r="L449" s="1187">
        <f>L13+L17+L29+L33+L45+L54+L64+L73+L92+L98+L107+L120+L132+L139+L191+L374+L380+L386+L412</f>
        <v>0</v>
      </c>
      <c r="M449" s="16"/>
      <c r="N449" s="16"/>
      <c r="O449" s="16"/>
    </row>
    <row r="450" spans="1:17" s="13" customFormat="1" ht="14.25" customHeight="1" x14ac:dyDescent="0.25">
      <c r="A450" s="3264" t="s">
        <v>11</v>
      </c>
      <c r="B450" s="3265"/>
      <c r="C450" s="3265"/>
      <c r="D450" s="3266"/>
      <c r="E450" s="3266"/>
      <c r="F450" s="3266"/>
      <c r="G450" s="3266"/>
      <c r="H450" s="3266"/>
      <c r="I450" s="3266"/>
      <c r="J450" s="3266"/>
      <c r="K450" s="3267"/>
      <c r="L450" s="12">
        <f>L14+L18+L41+L93+L100+L108+L121+L133+L141+L233+L305+L325+L331+L339+L355</f>
        <v>5119.4999999999991</v>
      </c>
      <c r="M450" s="16"/>
      <c r="N450" s="16"/>
      <c r="O450" s="16"/>
    </row>
    <row r="451" spans="1:17" s="13" customFormat="1" ht="14.25" customHeight="1" x14ac:dyDescent="0.25">
      <c r="A451" s="3274" t="s">
        <v>10</v>
      </c>
      <c r="B451" s="3275"/>
      <c r="C451" s="3275"/>
      <c r="D451" s="3266"/>
      <c r="E451" s="3266"/>
      <c r="F451" s="3266"/>
      <c r="G451" s="3266"/>
      <c r="H451" s="3266"/>
      <c r="I451" s="3266"/>
      <c r="J451" s="3266"/>
      <c r="K451" s="3267"/>
      <c r="L451" s="12">
        <f>L413</f>
        <v>1044.3</v>
      </c>
      <c r="M451" s="16"/>
      <c r="N451" s="16"/>
      <c r="O451" s="16"/>
    </row>
    <row r="452" spans="1:17" s="13" customFormat="1" ht="14.25" customHeight="1" x14ac:dyDescent="0.25">
      <c r="A452" s="3264" t="s">
        <v>9</v>
      </c>
      <c r="B452" s="3266"/>
      <c r="C452" s="3266"/>
      <c r="D452" s="3266"/>
      <c r="E452" s="3266"/>
      <c r="F452" s="3266"/>
      <c r="G452" s="3266"/>
      <c r="H452" s="3266"/>
      <c r="I452" s="3266"/>
      <c r="J452" s="3266"/>
      <c r="K452" s="3267"/>
      <c r="L452" s="12"/>
      <c r="M452" s="16"/>
      <c r="N452" s="16"/>
      <c r="O452" s="16"/>
    </row>
    <row r="453" spans="1:17" s="13" customFormat="1" ht="14.25" customHeight="1" x14ac:dyDescent="0.25">
      <c r="A453" s="3264" t="s">
        <v>8</v>
      </c>
      <c r="B453" s="3265"/>
      <c r="C453" s="3265"/>
      <c r="D453" s="3266"/>
      <c r="E453" s="3266"/>
      <c r="F453" s="3266"/>
      <c r="G453" s="3266"/>
      <c r="H453" s="3266"/>
      <c r="I453" s="3266"/>
      <c r="J453" s="3266"/>
      <c r="K453" s="3267"/>
      <c r="L453" s="12"/>
      <c r="M453" s="16"/>
      <c r="N453" s="16"/>
      <c r="O453" s="16"/>
    </row>
    <row r="454" spans="1:17" s="13" customFormat="1" ht="14.25" customHeight="1" x14ac:dyDescent="0.25">
      <c r="A454" s="3264" t="s">
        <v>7</v>
      </c>
      <c r="B454" s="3265"/>
      <c r="C454" s="3265"/>
      <c r="D454" s="3266"/>
      <c r="E454" s="3266"/>
      <c r="F454" s="3266"/>
      <c r="G454" s="3266"/>
      <c r="H454" s="3266"/>
      <c r="I454" s="3266"/>
      <c r="J454" s="3266"/>
      <c r="K454" s="3267"/>
      <c r="L454" s="12"/>
      <c r="M454" s="16"/>
      <c r="N454" s="16"/>
      <c r="O454" s="16"/>
    </row>
    <row r="455" spans="1:17" s="13" customFormat="1" ht="14.25" customHeight="1" x14ac:dyDescent="0.25">
      <c r="A455" s="3264" t="s">
        <v>6</v>
      </c>
      <c r="B455" s="3265"/>
      <c r="C455" s="3265"/>
      <c r="D455" s="3266"/>
      <c r="E455" s="3266"/>
      <c r="F455" s="3266"/>
      <c r="G455" s="3266"/>
      <c r="H455" s="3266"/>
      <c r="I455" s="3266"/>
      <c r="J455" s="3266"/>
      <c r="K455" s="3267"/>
      <c r="L455" s="12"/>
      <c r="M455" s="16"/>
      <c r="N455" s="16"/>
      <c r="O455" s="16"/>
    </row>
    <row r="456" spans="1:17" s="2" customFormat="1" ht="13.5" customHeight="1" x14ac:dyDescent="0.25">
      <c r="A456" s="3268" t="s">
        <v>5</v>
      </c>
      <c r="B456" s="3269"/>
      <c r="C456" s="3269"/>
      <c r="D456" s="3266"/>
      <c r="E456" s="3266"/>
      <c r="F456" s="3266"/>
      <c r="G456" s="3266"/>
      <c r="H456" s="3266"/>
      <c r="I456" s="3266"/>
      <c r="J456" s="3266"/>
      <c r="K456" s="3267"/>
      <c r="L456" s="12"/>
      <c r="M456" s="10"/>
      <c r="N456" s="3272"/>
      <c r="O456" s="3272"/>
    </row>
    <row r="457" spans="1:17" s="2" customFormat="1" ht="13.5" customHeight="1" x14ac:dyDescent="0.25">
      <c r="A457" s="3264" t="s">
        <v>4</v>
      </c>
      <c r="B457" s="3265"/>
      <c r="C457" s="3265"/>
      <c r="D457" s="3265"/>
      <c r="E457" s="3265"/>
      <c r="F457" s="3265"/>
      <c r="G457" s="3265"/>
      <c r="H457" s="3265"/>
      <c r="I457" s="3265"/>
      <c r="J457" s="3265"/>
      <c r="K457" s="3273"/>
      <c r="L457" s="1186">
        <f>L97+L140++L192+L234+L306+L326+L332+L340+L356+L375+L381+L414</f>
        <v>919.07999999999993</v>
      </c>
      <c r="M457" s="1185"/>
      <c r="N457" s="3938"/>
      <c r="O457" s="3938"/>
    </row>
    <row r="458" spans="1:17" s="2" customFormat="1" ht="13.5" customHeight="1" thickBot="1" x14ac:dyDescent="0.3">
      <c r="A458" s="3245" t="s">
        <v>555</v>
      </c>
      <c r="B458" s="3926"/>
      <c r="C458" s="3926"/>
      <c r="D458" s="3926"/>
      <c r="E458" s="3926"/>
      <c r="F458" s="3926"/>
      <c r="G458" s="3926"/>
      <c r="H458" s="3926"/>
      <c r="I458" s="3926"/>
      <c r="J458" s="3926"/>
      <c r="K458" s="3927"/>
      <c r="L458" s="9"/>
      <c r="M458" s="3"/>
      <c r="N458" s="3248"/>
      <c r="O458" s="3248"/>
    </row>
    <row r="459" spans="1:17" s="2" customFormat="1" ht="12.75" customHeight="1" thickBot="1" x14ac:dyDescent="0.3">
      <c r="A459" s="4045" t="s">
        <v>2</v>
      </c>
      <c r="B459" s="4046"/>
      <c r="C459" s="4046"/>
      <c r="D459" s="4046"/>
      <c r="E459" s="4046"/>
      <c r="F459" s="4046"/>
      <c r="G459" s="4046"/>
      <c r="H459" s="4046"/>
      <c r="I459" s="4046"/>
      <c r="J459" s="4046"/>
      <c r="K459" s="4047"/>
      <c r="L459" s="6">
        <f>L460</f>
        <v>0</v>
      </c>
      <c r="M459" s="3"/>
      <c r="N459" s="3248"/>
      <c r="O459" s="3248"/>
    </row>
    <row r="460" spans="1:17" s="2" customFormat="1" ht="13.5" customHeight="1" thickBot="1" x14ac:dyDescent="0.3">
      <c r="A460" s="3928" t="s">
        <v>1</v>
      </c>
      <c r="B460" s="3929"/>
      <c r="C460" s="3929"/>
      <c r="D460" s="4051"/>
      <c r="E460" s="4051"/>
      <c r="F460" s="4051"/>
      <c r="G460" s="4051"/>
      <c r="H460" s="4051"/>
      <c r="I460" s="4051"/>
      <c r="J460" s="4051"/>
      <c r="K460" s="4052"/>
      <c r="L460" s="5">
        <v>0</v>
      </c>
      <c r="M460" s="3925"/>
      <c r="N460" s="3925"/>
      <c r="O460" s="3925"/>
      <c r="P460" s="3925"/>
    </row>
    <row r="461" spans="1:17" s="2" customFormat="1" ht="13.5" customHeight="1" thickBot="1" x14ac:dyDescent="0.3">
      <c r="A461" s="3249" t="s">
        <v>0</v>
      </c>
      <c r="B461" s="3250"/>
      <c r="C461" s="3250"/>
      <c r="D461" s="3250"/>
      <c r="E461" s="3250"/>
      <c r="F461" s="3250"/>
      <c r="G461" s="3250"/>
      <c r="H461" s="3250"/>
      <c r="I461" s="3250"/>
      <c r="J461" s="3250"/>
      <c r="K461" s="3251"/>
      <c r="L461" s="1184">
        <f>L445+L459</f>
        <v>15966.58</v>
      </c>
      <c r="M461" s="3"/>
      <c r="O461" s="1183"/>
      <c r="Q461" s="1182"/>
    </row>
    <row r="462" spans="1:17" ht="12" x14ac:dyDescent="0.25">
      <c r="A462" s="1172"/>
      <c r="C462" s="1181"/>
      <c r="D462" s="1181"/>
      <c r="E462" s="1181"/>
      <c r="F462" s="1179"/>
      <c r="G462" s="1179"/>
      <c r="H462" s="1180"/>
      <c r="I462" s="1179"/>
      <c r="J462" s="1179"/>
      <c r="K462" s="1179"/>
      <c r="L462" s="1178"/>
    </row>
    <row r="463" spans="1:17" x14ac:dyDescent="0.25">
      <c r="A463" s="1172"/>
      <c r="I463" s="1177"/>
      <c r="J463" s="1177"/>
      <c r="K463" s="1177"/>
    </row>
    <row r="464" spans="1:17" x14ac:dyDescent="0.25">
      <c r="A464" s="1172"/>
      <c r="I464" s="1177"/>
      <c r="J464" s="1177"/>
      <c r="K464" s="1176"/>
      <c r="L464" s="1175"/>
    </row>
    <row r="465" spans="1:12" x14ac:dyDescent="0.25">
      <c r="A465" s="1172"/>
      <c r="K465" s="1173"/>
      <c r="L465" s="1173"/>
    </row>
    <row r="466" spans="1:12" x14ac:dyDescent="0.25">
      <c r="A466" s="1172"/>
    </row>
    <row r="467" spans="1:12" x14ac:dyDescent="0.25">
      <c r="A467" s="1172"/>
      <c r="K467" s="1173"/>
      <c r="L467" s="1173"/>
    </row>
    <row r="468" spans="1:12" x14ac:dyDescent="0.25">
      <c r="A468" s="1172"/>
    </row>
    <row r="469" spans="1:12" x14ac:dyDescent="0.25">
      <c r="A469" s="1172"/>
    </row>
    <row r="470" spans="1:12" x14ac:dyDescent="0.25">
      <c r="A470" s="1172"/>
      <c r="K470" s="1174"/>
      <c r="L470" s="1175"/>
    </row>
    <row r="471" spans="1:12" x14ac:dyDescent="0.25">
      <c r="A471" s="1172"/>
      <c r="K471" s="1173"/>
      <c r="L471" s="1173"/>
    </row>
    <row r="472" spans="1:12" x14ac:dyDescent="0.25">
      <c r="A472" s="1172"/>
    </row>
    <row r="473" spans="1:12" x14ac:dyDescent="0.25">
      <c r="A473" s="1172"/>
      <c r="K473" s="1173"/>
      <c r="L473" s="1173"/>
    </row>
    <row r="474" spans="1:12" x14ac:dyDescent="0.25">
      <c r="A474" s="1172"/>
    </row>
    <row r="475" spans="1:12" x14ac:dyDescent="0.25">
      <c r="A475" s="1172"/>
      <c r="K475" s="1174"/>
    </row>
    <row r="476" spans="1:12" x14ac:dyDescent="0.25">
      <c r="A476" s="1172"/>
      <c r="K476" s="1173"/>
    </row>
    <row r="477" spans="1:12" x14ac:dyDescent="0.25">
      <c r="A477" s="1172"/>
    </row>
    <row r="478" spans="1:12" x14ac:dyDescent="0.25">
      <c r="A478" s="1172"/>
      <c r="K478" s="1173"/>
    </row>
    <row r="479" spans="1:12" x14ac:dyDescent="0.25">
      <c r="A479" s="1172"/>
    </row>
    <row r="480" spans="1:12" x14ac:dyDescent="0.25">
      <c r="A480" s="1172"/>
    </row>
    <row r="481" spans="1:1" x14ac:dyDescent="0.25">
      <c r="A481" s="1172"/>
    </row>
    <row r="482" spans="1:1" x14ac:dyDescent="0.25">
      <c r="A482" s="1172"/>
    </row>
    <row r="483" spans="1:1" x14ac:dyDescent="0.25">
      <c r="A483" s="1172"/>
    </row>
    <row r="484" spans="1:1" x14ac:dyDescent="0.25">
      <c r="A484" s="1172"/>
    </row>
    <row r="485" spans="1:1" x14ac:dyDescent="0.25">
      <c r="A485" s="1172"/>
    </row>
    <row r="486" spans="1:1" x14ac:dyDescent="0.25">
      <c r="A486" s="1172"/>
    </row>
    <row r="487" spans="1:1" x14ac:dyDescent="0.25">
      <c r="A487" s="1172"/>
    </row>
    <row r="488" spans="1:1" x14ac:dyDescent="0.25">
      <c r="A488" s="1172"/>
    </row>
    <row r="489" spans="1:1" x14ac:dyDescent="0.25">
      <c r="A489" s="1172"/>
    </row>
    <row r="490" spans="1:1" x14ac:dyDescent="0.25">
      <c r="A490" s="1172"/>
    </row>
    <row r="491" spans="1:1" x14ac:dyDescent="0.25">
      <c r="A491" s="1172"/>
    </row>
    <row r="492" spans="1:1" x14ac:dyDescent="0.25">
      <c r="A492" s="1172"/>
    </row>
    <row r="493" spans="1:1" x14ac:dyDescent="0.25">
      <c r="A493" s="1172"/>
    </row>
    <row r="494" spans="1:1" x14ac:dyDescent="0.25">
      <c r="A494" s="1172"/>
    </row>
    <row r="495" spans="1:1" x14ac:dyDescent="0.25">
      <c r="A495" s="1172"/>
    </row>
    <row r="496" spans="1:1" x14ac:dyDescent="0.25">
      <c r="A496" s="1172"/>
    </row>
    <row r="497" spans="1:1" x14ac:dyDescent="0.25">
      <c r="A497" s="1172"/>
    </row>
    <row r="498" spans="1:1" x14ac:dyDescent="0.25">
      <c r="A498" s="1172"/>
    </row>
    <row r="499" spans="1:1" x14ac:dyDescent="0.25">
      <c r="A499" s="1172"/>
    </row>
    <row r="500" spans="1:1" x14ac:dyDescent="0.25">
      <c r="A500" s="1172"/>
    </row>
    <row r="501" spans="1:1" x14ac:dyDescent="0.25">
      <c r="A501" s="1172"/>
    </row>
    <row r="502" spans="1:1" x14ac:dyDescent="0.25">
      <c r="A502" s="1172"/>
    </row>
    <row r="503" spans="1:1" x14ac:dyDescent="0.25">
      <c r="A503" s="1172"/>
    </row>
    <row r="504" spans="1:1" x14ac:dyDescent="0.25">
      <c r="A504" s="1172"/>
    </row>
    <row r="505" spans="1:1" x14ac:dyDescent="0.25">
      <c r="A505" s="1172"/>
    </row>
    <row r="506" spans="1:1" x14ac:dyDescent="0.25">
      <c r="A506" s="1172"/>
    </row>
    <row r="507" spans="1:1" x14ac:dyDescent="0.25">
      <c r="A507" s="1172"/>
    </row>
    <row r="508" spans="1:1" x14ac:dyDescent="0.25">
      <c r="A508" s="1172"/>
    </row>
    <row r="509" spans="1:1" x14ac:dyDescent="0.25">
      <c r="A509" s="1172"/>
    </row>
    <row r="510" spans="1:1" x14ac:dyDescent="0.25">
      <c r="A510" s="1172"/>
    </row>
    <row r="511" spans="1:1" x14ac:dyDescent="0.25">
      <c r="A511" s="1172"/>
    </row>
    <row r="512" spans="1:1" x14ac:dyDescent="0.25">
      <c r="A512" s="1172"/>
    </row>
    <row r="513" spans="1:1" x14ac:dyDescent="0.25">
      <c r="A513" s="1172"/>
    </row>
    <row r="514" spans="1:1" x14ac:dyDescent="0.25">
      <c r="A514" s="1172"/>
    </row>
    <row r="515" spans="1:1" x14ac:dyDescent="0.25">
      <c r="A515" s="1172"/>
    </row>
    <row r="516" spans="1:1" x14ac:dyDescent="0.25">
      <c r="A516" s="1172"/>
    </row>
    <row r="517" spans="1:1" x14ac:dyDescent="0.25">
      <c r="A517" s="1172"/>
    </row>
    <row r="518" spans="1:1" x14ac:dyDescent="0.25">
      <c r="A518" s="1172"/>
    </row>
    <row r="519" spans="1:1" x14ac:dyDescent="0.25">
      <c r="A519" s="1172"/>
    </row>
    <row r="520" spans="1:1" x14ac:dyDescent="0.25">
      <c r="A520" s="1172"/>
    </row>
    <row r="521" spans="1:1" x14ac:dyDescent="0.25">
      <c r="A521" s="1172"/>
    </row>
    <row r="522" spans="1:1" x14ac:dyDescent="0.25">
      <c r="A522" s="1172"/>
    </row>
    <row r="523" spans="1:1" x14ac:dyDescent="0.25">
      <c r="A523" s="1172"/>
    </row>
    <row r="524" spans="1:1" x14ac:dyDescent="0.25">
      <c r="A524" s="1172"/>
    </row>
    <row r="525" spans="1:1" x14ac:dyDescent="0.25">
      <c r="A525" s="1172"/>
    </row>
    <row r="526" spans="1:1" x14ac:dyDescent="0.25">
      <c r="A526" s="1172"/>
    </row>
    <row r="527" spans="1:1" x14ac:dyDescent="0.25">
      <c r="A527" s="1172"/>
    </row>
    <row r="528" spans="1:1" x14ac:dyDescent="0.25">
      <c r="A528" s="1172"/>
    </row>
    <row r="529" spans="1:1" x14ac:dyDescent="0.25">
      <c r="A529" s="1172"/>
    </row>
    <row r="530" spans="1:1" x14ac:dyDescent="0.25">
      <c r="A530" s="1172"/>
    </row>
    <row r="531" spans="1:1" x14ac:dyDescent="0.25">
      <c r="A531" s="1172"/>
    </row>
    <row r="532" spans="1:1" x14ac:dyDescent="0.25">
      <c r="A532" s="1172"/>
    </row>
    <row r="533" spans="1:1" x14ac:dyDescent="0.25">
      <c r="A533" s="1172"/>
    </row>
    <row r="534" spans="1:1" x14ac:dyDescent="0.25">
      <c r="A534" s="1172"/>
    </row>
    <row r="535" spans="1:1" x14ac:dyDescent="0.25">
      <c r="A535" s="1172"/>
    </row>
    <row r="536" spans="1:1" x14ac:dyDescent="0.25">
      <c r="A536" s="1172"/>
    </row>
    <row r="537" spans="1:1" x14ac:dyDescent="0.25">
      <c r="A537" s="1172"/>
    </row>
    <row r="538" spans="1:1" x14ac:dyDescent="0.25">
      <c r="A538" s="1172"/>
    </row>
    <row r="539" spans="1:1" x14ac:dyDescent="0.25">
      <c r="A539" s="1172"/>
    </row>
    <row r="540" spans="1:1" x14ac:dyDescent="0.25">
      <c r="A540" s="1172"/>
    </row>
    <row r="541" spans="1:1" x14ac:dyDescent="0.25">
      <c r="A541" s="1172"/>
    </row>
  </sheetData>
  <mergeCells count="774">
    <mergeCell ref="Q1:T3"/>
    <mergeCell ref="I338:I353"/>
    <mergeCell ref="I330:I337"/>
    <mergeCell ref="I324:I329"/>
    <mergeCell ref="D338:F341"/>
    <mergeCell ref="D350:D353"/>
    <mergeCell ref="H320:H323"/>
    <mergeCell ref="H308:H311"/>
    <mergeCell ref="H312:H315"/>
    <mergeCell ref="H330:H337"/>
    <mergeCell ref="G338:G341"/>
    <mergeCell ref="G342:G345"/>
    <mergeCell ref="J379:J384"/>
    <mergeCell ref="D373:F376"/>
    <mergeCell ref="D379:F382"/>
    <mergeCell ref="D362:D365"/>
    <mergeCell ref="G373:G378"/>
    <mergeCell ref="G379:G384"/>
    <mergeCell ref="H354:H357"/>
    <mergeCell ref="D346:D349"/>
    <mergeCell ref="I385:I410"/>
    <mergeCell ref="D401:D402"/>
    <mergeCell ref="D403:D404"/>
    <mergeCell ref="H394:H397"/>
    <mergeCell ref="H398:H400"/>
    <mergeCell ref="H390:H393"/>
    <mergeCell ref="F362:F364"/>
    <mergeCell ref="I373:I378"/>
    <mergeCell ref="D366:D369"/>
    <mergeCell ref="F377:F378"/>
    <mergeCell ref="F405:F406"/>
    <mergeCell ref="H366:H369"/>
    <mergeCell ref="G405:G410"/>
    <mergeCell ref="G366:G369"/>
    <mergeCell ref="I379:I384"/>
    <mergeCell ref="D405:D406"/>
    <mergeCell ref="G362:G365"/>
    <mergeCell ref="C300:C303"/>
    <mergeCell ref="D300:D303"/>
    <mergeCell ref="G300:G303"/>
    <mergeCell ref="H300:H303"/>
    <mergeCell ref="F346:F349"/>
    <mergeCell ref="F350:F353"/>
    <mergeCell ref="D354:F357"/>
    <mergeCell ref="H338:H341"/>
    <mergeCell ref="D342:D345"/>
    <mergeCell ref="F316:F318"/>
    <mergeCell ref="F320:F323"/>
    <mergeCell ref="H304:H307"/>
    <mergeCell ref="H316:H319"/>
    <mergeCell ref="F427:F428"/>
    <mergeCell ref="D427:D428"/>
    <mergeCell ref="G416:G419"/>
    <mergeCell ref="D385:F387"/>
    <mergeCell ref="D409:D410"/>
    <mergeCell ref="F390:F391"/>
    <mergeCell ref="F392:F393"/>
    <mergeCell ref="F401:F402"/>
    <mergeCell ref="F403:F404"/>
    <mergeCell ref="D399:D400"/>
    <mergeCell ref="G398:G400"/>
    <mergeCell ref="C431:C432"/>
    <mergeCell ref="C433:C434"/>
    <mergeCell ref="C435:C436"/>
    <mergeCell ref="B429:B430"/>
    <mergeCell ref="B431:B432"/>
    <mergeCell ref="B433:B434"/>
    <mergeCell ref="B435:B436"/>
    <mergeCell ref="H431:H436"/>
    <mergeCell ref="F435:F436"/>
    <mergeCell ref="D435:D436"/>
    <mergeCell ref="D429:D430"/>
    <mergeCell ref="D431:D432"/>
    <mergeCell ref="F431:F432"/>
    <mergeCell ref="D433:D434"/>
    <mergeCell ref="F433:F434"/>
    <mergeCell ref="C429:C430"/>
    <mergeCell ref="A461:K461"/>
    <mergeCell ref="A459:K459"/>
    <mergeCell ref="A446:K446"/>
    <mergeCell ref="A445:K445"/>
    <mergeCell ref="F425:F426"/>
    <mergeCell ref="H425:H426"/>
    <mergeCell ref="G425:G428"/>
    <mergeCell ref="D411:F415"/>
    <mergeCell ref="G429:G436"/>
    <mergeCell ref="D423:D424"/>
    <mergeCell ref="F423:F424"/>
    <mergeCell ref="D416:D417"/>
    <mergeCell ref="F416:F417"/>
    <mergeCell ref="D418:D419"/>
    <mergeCell ref="C411:C415"/>
    <mergeCell ref="C444:K444"/>
    <mergeCell ref="A451:K451"/>
    <mergeCell ref="A460:K460"/>
    <mergeCell ref="A456:K456"/>
    <mergeCell ref="A457:K457"/>
    <mergeCell ref="A455:K455"/>
    <mergeCell ref="A452:K452"/>
    <mergeCell ref="A453:K453"/>
    <mergeCell ref="C420:C422"/>
    <mergeCell ref="J354:J355"/>
    <mergeCell ref="D131:D134"/>
    <mergeCell ref="G177:G180"/>
    <mergeCell ref="D155:D160"/>
    <mergeCell ref="J177:J180"/>
    <mergeCell ref="M185:M187"/>
    <mergeCell ref="N185:N187"/>
    <mergeCell ref="D138:D142"/>
    <mergeCell ref="H169:H172"/>
    <mergeCell ref="D135:D137"/>
    <mergeCell ref="G131:G137"/>
    <mergeCell ref="I300:I303"/>
    <mergeCell ref="F300:F303"/>
    <mergeCell ref="G346:G349"/>
    <mergeCell ref="G350:G353"/>
    <mergeCell ref="H324:H329"/>
    <mergeCell ref="H342:H345"/>
    <mergeCell ref="F334:F337"/>
    <mergeCell ref="F342:F345"/>
    <mergeCell ref="M325:M326"/>
    <mergeCell ref="J338:J341"/>
    <mergeCell ref="J324:J329"/>
    <mergeCell ref="J304:J307"/>
    <mergeCell ref="I304:I307"/>
    <mergeCell ref="H72:H78"/>
    <mergeCell ref="H79:H84"/>
    <mergeCell ref="G79:G84"/>
    <mergeCell ref="I79:I84"/>
    <mergeCell ref="C60:C62"/>
    <mergeCell ref="O325:O326"/>
    <mergeCell ref="J330:J331"/>
    <mergeCell ref="B86:K86"/>
    <mergeCell ref="M86:O86"/>
    <mergeCell ref="F135:F137"/>
    <mergeCell ref="G72:G78"/>
    <mergeCell ref="C155:C160"/>
    <mergeCell ref="B155:B160"/>
    <mergeCell ref="G236:G239"/>
    <mergeCell ref="I232:I235"/>
    <mergeCell ref="H264:H267"/>
    <mergeCell ref="H268:H271"/>
    <mergeCell ref="D268:D271"/>
    <mergeCell ref="D169:D172"/>
    <mergeCell ref="D151:D154"/>
    <mergeCell ref="M202:M203"/>
    <mergeCell ref="I194:I197"/>
    <mergeCell ref="J194:J195"/>
    <mergeCell ref="I198:I201"/>
    <mergeCell ref="J198:J199"/>
    <mergeCell ref="D185:D188"/>
    <mergeCell ref="H151:H154"/>
    <mergeCell ref="F151:F153"/>
    <mergeCell ref="G173:G176"/>
    <mergeCell ref="F194:F196"/>
    <mergeCell ref="F198:F200"/>
    <mergeCell ref="F177:F179"/>
    <mergeCell ref="F181:F182"/>
    <mergeCell ref="G185:G188"/>
    <mergeCell ref="F173:F174"/>
    <mergeCell ref="F185:F188"/>
    <mergeCell ref="J151:J152"/>
    <mergeCell ref="J202:J203"/>
    <mergeCell ref="N202:N203"/>
    <mergeCell ref="H272:H275"/>
    <mergeCell ref="H288:H291"/>
    <mergeCell ref="D284:D287"/>
    <mergeCell ref="D288:D291"/>
    <mergeCell ref="G308:G311"/>
    <mergeCell ref="G312:G315"/>
    <mergeCell ref="G316:G319"/>
    <mergeCell ref="D236:D239"/>
    <mergeCell ref="D264:D267"/>
    <mergeCell ref="F264:F267"/>
    <mergeCell ref="F284:F287"/>
    <mergeCell ref="D292:D295"/>
    <mergeCell ref="M227:O227"/>
    <mergeCell ref="G264:G267"/>
    <mergeCell ref="G268:G271"/>
    <mergeCell ref="G280:G283"/>
    <mergeCell ref="G284:G287"/>
    <mergeCell ref="G248:G251"/>
    <mergeCell ref="H280:H283"/>
    <mergeCell ref="H284:H287"/>
    <mergeCell ref="O202:O203"/>
    <mergeCell ref="D248:D251"/>
    <mergeCell ref="C354:C357"/>
    <mergeCell ref="C358:C361"/>
    <mergeCell ref="C362:C365"/>
    <mergeCell ref="C366:C369"/>
    <mergeCell ref="D320:D323"/>
    <mergeCell ref="D312:D315"/>
    <mergeCell ref="D316:D319"/>
    <mergeCell ref="M226:O226"/>
    <mergeCell ref="C198:C201"/>
    <mergeCell ref="C202:C205"/>
    <mergeCell ref="G276:G279"/>
    <mergeCell ref="J232:J233"/>
    <mergeCell ref="H206:H209"/>
    <mergeCell ref="G330:G337"/>
    <mergeCell ref="I236:I255"/>
    <mergeCell ref="G256:G259"/>
    <mergeCell ref="C231:L231"/>
    <mergeCell ref="H218:H221"/>
    <mergeCell ref="I222:I225"/>
    <mergeCell ref="J222:J223"/>
    <mergeCell ref="C229:L229"/>
    <mergeCell ref="I206:I209"/>
    <mergeCell ref="J206:J207"/>
    <mergeCell ref="G358:G361"/>
    <mergeCell ref="G272:G275"/>
    <mergeCell ref="D280:D283"/>
    <mergeCell ref="H292:H295"/>
    <mergeCell ref="C312:C315"/>
    <mergeCell ref="D330:F333"/>
    <mergeCell ref="F328:F329"/>
    <mergeCell ref="G324:G329"/>
    <mergeCell ref="D324:F327"/>
    <mergeCell ref="G240:G243"/>
    <mergeCell ref="G244:G247"/>
    <mergeCell ref="G288:G291"/>
    <mergeCell ref="G292:G295"/>
    <mergeCell ref="H252:H255"/>
    <mergeCell ref="H256:H259"/>
    <mergeCell ref="G260:G263"/>
    <mergeCell ref="G304:G307"/>
    <mergeCell ref="D308:D311"/>
    <mergeCell ref="C324:C327"/>
    <mergeCell ref="G320:G323"/>
    <mergeCell ref="C292:C295"/>
    <mergeCell ref="C288:C291"/>
    <mergeCell ref="C284:C287"/>
    <mergeCell ref="G354:G357"/>
    <mergeCell ref="I218:I221"/>
    <mergeCell ref="G252:G255"/>
    <mergeCell ref="N423:N424"/>
    <mergeCell ref="O423:O424"/>
    <mergeCell ref="M420:M422"/>
    <mergeCell ref="H416:H419"/>
    <mergeCell ref="N420:N422"/>
    <mergeCell ref="O420:O422"/>
    <mergeCell ref="H244:H247"/>
    <mergeCell ref="H248:H251"/>
    <mergeCell ref="N418:N419"/>
    <mergeCell ref="O418:O419"/>
    <mergeCell ref="M370:O370"/>
    <mergeCell ref="C230:O230"/>
    <mergeCell ref="D296:D299"/>
    <mergeCell ref="D304:F307"/>
    <mergeCell ref="C304:C307"/>
    <mergeCell ref="F244:F247"/>
    <mergeCell ref="F236:F239"/>
    <mergeCell ref="D260:D263"/>
    <mergeCell ref="G232:G235"/>
    <mergeCell ref="H296:H299"/>
    <mergeCell ref="H276:H279"/>
    <mergeCell ref="M431:M432"/>
    <mergeCell ref="N431:N432"/>
    <mergeCell ref="M427:M428"/>
    <mergeCell ref="N427:N428"/>
    <mergeCell ref="O427:O428"/>
    <mergeCell ref="H427:H430"/>
    <mergeCell ref="I411:I415"/>
    <mergeCell ref="I416:I436"/>
    <mergeCell ref="O431:O432"/>
    <mergeCell ref="M429:M430"/>
    <mergeCell ref="N429:N430"/>
    <mergeCell ref="O429:O430"/>
    <mergeCell ref="M433:M434"/>
    <mergeCell ref="N433:N434"/>
    <mergeCell ref="O433:O434"/>
    <mergeCell ref="F420:F421"/>
    <mergeCell ref="H420:H424"/>
    <mergeCell ref="H373:H378"/>
    <mergeCell ref="H379:H384"/>
    <mergeCell ref="H358:H361"/>
    <mergeCell ref="G401:G404"/>
    <mergeCell ref="H401:H404"/>
    <mergeCell ref="F399:F400"/>
    <mergeCell ref="C372:L372"/>
    <mergeCell ref="G420:G424"/>
    <mergeCell ref="F388:F389"/>
    <mergeCell ref="G385:G389"/>
    <mergeCell ref="H385:H389"/>
    <mergeCell ref="F383:F384"/>
    <mergeCell ref="D407:D408"/>
    <mergeCell ref="D394:D395"/>
    <mergeCell ref="D396:D397"/>
    <mergeCell ref="J385:J387"/>
    <mergeCell ref="F407:F408"/>
    <mergeCell ref="G390:G393"/>
    <mergeCell ref="G394:G397"/>
    <mergeCell ref="C416:C417"/>
    <mergeCell ref="C370:K370"/>
    <mergeCell ref="H362:H365"/>
    <mergeCell ref="B43:B47"/>
    <mergeCell ref="J43:J49"/>
    <mergeCell ref="A63:A65"/>
    <mergeCell ref="D43:D46"/>
    <mergeCell ref="B60:B62"/>
    <mergeCell ref="A60:A62"/>
    <mergeCell ref="C50:K50"/>
    <mergeCell ref="C52:L52"/>
    <mergeCell ref="F48:F49"/>
    <mergeCell ref="G43:G49"/>
    <mergeCell ref="C58:K58"/>
    <mergeCell ref="D53:D55"/>
    <mergeCell ref="F56:F57"/>
    <mergeCell ref="D60:L62"/>
    <mergeCell ref="I43:I49"/>
    <mergeCell ref="E43:E49"/>
    <mergeCell ref="C43:C47"/>
    <mergeCell ref="H63:H67"/>
    <mergeCell ref="G63:G67"/>
    <mergeCell ref="H43:H49"/>
    <mergeCell ref="F53:F54"/>
    <mergeCell ref="J63:J67"/>
    <mergeCell ref="I63:I67"/>
    <mergeCell ref="H53:H57"/>
    <mergeCell ref="A189:A193"/>
    <mergeCell ref="B194:B197"/>
    <mergeCell ref="A194:A197"/>
    <mergeCell ref="B198:B201"/>
    <mergeCell ref="B202:B205"/>
    <mergeCell ref="A198:A201"/>
    <mergeCell ref="A202:A205"/>
    <mergeCell ref="B63:B65"/>
    <mergeCell ref="G53:G57"/>
    <mergeCell ref="E53:E57"/>
    <mergeCell ref="F66:F67"/>
    <mergeCell ref="F63:F64"/>
    <mergeCell ref="C66:C67"/>
    <mergeCell ref="D66:D67"/>
    <mergeCell ref="G202:G205"/>
    <mergeCell ref="B169:B172"/>
    <mergeCell ref="C169:C172"/>
    <mergeCell ref="B173:B176"/>
    <mergeCell ref="C173:C176"/>
    <mergeCell ref="C70:C71"/>
    <mergeCell ref="D83:D84"/>
    <mergeCell ref="C68:K68"/>
    <mergeCell ref="I53:I57"/>
    <mergeCell ref="C83:C84"/>
    <mergeCell ref="M443:O443"/>
    <mergeCell ref="F240:F243"/>
    <mergeCell ref="C63:C65"/>
    <mergeCell ref="B438:K438"/>
    <mergeCell ref="M438:O438"/>
    <mergeCell ref="B439:K439"/>
    <mergeCell ref="D420:D422"/>
    <mergeCell ref="F409:F410"/>
    <mergeCell ref="B324:B327"/>
    <mergeCell ref="B189:B193"/>
    <mergeCell ref="D358:D361"/>
    <mergeCell ref="D272:D275"/>
    <mergeCell ref="C308:C311"/>
    <mergeCell ref="M423:M424"/>
    <mergeCell ref="H405:H410"/>
    <mergeCell ref="J411:J415"/>
    <mergeCell ref="G411:G415"/>
    <mergeCell ref="H411:H415"/>
    <mergeCell ref="F394:F395"/>
    <mergeCell ref="F396:F397"/>
    <mergeCell ref="M418:M419"/>
    <mergeCell ref="H346:H349"/>
    <mergeCell ref="H350:H353"/>
    <mergeCell ref="F276:F279"/>
    <mergeCell ref="A9:A10"/>
    <mergeCell ref="G296:G299"/>
    <mergeCell ref="I296:I299"/>
    <mergeCell ref="H232:H235"/>
    <mergeCell ref="H236:H239"/>
    <mergeCell ref="H240:H243"/>
    <mergeCell ref="C138:C142"/>
    <mergeCell ref="A11:A22"/>
    <mergeCell ref="D42:J42"/>
    <mergeCell ref="D40:J41"/>
    <mergeCell ref="F268:F271"/>
    <mergeCell ref="F272:F275"/>
    <mergeCell ref="F256:F259"/>
    <mergeCell ref="F260:F263"/>
    <mergeCell ref="D276:D279"/>
    <mergeCell ref="A138:A142"/>
    <mergeCell ref="C143:C146"/>
    <mergeCell ref="B143:B146"/>
    <mergeCell ref="A72:A75"/>
    <mergeCell ref="G147:G150"/>
    <mergeCell ref="B131:B134"/>
    <mergeCell ref="B147:B150"/>
    <mergeCell ref="B151:B154"/>
    <mergeCell ref="C131:C134"/>
    <mergeCell ref="A440:K440"/>
    <mergeCell ref="C437:K437"/>
    <mergeCell ref="C442:O442"/>
    <mergeCell ref="M437:O437"/>
    <mergeCell ref="M439:O439"/>
    <mergeCell ref="J11:J12"/>
    <mergeCell ref="H11:H19"/>
    <mergeCell ref="C22:J22"/>
    <mergeCell ref="C151:C154"/>
    <mergeCell ref="F169:F170"/>
    <mergeCell ref="A161:A164"/>
    <mergeCell ref="A165:A168"/>
    <mergeCell ref="A169:A172"/>
    <mergeCell ref="E189:E193"/>
    <mergeCell ref="H222:H225"/>
    <mergeCell ref="F210:F212"/>
    <mergeCell ref="H260:H263"/>
    <mergeCell ref="B214:B217"/>
    <mergeCell ref="A131:A134"/>
    <mergeCell ref="B138:B142"/>
    <mergeCell ref="B25:B26"/>
    <mergeCell ref="A43:A47"/>
    <mergeCell ref="G27:G31"/>
    <mergeCell ref="A25:A26"/>
    <mergeCell ref="N444:O444"/>
    <mergeCell ref="N445:O445"/>
    <mergeCell ref="N459:O459"/>
    <mergeCell ref="N458:O458"/>
    <mergeCell ref="N446:O446"/>
    <mergeCell ref="N447:O447"/>
    <mergeCell ref="N448:O448"/>
    <mergeCell ref="N456:O456"/>
    <mergeCell ref="N457:O457"/>
    <mergeCell ref="M460:P460"/>
    <mergeCell ref="A454:K454"/>
    <mergeCell ref="A458:K458"/>
    <mergeCell ref="A447:K447"/>
    <mergeCell ref="A448:K448"/>
    <mergeCell ref="A449:K449"/>
    <mergeCell ref="A450:K450"/>
    <mergeCell ref="B7:O7"/>
    <mergeCell ref="C9:O9"/>
    <mergeCell ref="A151:A154"/>
    <mergeCell ref="G143:G146"/>
    <mergeCell ref="F155:F159"/>
    <mergeCell ref="G165:G168"/>
    <mergeCell ref="G151:G154"/>
    <mergeCell ref="G155:G160"/>
    <mergeCell ref="G161:G164"/>
    <mergeCell ref="D161:D164"/>
    <mergeCell ref="D165:D168"/>
    <mergeCell ref="C147:C150"/>
    <mergeCell ref="A143:A146"/>
    <mergeCell ref="G169:G172"/>
    <mergeCell ref="G138:G142"/>
    <mergeCell ref="A147:A150"/>
    <mergeCell ref="F161:F163"/>
    <mergeCell ref="M23:O23"/>
    <mergeCell ref="C23:K23"/>
    <mergeCell ref="G11:G19"/>
    <mergeCell ref="D11:F11"/>
    <mergeCell ref="F12:F15"/>
    <mergeCell ref="F16:F19"/>
    <mergeCell ref="B11:B22"/>
    <mergeCell ref="C5:C6"/>
    <mergeCell ref="M5:O5"/>
    <mergeCell ref="E5:E6"/>
    <mergeCell ref="H5:H6"/>
    <mergeCell ref="D5:D6"/>
    <mergeCell ref="F5:F6"/>
    <mergeCell ref="B8:L8"/>
    <mergeCell ref="C10:L10"/>
    <mergeCell ref="B9:B10"/>
    <mergeCell ref="L1:O1"/>
    <mergeCell ref="N4:O4"/>
    <mergeCell ref="A2:O2"/>
    <mergeCell ref="I5:I6"/>
    <mergeCell ref="J5:J6"/>
    <mergeCell ref="K5:K6"/>
    <mergeCell ref="A3:O3"/>
    <mergeCell ref="G5:G6"/>
    <mergeCell ref="A5:A6"/>
    <mergeCell ref="B5:B6"/>
    <mergeCell ref="L5:L6"/>
    <mergeCell ref="A155:A160"/>
    <mergeCell ref="B161:B164"/>
    <mergeCell ref="C161:C164"/>
    <mergeCell ref="C165:C168"/>
    <mergeCell ref="B165:B168"/>
    <mergeCell ref="C226:K226"/>
    <mergeCell ref="C189:C193"/>
    <mergeCell ref="C194:C197"/>
    <mergeCell ref="D189:D193"/>
    <mergeCell ref="B218:B221"/>
    <mergeCell ref="A210:A213"/>
    <mergeCell ref="A214:A217"/>
    <mergeCell ref="A218:A221"/>
    <mergeCell ref="A222:A225"/>
    <mergeCell ref="H161:H164"/>
    <mergeCell ref="G218:G221"/>
    <mergeCell ref="I185:I188"/>
    <mergeCell ref="J218:J219"/>
    <mergeCell ref="G214:G217"/>
    <mergeCell ref="I210:I213"/>
    <mergeCell ref="J210:J211"/>
    <mergeCell ref="I214:I217"/>
    <mergeCell ref="J214:J215"/>
    <mergeCell ref="H210:H213"/>
    <mergeCell ref="C280:C283"/>
    <mergeCell ref="C276:C279"/>
    <mergeCell ref="F232:F235"/>
    <mergeCell ref="D232:D235"/>
    <mergeCell ref="D252:D255"/>
    <mergeCell ref="E268:E271"/>
    <mergeCell ref="F248:F251"/>
    <mergeCell ref="C316:C319"/>
    <mergeCell ref="C320:C323"/>
    <mergeCell ref="F308:F311"/>
    <mergeCell ref="F312:F315"/>
    <mergeCell ref="C232:C235"/>
    <mergeCell ref="C252:C255"/>
    <mergeCell ref="C244:C247"/>
    <mergeCell ref="C248:C251"/>
    <mergeCell ref="C256:C259"/>
    <mergeCell ref="C296:C299"/>
    <mergeCell ref="F252:F255"/>
    <mergeCell ref="F280:F283"/>
    <mergeCell ref="D256:D259"/>
    <mergeCell ref="B232:B235"/>
    <mergeCell ref="B252:B255"/>
    <mergeCell ref="B260:B263"/>
    <mergeCell ref="B292:B295"/>
    <mergeCell ref="A300:A303"/>
    <mergeCell ref="A260:A263"/>
    <mergeCell ref="A288:A291"/>
    <mergeCell ref="A292:A295"/>
    <mergeCell ref="B296:B299"/>
    <mergeCell ref="A296:A299"/>
    <mergeCell ref="B236:B239"/>
    <mergeCell ref="B240:B243"/>
    <mergeCell ref="B244:B247"/>
    <mergeCell ref="B248:B251"/>
    <mergeCell ref="B256:B259"/>
    <mergeCell ref="B272:B275"/>
    <mergeCell ref="A280:A283"/>
    <mergeCell ref="A284:A287"/>
    <mergeCell ref="A244:A247"/>
    <mergeCell ref="A248:A251"/>
    <mergeCell ref="A252:A255"/>
    <mergeCell ref="A362:A365"/>
    <mergeCell ref="A366:A369"/>
    <mergeCell ref="B354:B357"/>
    <mergeCell ref="A316:A319"/>
    <mergeCell ref="A320:A323"/>
    <mergeCell ref="A276:A279"/>
    <mergeCell ref="B308:B311"/>
    <mergeCell ref="A236:A239"/>
    <mergeCell ref="A240:A243"/>
    <mergeCell ref="A334:A337"/>
    <mergeCell ref="A308:A311"/>
    <mergeCell ref="B276:B279"/>
    <mergeCell ref="B280:B283"/>
    <mergeCell ref="B284:B287"/>
    <mergeCell ref="B300:B303"/>
    <mergeCell ref="A304:A307"/>
    <mergeCell ref="B304:B307"/>
    <mergeCell ref="B288:B291"/>
    <mergeCell ref="A342:A345"/>
    <mergeCell ref="C338:C341"/>
    <mergeCell ref="C342:C345"/>
    <mergeCell ref="C346:C349"/>
    <mergeCell ref="C350:C353"/>
    <mergeCell ref="B338:B341"/>
    <mergeCell ref="G206:G209"/>
    <mergeCell ref="G210:G213"/>
    <mergeCell ref="D222:D225"/>
    <mergeCell ref="F214:F216"/>
    <mergeCell ref="F218:F220"/>
    <mergeCell ref="D206:D209"/>
    <mergeCell ref="D210:D213"/>
    <mergeCell ref="D214:D217"/>
    <mergeCell ref="D218:D221"/>
    <mergeCell ref="B312:B315"/>
    <mergeCell ref="G222:G225"/>
    <mergeCell ref="C210:C213"/>
    <mergeCell ref="C214:C217"/>
    <mergeCell ref="C218:C221"/>
    <mergeCell ref="B222:B225"/>
    <mergeCell ref="B320:B323"/>
    <mergeCell ref="B316:B319"/>
    <mergeCell ref="B264:B267"/>
    <mergeCell ref="B268:B271"/>
    <mergeCell ref="C373:C376"/>
    <mergeCell ref="C379:C382"/>
    <mergeCell ref="B342:B345"/>
    <mergeCell ref="C427:C428"/>
    <mergeCell ref="A427:A428"/>
    <mergeCell ref="B416:B417"/>
    <mergeCell ref="A416:A417"/>
    <mergeCell ref="B427:B428"/>
    <mergeCell ref="C418:C419"/>
    <mergeCell ref="C423:C424"/>
    <mergeCell ref="B423:B424"/>
    <mergeCell ref="A423:A424"/>
    <mergeCell ref="C425:C426"/>
    <mergeCell ref="B425:B426"/>
    <mergeCell ref="A425:A426"/>
    <mergeCell ref="B366:B369"/>
    <mergeCell ref="B358:B361"/>
    <mergeCell ref="A346:A349"/>
    <mergeCell ref="A350:A353"/>
    <mergeCell ref="B346:B349"/>
    <mergeCell ref="B350:B353"/>
    <mergeCell ref="B362:B365"/>
    <mergeCell ref="A354:A357"/>
    <mergeCell ref="A358:A361"/>
    <mergeCell ref="A435:A436"/>
    <mergeCell ref="B373:B376"/>
    <mergeCell ref="A373:A376"/>
    <mergeCell ref="B379:B382"/>
    <mergeCell ref="A379:A382"/>
    <mergeCell ref="B418:B419"/>
    <mergeCell ref="A418:A419"/>
    <mergeCell ref="B411:B415"/>
    <mergeCell ref="A411:A415"/>
    <mergeCell ref="B420:B422"/>
    <mergeCell ref="A429:A430"/>
    <mergeCell ref="A431:A432"/>
    <mergeCell ref="A433:A434"/>
    <mergeCell ref="A420:A422"/>
    <mergeCell ref="A312:A315"/>
    <mergeCell ref="A324:A327"/>
    <mergeCell ref="A338:A341"/>
    <mergeCell ref="F76:F78"/>
    <mergeCell ref="E72:E78"/>
    <mergeCell ref="C272:C275"/>
    <mergeCell ref="C268:C271"/>
    <mergeCell ref="C264:C267"/>
    <mergeCell ref="A264:A267"/>
    <mergeCell ref="A268:A271"/>
    <mergeCell ref="A272:A275"/>
    <mergeCell ref="C206:C209"/>
    <mergeCell ref="C222:C225"/>
    <mergeCell ref="A123:A126"/>
    <mergeCell ref="A232:A235"/>
    <mergeCell ref="C236:C239"/>
    <mergeCell ref="D240:D243"/>
    <mergeCell ref="D244:D247"/>
    <mergeCell ref="D194:D197"/>
    <mergeCell ref="D198:D201"/>
    <mergeCell ref="D202:D205"/>
    <mergeCell ref="D173:D176"/>
    <mergeCell ref="D177:D180"/>
    <mergeCell ref="C260:C263"/>
    <mergeCell ref="B123:B126"/>
    <mergeCell ref="B227:K227"/>
    <mergeCell ref="E63:E67"/>
    <mergeCell ref="C127:K127"/>
    <mergeCell ref="H143:H146"/>
    <mergeCell ref="B66:B67"/>
    <mergeCell ref="A66:A67"/>
    <mergeCell ref="A91:A94"/>
    <mergeCell ref="B91:B94"/>
    <mergeCell ref="B72:B75"/>
    <mergeCell ref="C72:C75"/>
    <mergeCell ref="E138:E142"/>
    <mergeCell ref="G118:G126"/>
    <mergeCell ref="J118:J126"/>
    <mergeCell ref="H118:H126"/>
    <mergeCell ref="I118:I126"/>
    <mergeCell ref="I202:I205"/>
    <mergeCell ref="H194:H197"/>
    <mergeCell ref="D72:D75"/>
    <mergeCell ref="A70:A71"/>
    <mergeCell ref="D70:L71"/>
    <mergeCell ref="I72:I78"/>
    <mergeCell ref="B70:B71"/>
    <mergeCell ref="H155:H160"/>
    <mergeCell ref="A256:A259"/>
    <mergeCell ref="C240:C243"/>
    <mergeCell ref="D143:D146"/>
    <mergeCell ref="B206:B209"/>
    <mergeCell ref="B210:B213"/>
    <mergeCell ref="A206:A209"/>
    <mergeCell ref="D123:D126"/>
    <mergeCell ref="E79:E84"/>
    <mergeCell ref="E110:E113"/>
    <mergeCell ref="D118:F122"/>
    <mergeCell ref="F83:F84"/>
    <mergeCell ref="F79:F80"/>
    <mergeCell ref="D79:D82"/>
    <mergeCell ref="F102:F104"/>
    <mergeCell ref="B88:L88"/>
    <mergeCell ref="C123:C126"/>
    <mergeCell ref="B87:O87"/>
    <mergeCell ref="F123:F126"/>
    <mergeCell ref="M102:M103"/>
    <mergeCell ref="F95:F96"/>
    <mergeCell ref="D91:F94"/>
    <mergeCell ref="G91:G96"/>
    <mergeCell ref="G106:G117"/>
    <mergeCell ref="H106:H117"/>
    <mergeCell ref="H214:H217"/>
    <mergeCell ref="C85:K85"/>
    <mergeCell ref="H198:H201"/>
    <mergeCell ref="H202:H205"/>
    <mergeCell ref="F189:F193"/>
    <mergeCell ref="D181:D184"/>
    <mergeCell ref="G181:G184"/>
    <mergeCell ref="J165:J168"/>
    <mergeCell ref="J161:J164"/>
    <mergeCell ref="J169:J172"/>
    <mergeCell ref="H189:H193"/>
    <mergeCell ref="J131:J134"/>
    <mergeCell ref="J138:J142"/>
    <mergeCell ref="F138:F141"/>
    <mergeCell ref="F143:F145"/>
    <mergeCell ref="F147:F149"/>
    <mergeCell ref="D147:D150"/>
    <mergeCell ref="G102:G105"/>
    <mergeCell ref="H97:H105"/>
    <mergeCell ref="I97:I105"/>
    <mergeCell ref="E97:E101"/>
    <mergeCell ref="E102:E105"/>
    <mergeCell ref="J97:J98"/>
    <mergeCell ref="F97:F98"/>
    <mergeCell ref="M127:O127"/>
    <mergeCell ref="J143:J144"/>
    <mergeCell ref="H131:H137"/>
    <mergeCell ref="G198:G201"/>
    <mergeCell ref="G194:G197"/>
    <mergeCell ref="J155:J156"/>
    <mergeCell ref="H177:H180"/>
    <mergeCell ref="H181:H184"/>
    <mergeCell ref="H185:H188"/>
    <mergeCell ref="H173:H176"/>
    <mergeCell ref="H165:H168"/>
    <mergeCell ref="J189:J193"/>
    <mergeCell ref="G189:G193"/>
    <mergeCell ref="H138:H142"/>
    <mergeCell ref="H147:H150"/>
    <mergeCell ref="J147:J148"/>
    <mergeCell ref="C129:L130"/>
    <mergeCell ref="I189:I193"/>
    <mergeCell ref="J185:J188"/>
    <mergeCell ref="J181:J184"/>
    <mergeCell ref="J173:J176"/>
    <mergeCell ref="O185:O187"/>
    <mergeCell ref="F32:F33"/>
    <mergeCell ref="J27:J28"/>
    <mergeCell ref="F28:F30"/>
    <mergeCell ref="M32:M33"/>
    <mergeCell ref="N32:N33"/>
    <mergeCell ref="J106:J110"/>
    <mergeCell ref="F114:F117"/>
    <mergeCell ref="D106:F109"/>
    <mergeCell ref="F110:F112"/>
    <mergeCell ref="H91:H96"/>
    <mergeCell ref="I91:I96"/>
    <mergeCell ref="G97:G101"/>
    <mergeCell ref="F36:F39"/>
    <mergeCell ref="E36:E39"/>
    <mergeCell ref="D36:D39"/>
    <mergeCell ref="D56:D57"/>
    <mergeCell ref="J53:J57"/>
    <mergeCell ref="M42:O42"/>
    <mergeCell ref="M85:O85"/>
    <mergeCell ref="M50:O50"/>
    <mergeCell ref="M68:O68"/>
    <mergeCell ref="M58:O58"/>
    <mergeCell ref="J79:J84"/>
    <mergeCell ref="J72:J78"/>
    <mergeCell ref="O32:O33"/>
    <mergeCell ref="I32:I35"/>
    <mergeCell ref="H36:H39"/>
    <mergeCell ref="G36:G39"/>
    <mergeCell ref="O36:O37"/>
    <mergeCell ref="J36:J39"/>
    <mergeCell ref="I36:I39"/>
    <mergeCell ref="G32:G35"/>
    <mergeCell ref="M36:M37"/>
    <mergeCell ref="N36:N37"/>
    <mergeCell ref="H27:H35"/>
  </mergeCells>
  <printOptions horizontalCentered="1" verticalCentered="1"/>
  <pageMargins left="0.23622047244094491" right="0.23622047244094491" top="0.43307086614173229" bottom="0.15748031496062992" header="0.19685039370078741" footer="0.15748031496062992"/>
  <pageSetup paperSize="9" scale="95" firstPageNumber="24" fitToHeight="0" orientation="landscape" useFirstPageNumber="1" r:id="rId1"/>
  <headerFooter alignWithMargins="0">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workbookViewId="0">
      <selection activeCell="S10" sqref="S10"/>
    </sheetView>
  </sheetViews>
  <sheetFormatPr defaultRowHeight="12.75" x14ac:dyDescent="0.2"/>
  <cols>
    <col min="1" max="1" width="3.5703125" style="321" customWidth="1"/>
    <col min="2" max="2" width="4" style="321" customWidth="1"/>
    <col min="3" max="4" width="3.7109375" style="321" customWidth="1"/>
    <col min="5" max="5" width="3.28515625" style="321" customWidth="1"/>
    <col min="6" max="6" width="41.5703125" style="321" customWidth="1"/>
    <col min="7" max="7" width="6.42578125" style="321" customWidth="1"/>
    <col min="8" max="8" width="7.85546875" style="1954" customWidth="1"/>
    <col min="9" max="9" width="4.42578125" style="321" customWidth="1"/>
    <col min="10" max="10" width="31.28515625" style="321" customWidth="1"/>
    <col min="11" max="11" width="7.28515625" style="321" customWidth="1"/>
    <col min="12" max="12" width="10" style="321" customWidth="1"/>
    <col min="13" max="13" width="41.28515625" style="321" customWidth="1"/>
    <col min="14" max="14" width="10.140625" style="321" customWidth="1"/>
    <col min="15" max="15" width="9" style="321" customWidth="1"/>
    <col min="16" max="16384" width="9.140625" style="321"/>
  </cols>
  <sheetData>
    <row r="1" spans="1:21" ht="12.75" customHeight="1" x14ac:dyDescent="0.2">
      <c r="L1" s="3226" t="s">
        <v>1147</v>
      </c>
      <c r="M1" s="3226"/>
      <c r="N1" s="3226"/>
      <c r="O1" s="3226"/>
    </row>
    <row r="2" spans="1:21" ht="12.75" customHeight="1" x14ac:dyDescent="0.2">
      <c r="L2" s="3226"/>
      <c r="M2" s="3226"/>
      <c r="N2" s="3226"/>
      <c r="O2" s="3226"/>
    </row>
    <row r="3" spans="1:21" ht="39" customHeight="1" x14ac:dyDescent="0.2">
      <c r="L3" s="3226"/>
      <c r="M3" s="3226"/>
      <c r="N3" s="3226"/>
      <c r="O3" s="3226"/>
      <c r="R3" s="3226"/>
      <c r="S3" s="3226"/>
      <c r="T3" s="3226"/>
      <c r="U3" s="3226"/>
    </row>
    <row r="4" spans="1:21" ht="17.25" customHeight="1" x14ac:dyDescent="0.2">
      <c r="A4" s="4080" t="s">
        <v>179</v>
      </c>
      <c r="B4" s="4080"/>
      <c r="C4" s="4080"/>
      <c r="D4" s="4080"/>
      <c r="E4" s="4080"/>
      <c r="F4" s="4080"/>
      <c r="G4" s="4080"/>
      <c r="H4" s="4080"/>
      <c r="I4" s="4080"/>
      <c r="J4" s="4080"/>
      <c r="K4" s="4080"/>
      <c r="L4" s="4080"/>
      <c r="M4" s="4080"/>
      <c r="N4" s="4080"/>
      <c r="O4" s="4080"/>
      <c r="R4" s="3226"/>
      <c r="S4" s="3226"/>
      <c r="T4" s="3226"/>
      <c r="U4" s="3226"/>
    </row>
    <row r="5" spans="1:21" ht="14.25" customHeight="1" x14ac:dyDescent="0.2">
      <c r="A5" s="3408" t="s">
        <v>839</v>
      </c>
      <c r="B5" s="3408"/>
      <c r="C5" s="3408"/>
      <c r="D5" s="3408"/>
      <c r="E5" s="3408"/>
      <c r="F5" s="3408"/>
      <c r="G5" s="3408"/>
      <c r="H5" s="3408"/>
      <c r="I5" s="3408"/>
      <c r="J5" s="3408"/>
      <c r="K5" s="3408"/>
      <c r="L5" s="3408"/>
      <c r="M5" s="3408"/>
      <c r="N5" s="3408"/>
      <c r="O5" s="3408"/>
      <c r="R5" s="3226"/>
      <c r="S5" s="3226"/>
      <c r="T5" s="3226"/>
      <c r="U5" s="3226"/>
    </row>
    <row r="6" spans="1:21" ht="14.25" x14ac:dyDescent="0.2">
      <c r="A6" s="4081" t="s">
        <v>177</v>
      </c>
      <c r="B6" s="4081"/>
      <c r="C6" s="4081"/>
      <c r="D6" s="4081"/>
      <c r="E6" s="4081"/>
      <c r="F6" s="4081"/>
      <c r="G6" s="4081"/>
      <c r="H6" s="4081"/>
      <c r="I6" s="4081"/>
      <c r="J6" s="4081"/>
      <c r="K6" s="4081"/>
      <c r="L6" s="4081"/>
      <c r="M6" s="4081"/>
      <c r="N6" s="4081"/>
      <c r="O6" s="4081"/>
    </row>
    <row r="7" spans="1:21" ht="16.5" thickBot="1" x14ac:dyDescent="0.25">
      <c r="A7" s="851"/>
      <c r="B7" s="851"/>
      <c r="C7" s="851"/>
      <c r="D7" s="851"/>
      <c r="E7" s="851"/>
      <c r="F7" s="851"/>
      <c r="G7" s="851"/>
      <c r="H7" s="2175"/>
      <c r="I7" s="851"/>
      <c r="J7" s="851"/>
      <c r="K7" s="851"/>
      <c r="L7" s="851"/>
      <c r="M7" s="850"/>
      <c r="N7" s="4079" t="s">
        <v>143</v>
      </c>
      <c r="O7" s="4079"/>
    </row>
    <row r="8" spans="1:21" ht="29.25" customHeight="1" thickBot="1" x14ac:dyDescent="0.25">
      <c r="A8" s="4112" t="s">
        <v>176</v>
      </c>
      <c r="B8" s="4125" t="s">
        <v>175</v>
      </c>
      <c r="C8" s="4128" t="s">
        <v>171</v>
      </c>
      <c r="D8" s="4084" t="s">
        <v>173</v>
      </c>
      <c r="E8" s="4103" t="s">
        <v>174</v>
      </c>
      <c r="F8" s="4176" t="s">
        <v>172</v>
      </c>
      <c r="G8" s="3338" t="s">
        <v>171</v>
      </c>
      <c r="H8" s="4179" t="s">
        <v>170</v>
      </c>
      <c r="I8" s="4182" t="s">
        <v>169</v>
      </c>
      <c r="J8" s="3731" t="s">
        <v>168</v>
      </c>
      <c r="K8" s="4179" t="s">
        <v>167</v>
      </c>
      <c r="L8" s="3409" t="s">
        <v>166</v>
      </c>
      <c r="M8" s="3645" t="s">
        <v>165</v>
      </c>
      <c r="N8" s="3646"/>
      <c r="O8" s="3647"/>
    </row>
    <row r="9" spans="1:21" ht="15" customHeight="1" x14ac:dyDescent="0.2">
      <c r="A9" s="4113"/>
      <c r="B9" s="4126"/>
      <c r="C9" s="4129"/>
      <c r="D9" s="4085"/>
      <c r="E9" s="4104"/>
      <c r="F9" s="4177"/>
      <c r="G9" s="3339"/>
      <c r="H9" s="4180"/>
      <c r="I9" s="4183"/>
      <c r="J9" s="3732"/>
      <c r="K9" s="4180"/>
      <c r="L9" s="3410"/>
      <c r="M9" s="4093" t="s">
        <v>164</v>
      </c>
      <c r="N9" s="4095" t="s">
        <v>163</v>
      </c>
      <c r="O9" s="4082" t="s">
        <v>162</v>
      </c>
    </row>
    <row r="10" spans="1:21" ht="150.75" customHeight="1" thickBot="1" x14ac:dyDescent="0.25">
      <c r="A10" s="4114"/>
      <c r="B10" s="4127"/>
      <c r="C10" s="4130"/>
      <c r="D10" s="4086"/>
      <c r="E10" s="4105"/>
      <c r="F10" s="4178"/>
      <c r="G10" s="3340"/>
      <c r="H10" s="4181"/>
      <c r="I10" s="4184"/>
      <c r="J10" s="3732"/>
      <c r="K10" s="4181"/>
      <c r="L10" s="3411"/>
      <c r="M10" s="4094"/>
      <c r="N10" s="4096"/>
      <c r="O10" s="4083"/>
    </row>
    <row r="11" spans="1:21" ht="16.5" thickBot="1" x14ac:dyDescent="0.3">
      <c r="A11" s="775" t="s">
        <v>25</v>
      </c>
      <c r="B11" s="2174" t="s">
        <v>838</v>
      </c>
      <c r="C11" s="2173"/>
      <c r="D11" s="2173"/>
      <c r="E11" s="2171"/>
      <c r="F11" s="2173"/>
      <c r="G11" s="2173"/>
      <c r="H11" s="2172"/>
      <c r="I11" s="2171"/>
      <c r="J11" s="2171"/>
      <c r="K11" s="2170"/>
      <c r="L11" s="2170"/>
      <c r="M11" s="2169"/>
      <c r="N11" s="560"/>
      <c r="O11" s="2168"/>
    </row>
    <row r="12" spans="1:21" ht="32.25" customHeight="1" thickBot="1" x14ac:dyDescent="0.25">
      <c r="A12" s="2167"/>
      <c r="B12" s="2166"/>
      <c r="C12" s="2163"/>
      <c r="D12" s="2163"/>
      <c r="E12" s="2163"/>
      <c r="F12" s="2165"/>
      <c r="G12" s="2165"/>
      <c r="H12" s="2164"/>
      <c r="I12" s="2163"/>
      <c r="J12" s="2163"/>
      <c r="K12" s="2163"/>
      <c r="L12" s="2162"/>
      <c r="M12" s="2161" t="s">
        <v>837</v>
      </c>
      <c r="N12" s="2160" t="s">
        <v>822</v>
      </c>
      <c r="O12" s="2159">
        <v>17000</v>
      </c>
    </row>
    <row r="13" spans="1:21" ht="23.25" customHeight="1" thickBot="1" x14ac:dyDescent="0.25">
      <c r="A13" s="4106" t="s">
        <v>25</v>
      </c>
      <c r="B13" s="4123" t="s">
        <v>25</v>
      </c>
      <c r="C13" s="2158" t="s">
        <v>836</v>
      </c>
      <c r="D13" s="2157"/>
      <c r="E13" s="2076"/>
      <c r="F13" s="2156"/>
      <c r="G13" s="2155"/>
      <c r="H13" s="2154"/>
      <c r="I13" s="2153"/>
      <c r="J13" s="2153"/>
      <c r="K13" s="2153"/>
      <c r="L13" s="2153"/>
      <c r="M13" s="2153"/>
      <c r="N13" s="2153"/>
      <c r="O13" s="2152"/>
    </row>
    <row r="14" spans="1:21" ht="18" customHeight="1" thickBot="1" x14ac:dyDescent="0.25">
      <c r="A14" s="4107"/>
      <c r="B14" s="4124"/>
      <c r="C14" s="2150"/>
      <c r="D14" s="2148"/>
      <c r="E14" s="2148"/>
      <c r="F14" s="2148"/>
      <c r="G14" s="2148"/>
      <c r="H14" s="2149"/>
      <c r="I14" s="2148"/>
      <c r="J14" s="2148"/>
      <c r="K14" s="2148"/>
      <c r="L14" s="2148"/>
      <c r="M14" s="2147" t="s">
        <v>835</v>
      </c>
      <c r="N14" s="2146" t="s">
        <v>814</v>
      </c>
      <c r="O14" s="2145">
        <v>1000</v>
      </c>
    </row>
    <row r="15" spans="1:21" ht="25.5" customHeight="1" x14ac:dyDescent="0.2">
      <c r="A15" s="4115" t="s">
        <v>25</v>
      </c>
      <c r="B15" s="4118" t="s">
        <v>25</v>
      </c>
      <c r="C15" s="4121" t="s">
        <v>25</v>
      </c>
      <c r="D15" s="4070" t="s">
        <v>834</v>
      </c>
      <c r="E15" s="4070"/>
      <c r="F15" s="4071"/>
      <c r="G15" s="4076" t="s">
        <v>151</v>
      </c>
      <c r="H15" s="4090" t="s">
        <v>33</v>
      </c>
      <c r="I15" s="4100" t="s">
        <v>817</v>
      </c>
      <c r="J15" s="4097" t="s">
        <v>816</v>
      </c>
      <c r="K15" s="2048"/>
      <c r="L15" s="2021"/>
      <c r="M15" s="2047"/>
      <c r="N15" s="2144"/>
      <c r="O15" s="2046"/>
    </row>
    <row r="16" spans="1:21" ht="12.75" customHeight="1" x14ac:dyDescent="0.2">
      <c r="A16" s="4116"/>
      <c r="B16" s="4119"/>
      <c r="C16" s="4121"/>
      <c r="D16" s="4072"/>
      <c r="E16" s="4072"/>
      <c r="F16" s="4073"/>
      <c r="G16" s="4077"/>
      <c r="H16" s="4091"/>
      <c r="I16" s="4101"/>
      <c r="J16" s="4098"/>
      <c r="K16" s="2120" t="s">
        <v>101</v>
      </c>
      <c r="L16" s="2143">
        <f>L20</f>
        <v>400</v>
      </c>
      <c r="M16" s="2130"/>
      <c r="N16" s="2129"/>
      <c r="O16" s="2128"/>
    </row>
    <row r="17" spans="1:19" ht="12.75" customHeight="1" x14ac:dyDescent="0.2">
      <c r="A17" s="4116"/>
      <c r="B17" s="4119"/>
      <c r="C17" s="4121"/>
      <c r="D17" s="4072"/>
      <c r="E17" s="4072"/>
      <c r="F17" s="4073"/>
      <c r="G17" s="4077"/>
      <c r="H17" s="4091"/>
      <c r="I17" s="4101"/>
      <c r="J17" s="4098"/>
      <c r="K17" s="2113" t="s">
        <v>139</v>
      </c>
      <c r="L17" s="2142"/>
      <c r="M17" s="2141"/>
      <c r="N17" s="2140"/>
      <c r="O17" s="2139"/>
    </row>
    <row r="18" spans="1:19" ht="12.75" customHeight="1" x14ac:dyDescent="0.2">
      <c r="A18" s="4116"/>
      <c r="B18" s="4119"/>
      <c r="C18" s="4121"/>
      <c r="D18" s="4072"/>
      <c r="E18" s="4072"/>
      <c r="F18" s="4073"/>
      <c r="G18" s="4077"/>
      <c r="H18" s="4091"/>
      <c r="I18" s="4101"/>
      <c r="J18" s="4098"/>
      <c r="K18" s="2113" t="s">
        <v>124</v>
      </c>
      <c r="L18" s="2138"/>
      <c r="M18" s="2137"/>
      <c r="N18" s="2137"/>
      <c r="O18" s="2136"/>
    </row>
    <row r="19" spans="1:19" ht="13.5" customHeight="1" thickBot="1" x14ac:dyDescent="0.25">
      <c r="A19" s="4117"/>
      <c r="B19" s="4120"/>
      <c r="C19" s="4122"/>
      <c r="D19" s="4074"/>
      <c r="E19" s="4074"/>
      <c r="F19" s="4075"/>
      <c r="G19" s="4077"/>
      <c r="H19" s="4091"/>
      <c r="I19" s="4101"/>
      <c r="J19" s="4098"/>
      <c r="K19" s="2016" t="s">
        <v>21</v>
      </c>
      <c r="L19" s="2015">
        <f>L22</f>
        <v>400</v>
      </c>
      <c r="M19" s="2134"/>
      <c r="N19" s="2134"/>
      <c r="O19" s="2133"/>
    </row>
    <row r="20" spans="1:19" ht="25.5" x14ac:dyDescent="0.2">
      <c r="A20" s="2100" t="s">
        <v>25</v>
      </c>
      <c r="B20" s="2123" t="s">
        <v>25</v>
      </c>
      <c r="C20" s="2132" t="s">
        <v>25</v>
      </c>
      <c r="D20" s="2102" t="s">
        <v>25</v>
      </c>
      <c r="E20" s="2122"/>
      <c r="F20" s="4087" t="s">
        <v>833</v>
      </c>
      <c r="G20" s="4077"/>
      <c r="H20" s="4091"/>
      <c r="I20" s="4101"/>
      <c r="J20" s="4098"/>
      <c r="K20" s="2085" t="s">
        <v>101</v>
      </c>
      <c r="L20" s="2131">
        <v>400</v>
      </c>
      <c r="M20" s="2130" t="s">
        <v>832</v>
      </c>
      <c r="N20" s="2129" t="s">
        <v>822</v>
      </c>
      <c r="O20" s="2128">
        <v>430</v>
      </c>
    </row>
    <row r="21" spans="1:19" x14ac:dyDescent="0.2">
      <c r="A21" s="2100"/>
      <c r="B21" s="2123"/>
      <c r="C21" s="776"/>
      <c r="D21" s="2127"/>
      <c r="E21" s="2122"/>
      <c r="F21" s="4088"/>
      <c r="G21" s="4077"/>
      <c r="H21" s="4091"/>
      <c r="I21" s="4101"/>
      <c r="J21" s="4098"/>
      <c r="K21" s="2126"/>
      <c r="L21" s="2125"/>
      <c r="M21" s="2124"/>
      <c r="N21" s="2124"/>
      <c r="O21" s="2033"/>
    </row>
    <row r="22" spans="1:19" ht="13.5" thickBot="1" x14ac:dyDescent="0.25">
      <c r="A22" s="2100"/>
      <c r="B22" s="2123"/>
      <c r="C22" s="776"/>
      <c r="D22" s="581"/>
      <c r="E22" s="2122"/>
      <c r="F22" s="4089"/>
      <c r="G22" s="4078"/>
      <c r="H22" s="4092"/>
      <c r="I22" s="4102"/>
      <c r="J22" s="4099"/>
      <c r="K22" s="1999" t="s">
        <v>21</v>
      </c>
      <c r="L22" s="1998">
        <f>SUM(L20:L21)</f>
        <v>400</v>
      </c>
      <c r="M22" s="2121"/>
      <c r="N22" s="2121"/>
      <c r="O22" s="2027"/>
    </row>
    <row r="23" spans="1:19" ht="13.15" customHeight="1" x14ac:dyDescent="0.2">
      <c r="A23" s="4175" t="s">
        <v>25</v>
      </c>
      <c r="B23" s="4108" t="s">
        <v>25</v>
      </c>
      <c r="C23" s="712" t="s">
        <v>27</v>
      </c>
      <c r="D23" s="2026"/>
      <c r="E23" s="4165"/>
      <c r="F23" s="4067" t="s">
        <v>827</v>
      </c>
      <c r="G23" s="4076" t="s">
        <v>131</v>
      </c>
      <c r="H23" s="4162" t="s">
        <v>33</v>
      </c>
      <c r="I23" s="4100" t="s">
        <v>817</v>
      </c>
      <c r="J23" s="4097" t="s">
        <v>816</v>
      </c>
      <c r="K23" s="2120" t="s">
        <v>101</v>
      </c>
      <c r="L23" s="2119">
        <f>L27</f>
        <v>10.4</v>
      </c>
      <c r="M23" s="4189" t="s">
        <v>831</v>
      </c>
      <c r="N23" s="2090" t="s">
        <v>814</v>
      </c>
      <c r="O23" s="2117" t="s">
        <v>828</v>
      </c>
    </row>
    <row r="24" spans="1:19" x14ac:dyDescent="0.2">
      <c r="A24" s="4116"/>
      <c r="B24" s="3324"/>
      <c r="C24" s="708"/>
      <c r="D24" s="2114"/>
      <c r="E24" s="4166"/>
      <c r="F24" s="4148"/>
      <c r="G24" s="4077"/>
      <c r="H24" s="4163"/>
      <c r="I24" s="4101"/>
      <c r="J24" s="4098"/>
      <c r="K24" s="2113" t="s">
        <v>139</v>
      </c>
      <c r="L24" s="2112"/>
      <c r="M24" s="4190"/>
      <c r="N24" s="2110"/>
      <c r="O24" s="2116"/>
    </row>
    <row r="25" spans="1:19" ht="25.5" x14ac:dyDescent="0.2">
      <c r="A25" s="4116"/>
      <c r="B25" s="3324"/>
      <c r="C25" s="708"/>
      <c r="D25" s="2114"/>
      <c r="E25" s="4166"/>
      <c r="F25" s="4148"/>
      <c r="G25" s="4077"/>
      <c r="H25" s="4163"/>
      <c r="I25" s="4101"/>
      <c r="J25" s="4098"/>
      <c r="K25" s="2113" t="s">
        <v>830</v>
      </c>
      <c r="L25" s="2112"/>
      <c r="M25" s="2111" t="s">
        <v>829</v>
      </c>
      <c r="N25" s="2110" t="s">
        <v>814</v>
      </c>
      <c r="O25" s="2109" t="s">
        <v>828</v>
      </c>
    </row>
    <row r="26" spans="1:19" ht="13.5" thickBot="1" x14ac:dyDescent="0.25">
      <c r="A26" s="4117"/>
      <c r="B26" s="4109"/>
      <c r="C26" s="2108"/>
      <c r="D26" s="2017"/>
      <c r="E26" s="4166"/>
      <c r="F26" s="4068"/>
      <c r="G26" s="4078"/>
      <c r="H26" s="4163"/>
      <c r="I26" s="4101"/>
      <c r="J26" s="4098"/>
      <c r="K26" s="2107" t="s">
        <v>21</v>
      </c>
      <c r="L26" s="2106">
        <f>SUM(L23:L25)</f>
        <v>10.4</v>
      </c>
      <c r="M26" s="2008"/>
      <c r="N26" s="2105"/>
      <c r="O26" s="2104"/>
    </row>
    <row r="27" spans="1:19" ht="38.25" x14ac:dyDescent="0.2">
      <c r="A27" s="2100" t="s">
        <v>25</v>
      </c>
      <c r="B27" s="593" t="s">
        <v>25</v>
      </c>
      <c r="C27" s="2103" t="s">
        <v>27</v>
      </c>
      <c r="D27" s="2102" t="s">
        <v>25</v>
      </c>
      <c r="E27" s="4166"/>
      <c r="F27" s="2097" t="s">
        <v>827</v>
      </c>
      <c r="G27" s="2038"/>
      <c r="H27" s="4163"/>
      <c r="I27" s="4101"/>
      <c r="J27" s="4098"/>
      <c r="K27" s="2037" t="s">
        <v>101</v>
      </c>
      <c r="L27" s="2101">
        <v>10.4</v>
      </c>
      <c r="M27" s="2094"/>
      <c r="N27" s="2093"/>
      <c r="O27" s="2092"/>
      <c r="P27" s="325"/>
      <c r="Q27" s="325"/>
      <c r="S27" s="325"/>
    </row>
    <row r="28" spans="1:19" ht="13.5" thickBot="1" x14ac:dyDescent="0.25">
      <c r="A28" s="2100"/>
      <c r="B28" s="593"/>
      <c r="C28" s="2099"/>
      <c r="D28" s="2098"/>
      <c r="E28" s="4167"/>
      <c r="F28" s="2097"/>
      <c r="G28" s="2038"/>
      <c r="H28" s="4164"/>
      <c r="I28" s="4102"/>
      <c r="J28" s="4099"/>
      <c r="K28" s="2096" t="s">
        <v>21</v>
      </c>
      <c r="L28" s="2095">
        <f>SUM(L27)</f>
        <v>10.4</v>
      </c>
      <c r="M28" s="2094"/>
      <c r="N28" s="2093"/>
      <c r="O28" s="2092"/>
    </row>
    <row r="29" spans="1:19" ht="25.5" customHeight="1" x14ac:dyDescent="0.2">
      <c r="A29" s="4106" t="s">
        <v>25</v>
      </c>
      <c r="B29" s="3323" t="s">
        <v>25</v>
      </c>
      <c r="C29" s="4110" t="s">
        <v>86</v>
      </c>
      <c r="D29" s="2091"/>
      <c r="E29" s="4185"/>
      <c r="F29" s="4067" t="s">
        <v>825</v>
      </c>
      <c r="G29" s="4076" t="s">
        <v>121</v>
      </c>
      <c r="H29" s="4162" t="s">
        <v>33</v>
      </c>
      <c r="I29" s="4157" t="s">
        <v>817</v>
      </c>
      <c r="J29" s="4097" t="s">
        <v>816</v>
      </c>
      <c r="K29" s="2048" t="s">
        <v>101</v>
      </c>
      <c r="L29" s="618">
        <f>L31</f>
        <v>40</v>
      </c>
      <c r="M29" s="2047" t="s">
        <v>826</v>
      </c>
      <c r="N29" s="2090" t="s">
        <v>814</v>
      </c>
      <c r="O29" s="2018">
        <v>20</v>
      </c>
    </row>
    <row r="30" spans="1:19" ht="19.5" customHeight="1" thickBot="1" x14ac:dyDescent="0.25">
      <c r="A30" s="4107"/>
      <c r="B30" s="3325"/>
      <c r="C30" s="4188"/>
      <c r="D30" s="2089"/>
      <c r="E30" s="4186"/>
      <c r="F30" s="4068"/>
      <c r="G30" s="4077"/>
      <c r="H30" s="4163"/>
      <c r="I30" s="4158"/>
      <c r="J30" s="4098"/>
      <c r="K30" s="2016" t="s">
        <v>21</v>
      </c>
      <c r="L30" s="2015">
        <f>SUM(L29:L29)</f>
        <v>40</v>
      </c>
      <c r="M30" s="2088"/>
      <c r="N30" s="2087"/>
      <c r="O30" s="2086"/>
    </row>
    <row r="31" spans="1:19" ht="19.5" customHeight="1" thickBot="1" x14ac:dyDescent="0.25">
      <c r="A31" s="4106" t="s">
        <v>25</v>
      </c>
      <c r="B31" s="3323" t="s">
        <v>25</v>
      </c>
      <c r="C31" s="4110" t="s">
        <v>86</v>
      </c>
      <c r="D31" s="4160" t="s">
        <v>25</v>
      </c>
      <c r="E31" s="4186"/>
      <c r="F31" s="4170" t="s">
        <v>825</v>
      </c>
      <c r="G31" s="4077"/>
      <c r="H31" s="4163"/>
      <c r="I31" s="4158"/>
      <c r="J31" s="4098"/>
      <c r="K31" s="2085" t="s">
        <v>101</v>
      </c>
      <c r="L31" s="2084">
        <v>40</v>
      </c>
      <c r="M31" s="2029"/>
      <c r="N31" s="2028"/>
      <c r="O31" s="1995"/>
    </row>
    <row r="32" spans="1:19" ht="19.5" customHeight="1" thickBot="1" x14ac:dyDescent="0.25">
      <c r="A32" s="4107"/>
      <c r="B32" s="3325"/>
      <c r="C32" s="4188"/>
      <c r="D32" s="4161"/>
      <c r="E32" s="4187"/>
      <c r="F32" s="4169"/>
      <c r="G32" s="4078"/>
      <c r="H32" s="4164"/>
      <c r="I32" s="4159"/>
      <c r="J32" s="4099"/>
      <c r="K32" s="1999" t="s">
        <v>21</v>
      </c>
      <c r="L32" s="1998">
        <f>SUM(L31)</f>
        <v>40</v>
      </c>
      <c r="M32" s="2029"/>
      <c r="N32" s="2028"/>
      <c r="O32" s="1995"/>
    </row>
    <row r="33" spans="1:15" ht="13.5" thickBot="1" x14ac:dyDescent="0.25">
      <c r="A33" s="784" t="s">
        <v>25</v>
      </c>
      <c r="B33" s="1994" t="s">
        <v>25</v>
      </c>
      <c r="C33" s="4069" t="s">
        <v>26</v>
      </c>
      <c r="D33" s="3447"/>
      <c r="E33" s="3447"/>
      <c r="F33" s="3447"/>
      <c r="G33" s="3447"/>
      <c r="H33" s="3447"/>
      <c r="I33" s="3447"/>
      <c r="J33" s="3448"/>
      <c r="K33" s="1993" t="s">
        <v>21</v>
      </c>
      <c r="L33" s="2082">
        <f>L19+L26+L30</f>
        <v>450.4</v>
      </c>
      <c r="M33" s="2081"/>
      <c r="N33" s="2080"/>
      <c r="O33" s="2079"/>
    </row>
    <row r="34" spans="1:15" ht="26.25" customHeight="1" thickBot="1" x14ac:dyDescent="0.25">
      <c r="A34" s="4106" t="s">
        <v>25</v>
      </c>
      <c r="B34" s="3323" t="s">
        <v>27</v>
      </c>
      <c r="C34" s="2078" t="s">
        <v>824</v>
      </c>
      <c r="D34" s="2077"/>
      <c r="E34" s="2076"/>
      <c r="F34" s="2074"/>
      <c r="G34" s="2074"/>
      <c r="H34" s="2075"/>
      <c r="I34" s="2074"/>
      <c r="J34" s="2074"/>
      <c r="K34" s="2074"/>
      <c r="L34" s="2074"/>
      <c r="M34" s="2074"/>
      <c r="N34" s="2074"/>
      <c r="O34" s="2073"/>
    </row>
    <row r="35" spans="1:15" ht="49.5" customHeight="1" thickBot="1" x14ac:dyDescent="0.25">
      <c r="A35" s="4107"/>
      <c r="B35" s="3325"/>
      <c r="C35" s="2072"/>
      <c r="D35" s="2071"/>
      <c r="E35" s="2070"/>
      <c r="F35" s="2068"/>
      <c r="G35" s="2068"/>
      <c r="H35" s="2069"/>
      <c r="I35" s="2068"/>
      <c r="J35" s="2068"/>
      <c r="K35" s="2068"/>
      <c r="L35" s="2068"/>
      <c r="M35" s="2067" t="s">
        <v>823</v>
      </c>
      <c r="N35" s="2066" t="s">
        <v>822</v>
      </c>
      <c r="O35" s="2065">
        <v>280</v>
      </c>
    </row>
    <row r="36" spans="1:15" ht="46.5" customHeight="1" x14ac:dyDescent="0.2">
      <c r="A36" s="4106" t="s">
        <v>25</v>
      </c>
      <c r="B36" s="4108" t="s">
        <v>27</v>
      </c>
      <c r="C36" s="4110" t="s">
        <v>25</v>
      </c>
      <c r="D36" s="2026"/>
      <c r="E36" s="4165"/>
      <c r="F36" s="4067" t="s">
        <v>820</v>
      </c>
      <c r="G36" s="4076" t="s">
        <v>98</v>
      </c>
      <c r="H36" s="4162" t="s">
        <v>33</v>
      </c>
      <c r="I36" s="4100" t="s">
        <v>817</v>
      </c>
      <c r="J36" s="4097" t="s">
        <v>816</v>
      </c>
      <c r="K36" s="2048" t="s">
        <v>101</v>
      </c>
      <c r="L36" s="2064">
        <f>L38</f>
        <v>78.599999999999994</v>
      </c>
      <c r="M36" s="2063" t="s">
        <v>821</v>
      </c>
      <c r="N36" s="2062" t="s">
        <v>814</v>
      </c>
      <c r="O36" s="2061">
        <v>30</v>
      </c>
    </row>
    <row r="37" spans="1:15" ht="13.5" thickBot="1" x14ac:dyDescent="0.25">
      <c r="A37" s="4107"/>
      <c r="B37" s="4109"/>
      <c r="C37" s="4111"/>
      <c r="D37" s="2017"/>
      <c r="E37" s="4166"/>
      <c r="F37" s="4068"/>
      <c r="G37" s="4077"/>
      <c r="H37" s="4163"/>
      <c r="I37" s="4101"/>
      <c r="J37" s="4098"/>
      <c r="K37" s="2016" t="s">
        <v>21</v>
      </c>
      <c r="L37" s="2015">
        <f>L36</f>
        <v>78.599999999999994</v>
      </c>
      <c r="M37" s="2060"/>
      <c r="N37" s="2059"/>
      <c r="O37" s="2058"/>
    </row>
    <row r="38" spans="1:15" ht="18.75" customHeight="1" thickBot="1" x14ac:dyDescent="0.25">
      <c r="A38" s="4106" t="s">
        <v>25</v>
      </c>
      <c r="B38" s="4108" t="s">
        <v>27</v>
      </c>
      <c r="C38" s="4173" t="s">
        <v>25</v>
      </c>
      <c r="D38" s="4160" t="s">
        <v>25</v>
      </c>
      <c r="E38" s="4166"/>
      <c r="F38" s="4168" t="s">
        <v>820</v>
      </c>
      <c r="G38" s="2038"/>
      <c r="H38" s="4163"/>
      <c r="I38" s="4101"/>
      <c r="J38" s="4098"/>
      <c r="K38" s="2037" t="s">
        <v>101</v>
      </c>
      <c r="L38" s="2057">
        <v>78.599999999999994</v>
      </c>
      <c r="M38" s="2056"/>
      <c r="N38" s="2055"/>
      <c r="O38" s="2054"/>
    </row>
    <row r="39" spans="1:15" ht="26.25" customHeight="1" thickBot="1" x14ac:dyDescent="0.25">
      <c r="A39" s="4107"/>
      <c r="B39" s="4109"/>
      <c r="C39" s="4111"/>
      <c r="D39" s="4161"/>
      <c r="E39" s="4167"/>
      <c r="F39" s="4169"/>
      <c r="G39" s="2032"/>
      <c r="H39" s="4164"/>
      <c r="I39" s="4102"/>
      <c r="J39" s="4099"/>
      <c r="K39" s="1999" t="s">
        <v>21</v>
      </c>
      <c r="L39" s="2053">
        <f>SUM(L38)</f>
        <v>78.599999999999994</v>
      </c>
      <c r="M39" s="2052"/>
      <c r="N39" s="2051"/>
      <c r="O39" s="2050"/>
    </row>
    <row r="40" spans="1:15" ht="25.5" customHeight="1" x14ac:dyDescent="0.2">
      <c r="A40" s="4175" t="s">
        <v>25</v>
      </c>
      <c r="B40" s="4108" t="s">
        <v>27</v>
      </c>
      <c r="C40" s="4110" t="s">
        <v>27</v>
      </c>
      <c r="D40" s="2026"/>
      <c r="E40" s="4165"/>
      <c r="F40" s="4067" t="s">
        <v>818</v>
      </c>
      <c r="G40" s="4076" t="s">
        <v>96</v>
      </c>
      <c r="H40" s="4162" t="s">
        <v>33</v>
      </c>
      <c r="I40" s="4100" t="s">
        <v>817</v>
      </c>
      <c r="J40" s="2023" t="s">
        <v>816</v>
      </c>
      <c r="K40" s="2048" t="s">
        <v>101</v>
      </c>
      <c r="L40" s="2021">
        <v>55</v>
      </c>
      <c r="M40" s="2047" t="s">
        <v>819</v>
      </c>
      <c r="N40" s="2019" t="s">
        <v>814</v>
      </c>
      <c r="O40" s="2046">
        <v>10</v>
      </c>
    </row>
    <row r="41" spans="1:15" ht="22.5" customHeight="1" thickBot="1" x14ac:dyDescent="0.25">
      <c r="A41" s="4117"/>
      <c r="B41" s="4109"/>
      <c r="C41" s="4111"/>
      <c r="D41" s="2017"/>
      <c r="E41" s="4166"/>
      <c r="F41" s="4068"/>
      <c r="G41" s="4077"/>
      <c r="H41" s="4163"/>
      <c r="I41" s="4101"/>
      <c r="J41" s="2011"/>
      <c r="K41" s="2044" t="s">
        <v>21</v>
      </c>
      <c r="L41" s="2043">
        <f>L40</f>
        <v>55</v>
      </c>
      <c r="M41" s="2042"/>
      <c r="N41" s="2041"/>
      <c r="O41" s="2040"/>
    </row>
    <row r="42" spans="1:15" ht="22.5" customHeight="1" x14ac:dyDescent="0.2">
      <c r="A42" s="4115" t="s">
        <v>25</v>
      </c>
      <c r="B42" s="4174" t="s">
        <v>27</v>
      </c>
      <c r="C42" s="4173" t="s">
        <v>27</v>
      </c>
      <c r="D42" s="4160" t="s">
        <v>25</v>
      </c>
      <c r="E42" s="4166"/>
      <c r="F42" s="4170" t="s">
        <v>818</v>
      </c>
      <c r="G42" s="2038"/>
      <c r="H42" s="4163"/>
      <c r="I42" s="4101"/>
      <c r="J42" s="2011"/>
      <c r="K42" s="2037" t="s">
        <v>101</v>
      </c>
      <c r="L42" s="2036">
        <v>55</v>
      </c>
      <c r="M42" s="2035"/>
      <c r="N42" s="2034"/>
      <c r="O42" s="2033"/>
    </row>
    <row r="43" spans="1:15" ht="22.5" customHeight="1" thickBot="1" x14ac:dyDescent="0.25">
      <c r="A43" s="4117"/>
      <c r="B43" s="4109"/>
      <c r="C43" s="4111"/>
      <c r="D43" s="4161"/>
      <c r="E43" s="4167"/>
      <c r="F43" s="4169"/>
      <c r="G43" s="2032"/>
      <c r="H43" s="4164"/>
      <c r="I43" s="4102"/>
      <c r="J43" s="2000"/>
      <c r="K43" s="2031" t="s">
        <v>21</v>
      </c>
      <c r="L43" s="2030">
        <f>SUM(L42)</f>
        <v>55</v>
      </c>
      <c r="M43" s="2029"/>
      <c r="N43" s="2028"/>
      <c r="O43" s="2027"/>
    </row>
    <row r="44" spans="1:15" ht="48.75" customHeight="1" x14ac:dyDescent="0.2">
      <c r="A44" s="4175" t="s">
        <v>25</v>
      </c>
      <c r="B44" s="4108" t="s">
        <v>27</v>
      </c>
      <c r="C44" s="4110" t="s">
        <v>86</v>
      </c>
      <c r="D44" s="2026"/>
      <c r="E44" s="4165"/>
      <c r="F44" s="4067" t="s">
        <v>813</v>
      </c>
      <c r="G44" s="4171" t="s">
        <v>90</v>
      </c>
      <c r="H44" s="4162" t="s">
        <v>33</v>
      </c>
      <c r="I44" s="4100" t="s">
        <v>817</v>
      </c>
      <c r="J44" s="2023" t="s">
        <v>816</v>
      </c>
      <c r="K44" s="2022" t="s">
        <v>101</v>
      </c>
      <c r="L44" s="2021">
        <v>850</v>
      </c>
      <c r="M44" s="2020" t="s">
        <v>815</v>
      </c>
      <c r="N44" s="2019" t="s">
        <v>814</v>
      </c>
      <c r="O44" s="2018">
        <v>29</v>
      </c>
    </row>
    <row r="45" spans="1:15" ht="13.5" customHeight="1" thickBot="1" x14ac:dyDescent="0.25">
      <c r="A45" s="4117"/>
      <c r="B45" s="4109"/>
      <c r="C45" s="4111"/>
      <c r="D45" s="2017"/>
      <c r="E45" s="4166"/>
      <c r="F45" s="4068"/>
      <c r="G45" s="4172"/>
      <c r="H45" s="4163"/>
      <c r="I45" s="4101"/>
      <c r="J45" s="2011"/>
      <c r="K45" s="2016" t="s">
        <v>21</v>
      </c>
      <c r="L45" s="2015">
        <f>L44</f>
        <v>850</v>
      </c>
      <c r="M45" s="2008"/>
      <c r="N45" s="2007"/>
      <c r="O45" s="2006"/>
    </row>
    <row r="46" spans="1:15" ht="21" customHeight="1" thickBot="1" x14ac:dyDescent="0.25">
      <c r="A46" s="4106" t="s">
        <v>25</v>
      </c>
      <c r="B46" s="3323" t="s">
        <v>27</v>
      </c>
      <c r="C46" s="4110" t="s">
        <v>86</v>
      </c>
      <c r="D46" s="4160" t="s">
        <v>25</v>
      </c>
      <c r="E46" s="4166"/>
      <c r="F46" s="4170" t="s">
        <v>813</v>
      </c>
      <c r="G46" s="2002"/>
      <c r="H46" s="4163"/>
      <c r="I46" s="4101"/>
      <c r="J46" s="2011"/>
      <c r="K46" s="2010" t="s">
        <v>101</v>
      </c>
      <c r="L46" s="2009">
        <v>850</v>
      </c>
      <c r="M46" s="2008"/>
      <c r="N46" s="2007"/>
      <c r="O46" s="2006"/>
    </row>
    <row r="47" spans="1:15" ht="29.25" customHeight="1" thickBot="1" x14ac:dyDescent="0.25">
      <c r="A47" s="4107"/>
      <c r="B47" s="3325"/>
      <c r="C47" s="4111"/>
      <c r="D47" s="4161"/>
      <c r="E47" s="4167"/>
      <c r="F47" s="4169"/>
      <c r="G47" s="2002"/>
      <c r="H47" s="4164"/>
      <c r="I47" s="4102"/>
      <c r="J47" s="2000"/>
      <c r="K47" s="1999" t="s">
        <v>21</v>
      </c>
      <c r="L47" s="1998">
        <f>SUM(L46)</f>
        <v>850</v>
      </c>
      <c r="M47" s="1997"/>
      <c r="N47" s="1996"/>
      <c r="O47" s="1995"/>
    </row>
    <row r="48" spans="1:15" ht="13.5" customHeight="1" thickBot="1" x14ac:dyDescent="0.25">
      <c r="A48" s="784" t="s">
        <v>25</v>
      </c>
      <c r="B48" s="1994" t="s">
        <v>27</v>
      </c>
      <c r="C48" s="4069" t="s">
        <v>26</v>
      </c>
      <c r="D48" s="3447"/>
      <c r="E48" s="3447"/>
      <c r="F48" s="3447"/>
      <c r="G48" s="3447"/>
      <c r="H48" s="3447"/>
      <c r="I48" s="3447"/>
      <c r="J48" s="3448"/>
      <c r="K48" s="1993" t="s">
        <v>21</v>
      </c>
      <c r="L48" s="1992">
        <f>L37+L41+L45</f>
        <v>983.6</v>
      </c>
      <c r="M48" s="1991"/>
      <c r="N48" s="1990"/>
      <c r="O48" s="1989"/>
    </row>
    <row r="49" spans="1:15" ht="13.5" thickBot="1" x14ac:dyDescent="0.25">
      <c r="A49" s="1988" t="s">
        <v>25</v>
      </c>
      <c r="B49" s="4135" t="s">
        <v>558</v>
      </c>
      <c r="C49" s="4136"/>
      <c r="D49" s="4136"/>
      <c r="E49" s="4136"/>
      <c r="F49" s="4136"/>
      <c r="G49" s="4136"/>
      <c r="H49" s="4136"/>
      <c r="I49" s="4136"/>
      <c r="J49" s="4136"/>
      <c r="K49" s="4137"/>
      <c r="L49" s="1987">
        <f>L33+L48</f>
        <v>1434</v>
      </c>
      <c r="M49" s="1986"/>
      <c r="N49" s="1986"/>
      <c r="O49" s="1985"/>
    </row>
    <row r="50" spans="1:15" ht="13.5" thickBot="1" x14ac:dyDescent="0.25">
      <c r="A50" s="4138" t="s">
        <v>22</v>
      </c>
      <c r="B50" s="4139"/>
      <c r="C50" s="4139"/>
      <c r="D50" s="4139"/>
      <c r="E50" s="4139"/>
      <c r="F50" s="4139"/>
      <c r="G50" s="4139"/>
      <c r="H50" s="4139"/>
      <c r="I50" s="4139"/>
      <c r="J50" s="4139"/>
      <c r="K50" s="4140"/>
      <c r="L50" s="1984">
        <f>L49</f>
        <v>1434</v>
      </c>
      <c r="M50" s="1983"/>
      <c r="N50" s="1982"/>
      <c r="O50" s="1981"/>
    </row>
    <row r="51" spans="1:15" x14ac:dyDescent="0.2">
      <c r="A51" s="1979" t="s">
        <v>454</v>
      </c>
      <c r="B51" s="1979"/>
      <c r="C51" s="1979"/>
      <c r="D51" s="1979"/>
      <c r="E51" s="1979"/>
      <c r="F51" s="1979"/>
      <c r="G51" s="1979"/>
      <c r="H51" s="1980"/>
      <c r="I51" s="1979"/>
      <c r="J51" s="1979"/>
      <c r="K51" s="1979"/>
      <c r="L51" s="1979"/>
      <c r="M51" s="1979"/>
      <c r="N51" s="1977"/>
      <c r="O51" s="1976"/>
    </row>
    <row r="52" spans="1:15" x14ac:dyDescent="0.2">
      <c r="A52" s="1977"/>
      <c r="B52" s="1977"/>
      <c r="C52" s="1977"/>
      <c r="D52" s="1977"/>
      <c r="E52" s="1977"/>
      <c r="F52" s="1977"/>
      <c r="G52" s="1977"/>
      <c r="H52" s="1978"/>
      <c r="I52" s="1977"/>
      <c r="J52" s="1977"/>
      <c r="K52" s="1977"/>
      <c r="L52" s="1977"/>
      <c r="M52" s="1977"/>
      <c r="N52" s="1977"/>
      <c r="O52" s="1976"/>
    </row>
    <row r="53" spans="1:15" ht="16.5" thickBot="1" x14ac:dyDescent="0.25">
      <c r="A53" s="1957"/>
      <c r="B53" s="1962"/>
      <c r="C53" s="1962"/>
      <c r="D53" s="1962"/>
      <c r="E53" s="1962"/>
      <c r="F53" s="4141" t="s">
        <v>19</v>
      </c>
      <c r="G53" s="4141"/>
      <c r="H53" s="4141"/>
      <c r="I53" s="4141"/>
      <c r="J53" s="4141"/>
      <c r="K53" s="4141"/>
      <c r="L53" s="4141"/>
      <c r="M53" s="1975"/>
      <c r="N53" s="1975"/>
      <c r="O53" s="1960"/>
    </row>
    <row r="54" spans="1:15" ht="26.25" thickBot="1" x14ac:dyDescent="0.25">
      <c r="A54" s="1957"/>
      <c r="B54" s="1962"/>
      <c r="C54" s="1962"/>
      <c r="D54" s="1962"/>
      <c r="E54" s="1962"/>
      <c r="F54" s="1974"/>
      <c r="G54" s="1972"/>
      <c r="H54" s="1973"/>
      <c r="I54" s="1972"/>
      <c r="J54" s="1972"/>
      <c r="K54" s="345"/>
      <c r="L54" s="22" t="s">
        <v>17</v>
      </c>
      <c r="M54" s="1957"/>
      <c r="N54" s="1957"/>
      <c r="O54" s="1960"/>
    </row>
    <row r="55" spans="1:15" ht="13.5" thickBot="1" x14ac:dyDescent="0.25">
      <c r="A55" s="1957"/>
      <c r="B55" s="1962"/>
      <c r="C55" s="1962"/>
      <c r="D55" s="1962"/>
      <c r="E55" s="1962"/>
      <c r="F55" s="4142" t="s">
        <v>16</v>
      </c>
      <c r="G55" s="4143"/>
      <c r="H55" s="4143"/>
      <c r="I55" s="4143"/>
      <c r="J55" s="4143"/>
      <c r="K55" s="4144"/>
      <c r="L55" s="1958">
        <f>SUM(L56:L66)</f>
        <v>1434</v>
      </c>
      <c r="M55" s="1971"/>
      <c r="N55" s="1957"/>
      <c r="O55" s="1960"/>
    </row>
    <row r="56" spans="1:15" x14ac:dyDescent="0.2">
      <c r="A56" s="1957"/>
      <c r="B56" s="1962"/>
      <c r="C56" s="1962"/>
      <c r="D56" s="1962"/>
      <c r="E56" s="1962"/>
      <c r="F56" s="4132" t="s">
        <v>14</v>
      </c>
      <c r="G56" s="4133"/>
      <c r="H56" s="4133"/>
      <c r="I56" s="4133"/>
      <c r="J56" s="4133"/>
      <c r="K56" s="4134"/>
      <c r="L56" s="1956">
        <f>L16+L23+L29+L36+L40+L44</f>
        <v>1434</v>
      </c>
      <c r="M56" s="1957"/>
      <c r="N56" s="1957"/>
      <c r="O56" s="1960"/>
    </row>
    <row r="57" spans="1:15" x14ac:dyDescent="0.2">
      <c r="A57" s="1957"/>
      <c r="B57" s="1962"/>
      <c r="C57" s="1962"/>
      <c r="D57" s="1962"/>
      <c r="E57" s="1962"/>
      <c r="F57" s="4132" t="s">
        <v>812</v>
      </c>
      <c r="G57" s="4133"/>
      <c r="H57" s="4133"/>
      <c r="I57" s="4133"/>
      <c r="J57" s="4133"/>
      <c r="K57" s="4134"/>
      <c r="L57" s="1964"/>
      <c r="M57" s="1957"/>
      <c r="N57" s="1957"/>
      <c r="O57" s="1960"/>
    </row>
    <row r="58" spans="1:15" x14ac:dyDescent="0.2">
      <c r="A58" s="1957"/>
      <c r="B58" s="1962"/>
      <c r="C58" s="1962"/>
      <c r="D58" s="1962"/>
      <c r="E58" s="1962"/>
      <c r="F58" s="4132" t="s">
        <v>12</v>
      </c>
      <c r="G58" s="4133"/>
      <c r="H58" s="4133"/>
      <c r="I58" s="4133"/>
      <c r="J58" s="4133"/>
      <c r="K58" s="4134"/>
      <c r="L58" s="1964"/>
      <c r="M58" s="1957"/>
      <c r="N58" s="1957"/>
      <c r="O58" s="1960"/>
    </row>
    <row r="59" spans="1:15" x14ac:dyDescent="0.2">
      <c r="A59" s="1957"/>
      <c r="B59" s="1962"/>
      <c r="C59" s="1962"/>
      <c r="D59" s="1962"/>
      <c r="E59" s="1962"/>
      <c r="F59" s="4132" t="s">
        <v>11</v>
      </c>
      <c r="G59" s="4133"/>
      <c r="H59" s="4133"/>
      <c r="I59" s="4133"/>
      <c r="J59" s="4133"/>
      <c r="K59" s="4134"/>
      <c r="L59" s="1964"/>
      <c r="M59" s="1957"/>
      <c r="N59" s="1957"/>
      <c r="O59" s="1960"/>
    </row>
    <row r="60" spans="1:15" x14ac:dyDescent="0.2">
      <c r="A60" s="1957"/>
      <c r="B60" s="1962"/>
      <c r="C60" s="1962"/>
      <c r="D60" s="1962"/>
      <c r="E60" s="1962"/>
      <c r="F60" s="3274" t="s">
        <v>10</v>
      </c>
      <c r="G60" s="3275"/>
      <c r="H60" s="3275"/>
      <c r="I60" s="3275"/>
      <c r="J60" s="3275"/>
      <c r="K60" s="4131"/>
      <c r="L60" s="1970"/>
      <c r="M60" s="1957"/>
      <c r="N60" s="1957"/>
      <c r="O60" s="1960"/>
    </row>
    <row r="61" spans="1:15" x14ac:dyDescent="0.2">
      <c r="A61" s="1957"/>
      <c r="B61" s="1962"/>
      <c r="C61" s="1962"/>
      <c r="D61" s="1962"/>
      <c r="E61" s="1962"/>
      <c r="F61" s="1969" t="s">
        <v>9</v>
      </c>
      <c r="G61" s="1968"/>
      <c r="H61" s="1967"/>
      <c r="I61" s="1966"/>
      <c r="J61" s="1966"/>
      <c r="K61" s="1965"/>
      <c r="L61" s="1964"/>
      <c r="M61" s="1957"/>
      <c r="N61" s="1957"/>
      <c r="O61" s="1960"/>
    </row>
    <row r="62" spans="1:15" x14ac:dyDescent="0.2">
      <c r="A62" s="1957"/>
      <c r="B62" s="1962"/>
      <c r="C62" s="1962"/>
      <c r="D62" s="1962"/>
      <c r="E62" s="1962"/>
      <c r="F62" s="4132" t="s">
        <v>8</v>
      </c>
      <c r="G62" s="4133"/>
      <c r="H62" s="4133"/>
      <c r="I62" s="4133"/>
      <c r="J62" s="4133"/>
      <c r="K62" s="4134"/>
      <c r="L62" s="1964"/>
      <c r="M62" s="1957"/>
      <c r="N62" s="1957"/>
      <c r="O62" s="1963"/>
    </row>
    <row r="63" spans="1:15" x14ac:dyDescent="0.2">
      <c r="A63" s="1957"/>
      <c r="B63" s="1962"/>
      <c r="C63" s="1962"/>
      <c r="D63" s="1962"/>
      <c r="E63" s="1962"/>
      <c r="F63" s="4132" t="s">
        <v>811</v>
      </c>
      <c r="G63" s="4133"/>
      <c r="H63" s="4133"/>
      <c r="I63" s="4133"/>
      <c r="J63" s="4133"/>
      <c r="K63" s="4134"/>
      <c r="L63" s="1961"/>
      <c r="M63" s="1957"/>
      <c r="N63" s="1957"/>
      <c r="O63" s="1960"/>
    </row>
    <row r="64" spans="1:15" x14ac:dyDescent="0.2">
      <c r="A64" s="1957"/>
      <c r="B64" s="1962"/>
      <c r="C64" s="1962"/>
      <c r="D64" s="1962"/>
      <c r="E64" s="1962"/>
      <c r="F64" s="4132" t="s">
        <v>6</v>
      </c>
      <c r="G64" s="4133"/>
      <c r="H64" s="4133"/>
      <c r="I64" s="4133"/>
      <c r="J64" s="4133"/>
      <c r="K64" s="4134"/>
      <c r="L64" s="1961"/>
      <c r="M64" s="1957"/>
      <c r="N64" s="1957"/>
      <c r="O64" s="1960"/>
    </row>
    <row r="65" spans="1:15" x14ac:dyDescent="0.2">
      <c r="A65" s="1957"/>
      <c r="B65" s="1962"/>
      <c r="C65" s="1962"/>
      <c r="D65" s="1962"/>
      <c r="E65" s="1962"/>
      <c r="F65" s="4132" t="s">
        <v>5</v>
      </c>
      <c r="G65" s="4133"/>
      <c r="H65" s="4133"/>
      <c r="I65" s="4133"/>
      <c r="J65" s="4133"/>
      <c r="K65" s="4134"/>
      <c r="L65" s="1961"/>
      <c r="M65" s="1957"/>
      <c r="N65" s="1957"/>
      <c r="O65" s="1960"/>
    </row>
    <row r="66" spans="1:15" ht="13.5" thickBot="1" x14ac:dyDescent="0.25">
      <c r="F66" s="4149" t="s">
        <v>810</v>
      </c>
      <c r="G66" s="4150"/>
      <c r="H66" s="4150"/>
      <c r="I66" s="4150"/>
      <c r="J66" s="4150"/>
      <c r="K66" s="4151"/>
      <c r="L66" s="1959"/>
      <c r="M66" s="1957"/>
      <c r="N66" s="1957"/>
    </row>
    <row r="67" spans="1:15" ht="13.5" thickBot="1" x14ac:dyDescent="0.25">
      <c r="F67" s="4152" t="s">
        <v>2</v>
      </c>
      <c r="G67" s="4153"/>
      <c r="H67" s="4153"/>
      <c r="I67" s="4153"/>
      <c r="J67" s="4153"/>
      <c r="K67" s="4153"/>
      <c r="L67" s="1958">
        <v>0</v>
      </c>
      <c r="M67" s="1957"/>
      <c r="N67" s="1957"/>
    </row>
    <row r="68" spans="1:15" ht="13.5" thickBot="1" x14ac:dyDescent="0.25">
      <c r="F68" s="4154" t="s">
        <v>809</v>
      </c>
      <c r="G68" s="4155"/>
      <c r="H68" s="4155"/>
      <c r="I68" s="4155"/>
      <c r="J68" s="4155"/>
      <c r="K68" s="4156"/>
      <c r="L68" s="1956"/>
    </row>
    <row r="69" spans="1:15" ht="13.5" thickBot="1" x14ac:dyDescent="0.25">
      <c r="F69" s="4145" t="s">
        <v>0</v>
      </c>
      <c r="G69" s="4146"/>
      <c r="H69" s="4146"/>
      <c r="I69" s="4146"/>
      <c r="J69" s="4146"/>
      <c r="K69" s="4147"/>
      <c r="L69" s="1955">
        <f>L55+L67</f>
        <v>1434</v>
      </c>
    </row>
  </sheetData>
  <mergeCells count="117">
    <mergeCell ref="H8:H10"/>
    <mergeCell ref="K8:K10"/>
    <mergeCell ref="L8:L10"/>
    <mergeCell ref="J8:J10"/>
    <mergeCell ref="I8:I10"/>
    <mergeCell ref="E29:E32"/>
    <mergeCell ref="A31:A32"/>
    <mergeCell ref="B31:B32"/>
    <mergeCell ref="C31:C32"/>
    <mergeCell ref="E23:E28"/>
    <mergeCell ref="I23:I28"/>
    <mergeCell ref="H23:H28"/>
    <mergeCell ref="F31:F32"/>
    <mergeCell ref="D31:D32"/>
    <mergeCell ref="M23:M24"/>
    <mergeCell ref="A29:A30"/>
    <mergeCell ref="B29:B30"/>
    <mergeCell ref="C29:C30"/>
    <mergeCell ref="F29:F30"/>
    <mergeCell ref="G23:G26"/>
    <mergeCell ref="A23:A26"/>
    <mergeCell ref="B23:B26"/>
    <mergeCell ref="L1:O3"/>
    <mergeCell ref="A46:A47"/>
    <mergeCell ref="B38:B39"/>
    <mergeCell ref="C38:C39"/>
    <mergeCell ref="A42:A43"/>
    <mergeCell ref="B42:B43"/>
    <mergeCell ref="C42:C43"/>
    <mergeCell ref="A38:A39"/>
    <mergeCell ref="A40:A41"/>
    <mergeCell ref="B40:B41"/>
    <mergeCell ref="C40:C41"/>
    <mergeCell ref="A44:A45"/>
    <mergeCell ref="B44:B45"/>
    <mergeCell ref="C44:C45"/>
    <mergeCell ref="H36:H39"/>
    <mergeCell ref="H40:H43"/>
    <mergeCell ref="I36:I39"/>
    <mergeCell ref="I40:I43"/>
    <mergeCell ref="F38:F39"/>
    <mergeCell ref="F42:F43"/>
    <mergeCell ref="F46:F47"/>
    <mergeCell ref="G44:G45"/>
    <mergeCell ref="H44:H47"/>
    <mergeCell ref="G40:G41"/>
    <mergeCell ref="D42:D43"/>
    <mergeCell ref="D46:D47"/>
    <mergeCell ref="E40:E43"/>
    <mergeCell ref="E44:E47"/>
    <mergeCell ref="C46:C47"/>
    <mergeCell ref="B46:B47"/>
    <mergeCell ref="F57:K57"/>
    <mergeCell ref="F58:K58"/>
    <mergeCell ref="F59:K59"/>
    <mergeCell ref="I44:I47"/>
    <mergeCell ref="F60:K60"/>
    <mergeCell ref="F62:K62"/>
    <mergeCell ref="B49:K49"/>
    <mergeCell ref="A50:K50"/>
    <mergeCell ref="F53:L53"/>
    <mergeCell ref="F55:K55"/>
    <mergeCell ref="F69:K69"/>
    <mergeCell ref="F23:F26"/>
    <mergeCell ref="F40:F41"/>
    <mergeCell ref="F63:K63"/>
    <mergeCell ref="F64:K64"/>
    <mergeCell ref="F65:K65"/>
    <mergeCell ref="F66:K66"/>
    <mergeCell ref="F67:K67"/>
    <mergeCell ref="F68:K68"/>
    <mergeCell ref="F56:K56"/>
    <mergeCell ref="I29:I32"/>
    <mergeCell ref="J36:J39"/>
    <mergeCell ref="D38:D39"/>
    <mergeCell ref="H29:H32"/>
    <mergeCell ref="G29:G32"/>
    <mergeCell ref="C33:J33"/>
    <mergeCell ref="G36:G37"/>
    <mergeCell ref="E36:E39"/>
    <mergeCell ref="C36:C37"/>
    <mergeCell ref="F36:F37"/>
    <mergeCell ref="B34:B35"/>
    <mergeCell ref="A34:A35"/>
    <mergeCell ref="A8:A10"/>
    <mergeCell ref="A15:A19"/>
    <mergeCell ref="B15:B19"/>
    <mergeCell ref="C15:C19"/>
    <mergeCell ref="B13:B14"/>
    <mergeCell ref="A13:A14"/>
    <mergeCell ref="B8:B10"/>
    <mergeCell ref="C8:C10"/>
    <mergeCell ref="F8:F10"/>
    <mergeCell ref="R3:U5"/>
    <mergeCell ref="F44:F45"/>
    <mergeCell ref="C48:J48"/>
    <mergeCell ref="D15:F19"/>
    <mergeCell ref="G15:G22"/>
    <mergeCell ref="N7:O7"/>
    <mergeCell ref="A4:O4"/>
    <mergeCell ref="A5:O5"/>
    <mergeCell ref="A6:O6"/>
    <mergeCell ref="M8:O8"/>
    <mergeCell ref="O9:O10"/>
    <mergeCell ref="G8:G10"/>
    <mergeCell ref="D8:D10"/>
    <mergeCell ref="F20:F22"/>
    <mergeCell ref="H15:H22"/>
    <mergeCell ref="M9:M10"/>
    <mergeCell ref="N9:N10"/>
    <mergeCell ref="J15:J22"/>
    <mergeCell ref="I15:I22"/>
    <mergeCell ref="E8:E10"/>
    <mergeCell ref="J23:J28"/>
    <mergeCell ref="J29:J32"/>
    <mergeCell ref="A36:A37"/>
    <mergeCell ref="B36:B37"/>
  </mergeCells>
  <pageMargins left="0.70866141732283472" right="0.70866141732283472" top="0.74803149606299213" bottom="0.74803149606299213" header="0.31496062992125984" footer="0.31496062992125984"/>
  <pageSetup paperSize="9" scale="54" firstPageNumber="40" fitToHeight="0"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1"/>
  <sheetViews>
    <sheetView zoomScale="80" zoomScaleNormal="80" workbookViewId="0">
      <selection activeCell="Q8" sqref="Q8"/>
    </sheetView>
  </sheetViews>
  <sheetFormatPr defaultRowHeight="12.75" x14ac:dyDescent="0.2"/>
  <cols>
    <col min="1" max="1" width="3.5703125" style="321" customWidth="1"/>
    <col min="2" max="2" width="4.7109375" style="321" customWidth="1"/>
    <col min="3" max="5" width="3.7109375" style="321" customWidth="1"/>
    <col min="6" max="6" width="47.42578125" style="321" customWidth="1"/>
    <col min="7" max="7" width="6.28515625" style="321" customWidth="1"/>
    <col min="8" max="8" width="5.7109375" style="1954" customWidth="1"/>
    <col min="9" max="9" width="4.42578125" style="2176" customWidth="1"/>
    <col min="10" max="10" width="28.140625" style="321" customWidth="1"/>
    <col min="11" max="11" width="7.28515625" style="321" customWidth="1"/>
    <col min="12" max="12" width="11.140625" style="321" customWidth="1"/>
    <col min="13" max="13" width="41.28515625" style="321" customWidth="1"/>
    <col min="14" max="14" width="9.5703125" style="321" customWidth="1"/>
    <col min="15" max="15" width="11" style="321" customWidth="1"/>
    <col min="16" max="16384" width="9.140625" style="321"/>
  </cols>
  <sheetData>
    <row r="1" spans="1:20" ht="65.25" customHeight="1" x14ac:dyDescent="0.2">
      <c r="M1" s="3226" t="s">
        <v>1148</v>
      </c>
      <c r="N1" s="3226"/>
      <c r="O1" s="3226"/>
      <c r="Q1" s="3226"/>
      <c r="R1" s="3226"/>
      <c r="S1" s="3226"/>
      <c r="T1" s="3226"/>
    </row>
    <row r="2" spans="1:20" ht="17.25" customHeight="1" x14ac:dyDescent="0.2">
      <c r="A2" s="4080" t="s">
        <v>179</v>
      </c>
      <c r="B2" s="4080"/>
      <c r="C2" s="4080"/>
      <c r="D2" s="4080"/>
      <c r="E2" s="4080"/>
      <c r="F2" s="4080"/>
      <c r="G2" s="4080"/>
      <c r="H2" s="4080"/>
      <c r="I2" s="4080"/>
      <c r="J2" s="4080"/>
      <c r="K2" s="4080"/>
      <c r="L2" s="4080"/>
      <c r="M2" s="4080"/>
      <c r="N2" s="4080"/>
      <c r="O2" s="4080"/>
      <c r="Q2" s="3226"/>
      <c r="R2" s="3226"/>
      <c r="S2" s="3226"/>
      <c r="T2" s="3226"/>
    </row>
    <row r="3" spans="1:20" ht="18" customHeight="1" x14ac:dyDescent="0.2">
      <c r="A3" s="3408" t="s">
        <v>970</v>
      </c>
      <c r="B3" s="3408"/>
      <c r="C3" s="3408"/>
      <c r="D3" s="3408"/>
      <c r="E3" s="3408"/>
      <c r="F3" s="3408"/>
      <c r="G3" s="3408"/>
      <c r="H3" s="3408"/>
      <c r="I3" s="3408"/>
      <c r="J3" s="3408"/>
      <c r="K3" s="3408"/>
      <c r="L3" s="3408"/>
      <c r="M3" s="3408"/>
      <c r="N3" s="3408"/>
      <c r="O3" s="3408"/>
      <c r="Q3" s="3226"/>
      <c r="R3" s="3226"/>
      <c r="S3" s="3226"/>
      <c r="T3" s="3226"/>
    </row>
    <row r="4" spans="1:20" ht="14.25" x14ac:dyDescent="0.2">
      <c r="A4" s="4081" t="s">
        <v>177</v>
      </c>
      <c r="B4" s="4081"/>
      <c r="C4" s="4081"/>
      <c r="D4" s="4081"/>
      <c r="E4" s="4081"/>
      <c r="F4" s="4081"/>
      <c r="G4" s="4081"/>
      <c r="H4" s="4081"/>
      <c r="I4" s="4081"/>
      <c r="J4" s="4081"/>
      <c r="K4" s="4081"/>
      <c r="L4" s="4081"/>
      <c r="M4" s="4081"/>
      <c r="N4" s="4081"/>
      <c r="O4" s="4081"/>
    </row>
    <row r="5" spans="1:20" ht="16.5" thickBot="1" x14ac:dyDescent="0.25">
      <c r="A5" s="851"/>
      <c r="B5" s="851"/>
      <c r="C5" s="851"/>
      <c r="D5" s="851"/>
      <c r="E5" s="851"/>
      <c r="F5" s="851"/>
      <c r="G5" s="851"/>
      <c r="H5" s="2175"/>
      <c r="I5" s="2492"/>
      <c r="J5" s="851"/>
      <c r="K5" s="851"/>
      <c r="L5" s="851"/>
      <c r="M5" s="850"/>
      <c r="N5" s="4079" t="s">
        <v>143</v>
      </c>
      <c r="O5" s="4079"/>
    </row>
    <row r="6" spans="1:20" ht="20.25" customHeight="1" thickBot="1" x14ac:dyDescent="0.25">
      <c r="A6" s="4112" t="s">
        <v>176</v>
      </c>
      <c r="B6" s="4231" t="s">
        <v>175</v>
      </c>
      <c r="C6" s="4128" t="s">
        <v>171</v>
      </c>
      <c r="D6" s="4084" t="s">
        <v>173</v>
      </c>
      <c r="E6" s="4103" t="s">
        <v>174</v>
      </c>
      <c r="F6" s="4176" t="s">
        <v>172</v>
      </c>
      <c r="G6" s="3338" t="s">
        <v>171</v>
      </c>
      <c r="H6" s="4179" t="s">
        <v>170</v>
      </c>
      <c r="I6" s="4236" t="s">
        <v>169</v>
      </c>
      <c r="J6" s="3731" t="s">
        <v>168</v>
      </c>
      <c r="K6" s="4179" t="s">
        <v>167</v>
      </c>
      <c r="L6" s="3409" t="s">
        <v>166</v>
      </c>
      <c r="M6" s="3645" t="s">
        <v>165</v>
      </c>
      <c r="N6" s="3646"/>
      <c r="O6" s="3647"/>
    </row>
    <row r="7" spans="1:20" ht="12.75" customHeight="1" x14ac:dyDescent="0.2">
      <c r="A7" s="4113"/>
      <c r="B7" s="4232"/>
      <c r="C7" s="4129"/>
      <c r="D7" s="4085"/>
      <c r="E7" s="4104"/>
      <c r="F7" s="4177"/>
      <c r="G7" s="3339"/>
      <c r="H7" s="4180"/>
      <c r="I7" s="4237"/>
      <c r="J7" s="3732"/>
      <c r="K7" s="4180"/>
      <c r="L7" s="3410"/>
      <c r="M7" s="4239" t="s">
        <v>164</v>
      </c>
      <c r="N7" s="4234" t="s">
        <v>163</v>
      </c>
      <c r="O7" s="4082" t="s">
        <v>162</v>
      </c>
    </row>
    <row r="8" spans="1:20" ht="172.15" customHeight="1" thickBot="1" x14ac:dyDescent="0.25">
      <c r="A8" s="4114"/>
      <c r="B8" s="4233"/>
      <c r="C8" s="4130"/>
      <c r="D8" s="4086"/>
      <c r="E8" s="4105"/>
      <c r="F8" s="4178"/>
      <c r="G8" s="3340"/>
      <c r="H8" s="4181"/>
      <c r="I8" s="4238"/>
      <c r="J8" s="3732"/>
      <c r="K8" s="4181"/>
      <c r="L8" s="3411"/>
      <c r="M8" s="4240"/>
      <c r="N8" s="4235"/>
      <c r="O8" s="4083"/>
    </row>
    <row r="9" spans="1:20" ht="15.75" thickBot="1" x14ac:dyDescent="0.25">
      <c r="A9" s="775" t="s">
        <v>25</v>
      </c>
      <c r="B9" s="2491" t="s">
        <v>969</v>
      </c>
      <c r="C9" s="2490"/>
      <c r="D9" s="2490"/>
      <c r="E9" s="2486"/>
      <c r="F9" s="2489"/>
      <c r="G9" s="2489"/>
      <c r="H9" s="2488"/>
      <c r="I9" s="2487"/>
      <c r="J9" s="2486"/>
      <c r="K9" s="2486"/>
      <c r="L9" s="2485"/>
      <c r="M9" s="560"/>
      <c r="N9" s="560"/>
      <c r="O9" s="2168"/>
    </row>
    <row r="10" spans="1:20" ht="25.5" x14ac:dyDescent="0.2">
      <c r="A10" s="4247"/>
      <c r="B10" s="4241"/>
      <c r="C10" s="4242"/>
      <c r="D10" s="4242"/>
      <c r="E10" s="4242"/>
      <c r="F10" s="4242"/>
      <c r="G10" s="4242"/>
      <c r="H10" s="4242"/>
      <c r="I10" s="4242"/>
      <c r="J10" s="4242"/>
      <c r="K10" s="4242"/>
      <c r="L10" s="4243"/>
      <c r="M10" s="2299" t="s">
        <v>968</v>
      </c>
      <c r="N10" s="2310" t="s">
        <v>304</v>
      </c>
      <c r="O10" s="2298">
        <v>17.5</v>
      </c>
    </row>
    <row r="11" spans="1:20" ht="32.25" customHeight="1" thickBot="1" x14ac:dyDescent="0.25">
      <c r="A11" s="4248"/>
      <c r="B11" s="4244"/>
      <c r="C11" s="4245"/>
      <c r="D11" s="4245"/>
      <c r="E11" s="4245"/>
      <c r="F11" s="4245"/>
      <c r="G11" s="4245"/>
      <c r="H11" s="4245"/>
      <c r="I11" s="4245"/>
      <c r="J11" s="4245"/>
      <c r="K11" s="4245"/>
      <c r="L11" s="4246"/>
      <c r="M11" s="2484" t="s">
        <v>967</v>
      </c>
      <c r="N11" s="2451" t="s">
        <v>966</v>
      </c>
      <c r="O11" s="2483" t="s">
        <v>965</v>
      </c>
    </row>
    <row r="12" spans="1:20" ht="27.75" customHeight="1" thickBot="1" x14ac:dyDescent="0.25">
      <c r="A12" s="784" t="s">
        <v>25</v>
      </c>
      <c r="B12" s="2151" t="s">
        <v>25</v>
      </c>
      <c r="C12" s="2078" t="s">
        <v>964</v>
      </c>
      <c r="D12" s="2482"/>
      <c r="E12" s="2481"/>
      <c r="F12" s="2480"/>
      <c r="G12" s="2153"/>
      <c r="H12" s="2154"/>
      <c r="I12" s="2479"/>
      <c r="J12" s="2153"/>
      <c r="K12" s="2153"/>
      <c r="L12" s="2153"/>
      <c r="M12" s="2153"/>
      <c r="N12" s="2153"/>
      <c r="O12" s="2152"/>
    </row>
    <row r="13" spans="1:20" ht="25.5" x14ac:dyDescent="0.2">
      <c r="A13" s="4106"/>
      <c r="B13" s="2466"/>
      <c r="C13" s="2478"/>
      <c r="D13" s="2477"/>
      <c r="E13" s="2476"/>
      <c r="F13" s="2473"/>
      <c r="G13" s="2473"/>
      <c r="H13" s="2475"/>
      <c r="I13" s="2474"/>
      <c r="J13" s="2473"/>
      <c r="K13" s="2473"/>
      <c r="L13" s="2472"/>
      <c r="M13" s="2471" t="s">
        <v>963</v>
      </c>
      <c r="N13" s="2310" t="s">
        <v>304</v>
      </c>
      <c r="O13" s="2239">
        <v>97.9</v>
      </c>
    </row>
    <row r="14" spans="1:20" ht="29.25" customHeight="1" x14ac:dyDescent="0.2">
      <c r="A14" s="4209"/>
      <c r="B14" s="2466"/>
      <c r="C14" s="2465"/>
      <c r="D14" s="2464"/>
      <c r="E14" s="2463"/>
      <c r="F14" s="2460"/>
      <c r="G14" s="2460"/>
      <c r="H14" s="2462"/>
      <c r="I14" s="2461"/>
      <c r="J14" s="2460"/>
      <c r="K14" s="2460"/>
      <c r="L14" s="2469"/>
      <c r="M14" s="2111" t="s">
        <v>962</v>
      </c>
      <c r="N14" s="2217" t="s">
        <v>304</v>
      </c>
      <c r="O14" s="2470" t="s">
        <v>961</v>
      </c>
    </row>
    <row r="15" spans="1:20" ht="25.5" x14ac:dyDescent="0.2">
      <c r="A15" s="4209"/>
      <c r="B15" s="2466"/>
      <c r="C15" s="2465"/>
      <c r="D15" s="2464"/>
      <c r="E15" s="2463"/>
      <c r="F15" s="2460"/>
      <c r="G15" s="2460"/>
      <c r="H15" s="2462"/>
      <c r="I15" s="2461"/>
      <c r="J15" s="2460"/>
      <c r="K15" s="2460"/>
      <c r="L15" s="2469"/>
      <c r="M15" s="2468" t="s">
        <v>960</v>
      </c>
      <c r="N15" s="2217" t="s">
        <v>372</v>
      </c>
      <c r="O15" s="2216">
        <v>16.399999999999999</v>
      </c>
    </row>
    <row r="16" spans="1:20" ht="26.25" thickBot="1" x14ac:dyDescent="0.25">
      <c r="A16" s="4209"/>
      <c r="B16" s="2466"/>
      <c r="C16" s="2458"/>
      <c r="D16" s="2457"/>
      <c r="E16" s="2456"/>
      <c r="F16" s="2453"/>
      <c r="G16" s="2453"/>
      <c r="H16" s="2455"/>
      <c r="I16" s="2454"/>
      <c r="J16" s="2453"/>
      <c r="K16" s="2453"/>
      <c r="L16" s="2467"/>
      <c r="M16" s="2118" t="s">
        <v>959</v>
      </c>
      <c r="N16" s="2217" t="s">
        <v>200</v>
      </c>
      <c r="O16" s="2216">
        <v>16</v>
      </c>
    </row>
    <row r="17" spans="1:18" ht="26.25" hidden="1" thickBot="1" x14ac:dyDescent="0.25">
      <c r="A17" s="4209"/>
      <c r="B17" s="2466"/>
      <c r="C17" s="2465"/>
      <c r="D17" s="2464"/>
      <c r="E17" s="2463"/>
      <c r="F17" s="2460"/>
      <c r="G17" s="2460"/>
      <c r="H17" s="2462"/>
      <c r="I17" s="2461"/>
      <c r="J17" s="2460"/>
      <c r="K17" s="2460"/>
      <c r="L17" s="2460"/>
      <c r="M17" s="2339" t="s">
        <v>958</v>
      </c>
      <c r="N17" s="2217" t="s">
        <v>957</v>
      </c>
      <c r="O17" s="2216">
        <v>35000</v>
      </c>
    </row>
    <row r="18" spans="1:18" ht="26.25" hidden="1" thickBot="1" x14ac:dyDescent="0.25">
      <c r="A18" s="4107"/>
      <c r="B18" s="2459"/>
      <c r="C18" s="2458"/>
      <c r="D18" s="2457"/>
      <c r="E18" s="2456"/>
      <c r="F18" s="2453"/>
      <c r="G18" s="2453"/>
      <c r="H18" s="2455"/>
      <c r="I18" s="2454"/>
      <c r="J18" s="2453"/>
      <c r="K18" s="2453"/>
      <c r="L18" s="2453"/>
      <c r="M18" s="2452" t="s">
        <v>956</v>
      </c>
      <c r="N18" s="2451" t="s">
        <v>304</v>
      </c>
      <c r="O18" s="2450">
        <v>39</v>
      </c>
    </row>
    <row r="19" spans="1:18" ht="30" customHeight="1" x14ac:dyDescent="0.2">
      <c r="A19" s="4106" t="s">
        <v>25</v>
      </c>
      <c r="B19" s="3323" t="s">
        <v>25</v>
      </c>
      <c r="C19" s="712" t="s">
        <v>25</v>
      </c>
      <c r="D19" s="3329" t="s">
        <v>947</v>
      </c>
      <c r="E19" s="4070"/>
      <c r="F19" s="4071"/>
      <c r="G19" s="4076" t="s">
        <v>151</v>
      </c>
      <c r="H19" s="4212" t="s">
        <v>33</v>
      </c>
      <c r="I19" s="4100" t="s">
        <v>847</v>
      </c>
      <c r="J19" s="2449" t="s">
        <v>31</v>
      </c>
      <c r="K19" s="2048" t="s">
        <v>101</v>
      </c>
      <c r="L19" s="618"/>
      <c r="M19" s="2225" t="s">
        <v>955</v>
      </c>
      <c r="N19" s="2019" t="s">
        <v>200</v>
      </c>
      <c r="O19" s="2448" t="s">
        <v>954</v>
      </c>
      <c r="Q19" s="2345"/>
      <c r="R19" s="2351"/>
    </row>
    <row r="20" spans="1:18" ht="28.5" customHeight="1" x14ac:dyDescent="0.2">
      <c r="A20" s="4209"/>
      <c r="B20" s="3324"/>
      <c r="C20" s="708"/>
      <c r="D20" s="4225"/>
      <c r="E20" s="4072"/>
      <c r="F20" s="4073"/>
      <c r="G20" s="4077"/>
      <c r="H20" s="4163"/>
      <c r="I20" s="4101"/>
      <c r="J20" s="929" t="s">
        <v>202</v>
      </c>
      <c r="K20" s="2113" t="s">
        <v>830</v>
      </c>
      <c r="L20" s="2112"/>
      <c r="M20" s="2221" t="s">
        <v>953</v>
      </c>
      <c r="N20" s="2447" t="s">
        <v>372</v>
      </c>
      <c r="O20" s="2109" t="s">
        <v>952</v>
      </c>
      <c r="Q20" s="2345"/>
      <c r="R20" s="2351"/>
    </row>
    <row r="21" spans="1:18" ht="26.25" customHeight="1" x14ac:dyDescent="0.2">
      <c r="A21" s="4209"/>
      <c r="B21" s="3324"/>
      <c r="C21" s="708"/>
      <c r="D21" s="4225"/>
      <c r="E21" s="4072"/>
      <c r="F21" s="4073"/>
      <c r="G21" s="4077"/>
      <c r="H21" s="4163"/>
      <c r="I21" s="4101"/>
      <c r="J21" s="2012"/>
      <c r="K21" s="2113" t="s">
        <v>921</v>
      </c>
      <c r="L21" s="2112">
        <f>L28</f>
        <v>159</v>
      </c>
      <c r="M21" s="2221" t="s">
        <v>951</v>
      </c>
      <c r="N21" s="2447" t="s">
        <v>372</v>
      </c>
      <c r="O21" s="2109" t="s">
        <v>950</v>
      </c>
      <c r="Q21" s="2345"/>
      <c r="R21" s="2351"/>
    </row>
    <row r="22" spans="1:18" ht="20.25" customHeight="1" x14ac:dyDescent="0.2">
      <c r="A22" s="4209"/>
      <c r="B22" s="3324"/>
      <c r="C22" s="708"/>
      <c r="D22" s="4225"/>
      <c r="E22" s="4072"/>
      <c r="F22" s="4073"/>
      <c r="G22" s="4077"/>
      <c r="H22" s="4163"/>
      <c r="I22" s="4101"/>
      <c r="J22" s="2012"/>
      <c r="K22" s="2113" t="s">
        <v>124</v>
      </c>
      <c r="L22" s="2112"/>
      <c r="M22" s="2304" t="s">
        <v>949</v>
      </c>
      <c r="N22" s="2446" t="s">
        <v>372</v>
      </c>
      <c r="O22" s="2395" t="s">
        <v>948</v>
      </c>
      <c r="Q22" s="2345"/>
      <c r="R22" s="2351"/>
    </row>
    <row r="23" spans="1:18" ht="15.75" customHeight="1" x14ac:dyDescent="0.2">
      <c r="A23" s="4209"/>
      <c r="B23" s="3324"/>
      <c r="C23" s="708"/>
      <c r="D23" s="4225"/>
      <c r="E23" s="4072"/>
      <c r="F23" s="4073"/>
      <c r="G23" s="4077"/>
      <c r="H23" s="4163"/>
      <c r="I23" s="4101"/>
      <c r="J23" s="2012"/>
      <c r="K23" s="2120" t="s">
        <v>139</v>
      </c>
      <c r="L23" s="616"/>
      <c r="M23" s="2356"/>
      <c r="N23" s="2416"/>
      <c r="O23" s="2445"/>
      <c r="Q23" s="2345"/>
      <c r="R23" s="2351"/>
    </row>
    <row r="24" spans="1:18" ht="17.25" customHeight="1" x14ac:dyDescent="0.2">
      <c r="A24" s="4209"/>
      <c r="B24" s="3324"/>
      <c r="C24" s="708"/>
      <c r="D24" s="4225"/>
      <c r="E24" s="4072"/>
      <c r="F24" s="4073"/>
      <c r="G24" s="4077"/>
      <c r="H24" s="4163"/>
      <c r="I24" s="4101"/>
      <c r="J24" s="2012"/>
      <c r="K24" s="2120" t="s">
        <v>28</v>
      </c>
      <c r="L24" s="616"/>
      <c r="M24" s="2356"/>
      <c r="N24" s="2416"/>
      <c r="O24" s="2445"/>
      <c r="Q24" s="2345"/>
      <c r="R24" s="2351"/>
    </row>
    <row r="25" spans="1:18" ht="18.75" customHeight="1" thickBot="1" x14ac:dyDescent="0.25">
      <c r="A25" s="4107"/>
      <c r="B25" s="3325"/>
      <c r="C25" s="2108"/>
      <c r="D25" s="4226"/>
      <c r="E25" s="4074"/>
      <c r="F25" s="4075"/>
      <c r="G25" s="4078"/>
      <c r="H25" s="4213"/>
      <c r="I25" s="4102"/>
      <c r="J25" s="2001"/>
      <c r="K25" s="2107" t="s">
        <v>21</v>
      </c>
      <c r="L25" s="2106">
        <f>SUM(L19:L24)</f>
        <v>159</v>
      </c>
      <c r="M25" s="2265"/>
      <c r="N25" s="2413"/>
      <c r="O25" s="2444"/>
      <c r="Q25" s="2342"/>
      <c r="R25" s="2281"/>
    </row>
    <row r="26" spans="1:18" ht="19.5" customHeight="1" x14ac:dyDescent="0.2">
      <c r="A26" s="4106" t="s">
        <v>25</v>
      </c>
      <c r="B26" s="3323" t="s">
        <v>25</v>
      </c>
      <c r="C26" s="712" t="s">
        <v>25</v>
      </c>
      <c r="D26" s="2272" t="s">
        <v>25</v>
      </c>
      <c r="E26" s="2280"/>
      <c r="F26" s="4195" t="s">
        <v>947</v>
      </c>
      <c r="G26" s="4076" t="s">
        <v>151</v>
      </c>
      <c r="H26" s="4162" t="s">
        <v>33</v>
      </c>
      <c r="I26" s="4100" t="s">
        <v>847</v>
      </c>
      <c r="J26" s="915" t="s">
        <v>202</v>
      </c>
      <c r="K26" s="2085" t="s">
        <v>101</v>
      </c>
      <c r="L26" s="2131"/>
      <c r="M26" s="2441"/>
      <c r="N26" s="2440"/>
      <c r="O26" s="2388"/>
    </row>
    <row r="27" spans="1:18" ht="14.25" customHeight="1" x14ac:dyDescent="0.2">
      <c r="A27" s="4209"/>
      <c r="B27" s="3324"/>
      <c r="C27" s="708"/>
      <c r="D27" s="2377"/>
      <c r="E27" s="2122"/>
      <c r="F27" s="4196"/>
      <c r="G27" s="4077"/>
      <c r="H27" s="4163"/>
      <c r="I27" s="4101"/>
      <c r="J27" s="2012"/>
      <c r="K27" s="2303" t="s">
        <v>830</v>
      </c>
      <c r="L27" s="2375"/>
      <c r="M27" s="2438"/>
      <c r="N27" s="2424"/>
      <c r="O27" s="2437"/>
    </row>
    <row r="28" spans="1:18" ht="16.5" customHeight="1" thickBot="1" x14ac:dyDescent="0.25">
      <c r="A28" s="4209"/>
      <c r="B28" s="3324"/>
      <c r="C28" s="708"/>
      <c r="D28" s="2377"/>
      <c r="E28" s="2122"/>
      <c r="F28" s="2282"/>
      <c r="G28" s="4077"/>
      <c r="H28" s="4163"/>
      <c r="I28" s="4101"/>
      <c r="J28" s="2001"/>
      <c r="K28" s="2443" t="s">
        <v>921</v>
      </c>
      <c r="L28" s="2435">
        <v>159</v>
      </c>
      <c r="M28" s="2442"/>
      <c r="N28" s="2433"/>
      <c r="O28" s="2370"/>
    </row>
    <row r="29" spans="1:18" ht="17.25" customHeight="1" x14ac:dyDescent="0.2">
      <c r="A29" s="4209"/>
      <c r="B29" s="3324"/>
      <c r="C29" s="708"/>
      <c r="D29" s="2377"/>
      <c r="E29" s="2122"/>
      <c r="F29" s="2282"/>
      <c r="G29" s="4077"/>
      <c r="H29" s="4163"/>
      <c r="I29" s="4101"/>
      <c r="J29" s="2012"/>
      <c r="K29" s="2085" t="s">
        <v>124</v>
      </c>
      <c r="L29" s="2131"/>
      <c r="M29" s="2441"/>
      <c r="N29" s="2440"/>
      <c r="O29" s="2388"/>
    </row>
    <row r="30" spans="1:18" ht="14.25" customHeight="1" x14ac:dyDescent="0.2">
      <c r="A30" s="4209"/>
      <c r="B30" s="3324"/>
      <c r="C30" s="708"/>
      <c r="D30" s="2377"/>
      <c r="E30" s="2122"/>
      <c r="F30" s="2282"/>
      <c r="G30" s="4077"/>
      <c r="H30" s="4163"/>
      <c r="I30" s="4101"/>
      <c r="J30" s="2012"/>
      <c r="K30" s="2439" t="s">
        <v>139</v>
      </c>
      <c r="L30" s="2375"/>
      <c r="M30" s="2438"/>
      <c r="N30" s="2424"/>
      <c r="O30" s="2437"/>
    </row>
    <row r="31" spans="1:18" ht="15.75" customHeight="1" thickBot="1" x14ac:dyDescent="0.25">
      <c r="A31" s="4107"/>
      <c r="B31" s="3325"/>
      <c r="C31" s="2099"/>
      <c r="D31" s="2436"/>
      <c r="E31" s="580"/>
      <c r="F31" s="2335"/>
      <c r="G31" s="4078"/>
      <c r="H31" s="4164"/>
      <c r="I31" s="4102"/>
      <c r="J31" s="2001"/>
      <c r="K31" s="2096" t="s">
        <v>21</v>
      </c>
      <c r="L31" s="2435"/>
      <c r="M31" s="2434"/>
      <c r="N31" s="2433"/>
      <c r="O31" s="2370"/>
    </row>
    <row r="32" spans="1:18" ht="31.5" customHeight="1" thickBot="1" x14ac:dyDescent="0.25">
      <c r="A32" s="4175" t="s">
        <v>25</v>
      </c>
      <c r="B32" s="4108" t="s">
        <v>25</v>
      </c>
      <c r="C32" s="4110" t="s">
        <v>27</v>
      </c>
      <c r="D32" s="3329" t="s">
        <v>946</v>
      </c>
      <c r="E32" s="4070"/>
      <c r="F32" s="4071"/>
      <c r="G32" s="4076" t="s">
        <v>131</v>
      </c>
      <c r="H32" s="4162" t="s">
        <v>33</v>
      </c>
      <c r="I32" s="4100" t="s">
        <v>847</v>
      </c>
      <c r="J32" s="915" t="s">
        <v>202</v>
      </c>
      <c r="K32" s="2432" t="s">
        <v>921</v>
      </c>
      <c r="L32" s="2226">
        <f>L35</f>
        <v>84.3</v>
      </c>
      <c r="M32" s="2431" t="s">
        <v>945</v>
      </c>
      <c r="N32" s="2019" t="s">
        <v>200</v>
      </c>
      <c r="O32" s="2430" t="s">
        <v>828</v>
      </c>
    </row>
    <row r="33" spans="1:19" ht="31.5" customHeight="1" thickBot="1" x14ac:dyDescent="0.25">
      <c r="A33" s="4116"/>
      <c r="B33" s="3324"/>
      <c r="C33" s="4173"/>
      <c r="D33" s="4225"/>
      <c r="E33" s="4072"/>
      <c r="F33" s="4073"/>
      <c r="G33" s="4077"/>
      <c r="H33" s="4163"/>
      <c r="I33" s="4101"/>
      <c r="J33" s="929"/>
      <c r="K33" s="2222" t="s">
        <v>139</v>
      </c>
      <c r="L33" s="2226">
        <f>L36</f>
        <v>0.5</v>
      </c>
      <c r="M33" s="2429"/>
      <c r="N33" s="2428"/>
      <c r="O33" s="2427"/>
    </row>
    <row r="34" spans="1:19" ht="31.5" customHeight="1" thickBot="1" x14ac:dyDescent="0.25">
      <c r="A34" s="4117"/>
      <c r="B34" s="4109"/>
      <c r="C34" s="4111"/>
      <c r="D34" s="4226"/>
      <c r="E34" s="4074"/>
      <c r="F34" s="4075"/>
      <c r="G34" s="4077"/>
      <c r="H34" s="4163"/>
      <c r="I34" s="4101"/>
      <c r="J34" s="2012"/>
      <c r="K34" s="2426" t="s">
        <v>21</v>
      </c>
      <c r="L34" s="2425">
        <f>SUM(L32:L33)</f>
        <v>84.8</v>
      </c>
      <c r="M34" s="2417"/>
      <c r="N34" s="2424"/>
      <c r="O34" s="2423"/>
    </row>
    <row r="35" spans="1:19" ht="31.5" customHeight="1" x14ac:dyDescent="0.2">
      <c r="A35" s="4175" t="s">
        <v>25</v>
      </c>
      <c r="B35" s="4108" t="s">
        <v>25</v>
      </c>
      <c r="C35" s="4110" t="s">
        <v>27</v>
      </c>
      <c r="D35" s="4228" t="s">
        <v>25</v>
      </c>
      <c r="E35" s="2122"/>
      <c r="F35" s="4195" t="s">
        <v>944</v>
      </c>
      <c r="G35" s="4077"/>
      <c r="H35" s="4163"/>
      <c r="I35" s="4101"/>
      <c r="J35" s="2012"/>
      <c r="K35" s="2085" t="s">
        <v>921</v>
      </c>
      <c r="L35" s="2422">
        <v>84.3</v>
      </c>
      <c r="M35" s="2421"/>
      <c r="N35" s="2420"/>
      <c r="O35" s="2419"/>
    </row>
    <row r="36" spans="1:19" ht="31.5" customHeight="1" thickBot="1" x14ac:dyDescent="0.25">
      <c r="A36" s="4116"/>
      <c r="B36" s="3324"/>
      <c r="C36" s="4173"/>
      <c r="D36" s="4229"/>
      <c r="E36" s="2122"/>
      <c r="F36" s="4196"/>
      <c r="G36" s="4077"/>
      <c r="H36" s="4163"/>
      <c r="I36" s="4101"/>
      <c r="J36" s="2012"/>
      <c r="K36" s="2358" t="s">
        <v>139</v>
      </c>
      <c r="L36" s="2418">
        <v>0.5</v>
      </c>
      <c r="M36" s="2417"/>
      <c r="N36" s="2416"/>
      <c r="O36" s="2415"/>
    </row>
    <row r="37" spans="1:19" ht="19.5" customHeight="1" thickBot="1" x14ac:dyDescent="0.25">
      <c r="A37" s="4223"/>
      <c r="B37" s="4224"/>
      <c r="C37" s="4227"/>
      <c r="D37" s="4230"/>
      <c r="E37" s="2122"/>
      <c r="F37" s="4197"/>
      <c r="G37" s="4078"/>
      <c r="H37" s="4164"/>
      <c r="I37" s="4102"/>
      <c r="J37" s="2001"/>
      <c r="K37" s="2210" t="s">
        <v>21</v>
      </c>
      <c r="L37" s="2053">
        <f>SUM(L35:L36)</f>
        <v>84.8</v>
      </c>
      <c r="M37" s="2414"/>
      <c r="N37" s="2413"/>
      <c r="O37" s="2412"/>
    </row>
    <row r="38" spans="1:19" ht="18.75" customHeight="1" x14ac:dyDescent="0.2">
      <c r="A38" s="4106" t="s">
        <v>25</v>
      </c>
      <c r="B38" s="3323" t="s">
        <v>25</v>
      </c>
      <c r="C38" s="2014" t="s">
        <v>86</v>
      </c>
      <c r="D38" s="3329" t="s">
        <v>929</v>
      </c>
      <c r="E38" s="4070"/>
      <c r="F38" s="4071"/>
      <c r="G38" s="4076" t="s">
        <v>121</v>
      </c>
      <c r="H38" s="4212" t="s">
        <v>33</v>
      </c>
      <c r="I38" s="4100" t="s">
        <v>847</v>
      </c>
      <c r="J38" s="2380" t="s">
        <v>202</v>
      </c>
      <c r="K38" s="2048" t="s">
        <v>101</v>
      </c>
      <c r="L38" s="618"/>
      <c r="M38" s="2411" t="s">
        <v>943</v>
      </c>
      <c r="N38" s="2410" t="s">
        <v>200</v>
      </c>
      <c r="O38" s="2409" t="s">
        <v>866</v>
      </c>
      <c r="R38" s="2345"/>
      <c r="S38" s="2351"/>
    </row>
    <row r="39" spans="1:19" ht="24" customHeight="1" x14ac:dyDescent="0.2">
      <c r="A39" s="4209"/>
      <c r="B39" s="3324"/>
      <c r="C39" s="2039"/>
      <c r="D39" s="4225"/>
      <c r="E39" s="4072"/>
      <c r="F39" s="4073"/>
      <c r="G39" s="4077"/>
      <c r="H39" s="4163"/>
      <c r="I39" s="4101"/>
      <c r="J39" s="2012"/>
      <c r="K39" s="2113" t="s">
        <v>124</v>
      </c>
      <c r="L39" s="2112"/>
      <c r="M39" s="2408" t="s">
        <v>942</v>
      </c>
      <c r="N39" s="2407" t="s">
        <v>372</v>
      </c>
      <c r="O39" s="2395" t="s">
        <v>941</v>
      </c>
      <c r="R39" s="2345"/>
      <c r="S39" s="2351"/>
    </row>
    <row r="40" spans="1:19" ht="24.75" customHeight="1" x14ac:dyDescent="0.2">
      <c r="A40" s="4209"/>
      <c r="B40" s="3324"/>
      <c r="C40" s="2039"/>
      <c r="D40" s="4225"/>
      <c r="E40" s="4072"/>
      <c r="F40" s="4073"/>
      <c r="G40" s="4077"/>
      <c r="H40" s="4163"/>
      <c r="I40" s="4101"/>
      <c r="J40" s="2012"/>
      <c r="K40" s="2113" t="s">
        <v>830</v>
      </c>
      <c r="L40" s="2112"/>
      <c r="M40" s="2304" t="s">
        <v>940</v>
      </c>
      <c r="N40" s="2406" t="s">
        <v>372</v>
      </c>
      <c r="O40" s="2395" t="s">
        <v>939</v>
      </c>
      <c r="R40" s="2345"/>
      <c r="S40" s="2351"/>
    </row>
    <row r="41" spans="1:19" ht="39.75" customHeight="1" x14ac:dyDescent="0.2">
      <c r="A41" s="4209"/>
      <c r="B41" s="3324"/>
      <c r="C41" s="2039"/>
      <c r="D41" s="4225"/>
      <c r="E41" s="4072"/>
      <c r="F41" s="4073"/>
      <c r="G41" s="4077"/>
      <c r="H41" s="4163"/>
      <c r="I41" s="4101"/>
      <c r="J41" s="2012"/>
      <c r="K41" s="2113" t="s">
        <v>921</v>
      </c>
      <c r="L41" s="2404">
        <f>L50</f>
        <v>100</v>
      </c>
      <c r="M41" s="2304" t="s">
        <v>938</v>
      </c>
      <c r="N41" s="2405" t="s">
        <v>200</v>
      </c>
      <c r="O41" s="2395" t="s">
        <v>605</v>
      </c>
      <c r="R41" s="2345"/>
      <c r="S41" s="2351"/>
    </row>
    <row r="42" spans="1:19" ht="26.25" customHeight="1" x14ac:dyDescent="0.2">
      <c r="A42" s="4209"/>
      <c r="B42" s="3324"/>
      <c r="C42" s="2039"/>
      <c r="D42" s="4225"/>
      <c r="E42" s="4072"/>
      <c r="F42" s="4073"/>
      <c r="G42" s="4077"/>
      <c r="H42" s="4163"/>
      <c r="I42" s="4101"/>
      <c r="J42" s="2012"/>
      <c r="K42" s="2113" t="s">
        <v>139</v>
      </c>
      <c r="L42" s="2404">
        <f>L51</f>
        <v>0</v>
      </c>
      <c r="M42" s="2397" t="s">
        <v>937</v>
      </c>
      <c r="N42" s="2217" t="s">
        <v>200</v>
      </c>
      <c r="O42" s="2395" t="s">
        <v>828</v>
      </c>
      <c r="R42" s="2345"/>
      <c r="S42" s="2351"/>
    </row>
    <row r="43" spans="1:19" ht="22.5" customHeight="1" x14ac:dyDescent="0.2">
      <c r="A43" s="4209"/>
      <c r="B43" s="3324"/>
      <c r="C43" s="2039"/>
      <c r="D43" s="4225"/>
      <c r="E43" s="4072"/>
      <c r="F43" s="4073"/>
      <c r="G43" s="4077"/>
      <c r="H43" s="4163"/>
      <c r="I43" s="4101"/>
      <c r="J43" s="2012"/>
      <c r="K43" s="2113" t="s">
        <v>28</v>
      </c>
      <c r="L43" s="2112"/>
      <c r="M43" s="2403" t="s">
        <v>936</v>
      </c>
      <c r="N43" s="2237" t="s">
        <v>200</v>
      </c>
      <c r="O43" s="2401" t="s">
        <v>828</v>
      </c>
      <c r="R43" s="2345"/>
      <c r="S43" s="2351"/>
    </row>
    <row r="44" spans="1:19" ht="38.25" customHeight="1" x14ac:dyDescent="0.2">
      <c r="A44" s="4209"/>
      <c r="B44" s="3324"/>
      <c r="C44" s="2039"/>
      <c r="D44" s="4225"/>
      <c r="E44" s="4072"/>
      <c r="F44" s="4073"/>
      <c r="G44" s="4077"/>
      <c r="H44" s="4163"/>
      <c r="I44" s="4101"/>
      <c r="J44" s="2012"/>
      <c r="K44" s="2113" t="s">
        <v>928</v>
      </c>
      <c r="L44" s="2112"/>
      <c r="M44" s="2402" t="s">
        <v>935</v>
      </c>
      <c r="N44" s="2367" t="s">
        <v>200</v>
      </c>
      <c r="O44" s="2401" t="s">
        <v>828</v>
      </c>
      <c r="R44" s="2345"/>
      <c r="S44" s="2351"/>
    </row>
    <row r="45" spans="1:19" ht="40.5" customHeight="1" x14ac:dyDescent="0.2">
      <c r="A45" s="4209"/>
      <c r="B45" s="3324"/>
      <c r="C45" s="2039"/>
      <c r="D45" s="4225"/>
      <c r="E45" s="4072"/>
      <c r="F45" s="4073"/>
      <c r="G45" s="4077"/>
      <c r="H45" s="4163"/>
      <c r="I45" s="4101"/>
      <c r="J45" s="2012"/>
      <c r="K45" s="2400"/>
      <c r="L45" s="2399"/>
      <c r="M45" s="2398" t="s">
        <v>934</v>
      </c>
      <c r="N45" s="2367" t="s">
        <v>304</v>
      </c>
      <c r="O45" s="2395" t="s">
        <v>62</v>
      </c>
      <c r="R45" s="2345"/>
      <c r="S45" s="2351"/>
    </row>
    <row r="46" spans="1:19" ht="36" customHeight="1" x14ac:dyDescent="0.2">
      <c r="A46" s="4209"/>
      <c r="B46" s="3324"/>
      <c r="C46" s="2039"/>
      <c r="D46" s="4225"/>
      <c r="E46" s="4072"/>
      <c r="F46" s="4073"/>
      <c r="G46" s="4077"/>
      <c r="H46" s="4163"/>
      <c r="I46" s="4101"/>
      <c r="J46" s="2012"/>
      <c r="K46" s="2120"/>
      <c r="L46" s="616"/>
      <c r="M46" s="2397" t="s">
        <v>933</v>
      </c>
      <c r="N46" s="2396" t="s">
        <v>304</v>
      </c>
      <c r="O46" s="2395" t="s">
        <v>932</v>
      </c>
      <c r="R46" s="2345"/>
      <c r="S46" s="2351"/>
    </row>
    <row r="47" spans="1:19" ht="27" customHeight="1" thickBot="1" x14ac:dyDescent="0.25">
      <c r="A47" s="4209"/>
      <c r="B47" s="3324"/>
      <c r="C47" s="2231"/>
      <c r="D47" s="4226"/>
      <c r="E47" s="4074"/>
      <c r="F47" s="4075"/>
      <c r="G47" s="4078"/>
      <c r="H47" s="4213"/>
      <c r="I47" s="4102"/>
      <c r="J47" s="2001"/>
      <c r="K47" s="2107" t="s">
        <v>21</v>
      </c>
      <c r="L47" s="2394">
        <f>SUM(L38:L46)</f>
        <v>100</v>
      </c>
      <c r="M47" s="2393" t="s">
        <v>931</v>
      </c>
      <c r="N47" s="2392" t="s">
        <v>304</v>
      </c>
      <c r="O47" s="2391" t="s">
        <v>930</v>
      </c>
      <c r="R47" s="2342"/>
      <c r="S47" s="2281"/>
    </row>
    <row r="48" spans="1:19" ht="18.75" customHeight="1" x14ac:dyDescent="0.2">
      <c r="A48" s="612" t="s">
        <v>25</v>
      </c>
      <c r="B48" s="2390" t="s">
        <v>25</v>
      </c>
      <c r="C48" s="712" t="s">
        <v>86</v>
      </c>
      <c r="D48" s="2389" t="s">
        <v>25</v>
      </c>
      <c r="E48" s="2122"/>
      <c r="F48" s="4195" t="s">
        <v>929</v>
      </c>
      <c r="G48" s="4076" t="s">
        <v>121</v>
      </c>
      <c r="H48" s="4162" t="s">
        <v>33</v>
      </c>
      <c r="I48" s="4100" t="s">
        <v>847</v>
      </c>
      <c r="J48" s="2380" t="s">
        <v>202</v>
      </c>
      <c r="K48" s="2037" t="s">
        <v>101</v>
      </c>
      <c r="L48" s="2375"/>
      <c r="M48" s="2382"/>
      <c r="N48" s="2224"/>
      <c r="O48" s="2388"/>
    </row>
    <row r="49" spans="1:15" ht="20.25" customHeight="1" x14ac:dyDescent="0.2">
      <c r="A49" s="2385"/>
      <c r="B49" s="1158"/>
      <c r="C49" s="2231"/>
      <c r="D49" s="2127"/>
      <c r="E49" s="2122"/>
      <c r="F49" s="4196"/>
      <c r="G49" s="4077"/>
      <c r="H49" s="4163"/>
      <c r="I49" s="4101"/>
      <c r="J49" s="2012"/>
      <c r="K49" s="2303" t="s">
        <v>830</v>
      </c>
      <c r="L49" s="2375"/>
      <c r="M49" s="2347"/>
      <c r="N49" s="2237"/>
      <c r="O49" s="2384"/>
    </row>
    <row r="50" spans="1:15" ht="14.25" customHeight="1" x14ac:dyDescent="0.2">
      <c r="A50" s="2385"/>
      <c r="B50" s="1158"/>
      <c r="C50" s="2231"/>
      <c r="D50" s="2127"/>
      <c r="E50" s="2122"/>
      <c r="F50" s="4196"/>
      <c r="G50" s="4077"/>
      <c r="H50" s="4163"/>
      <c r="I50" s="4101"/>
      <c r="J50" s="2012"/>
      <c r="K50" s="2303" t="s">
        <v>921</v>
      </c>
      <c r="L50" s="2386">
        <v>100</v>
      </c>
      <c r="M50" s="2347"/>
      <c r="N50" s="2237"/>
      <c r="O50" s="2384"/>
    </row>
    <row r="51" spans="1:15" ht="20.25" customHeight="1" x14ac:dyDescent="0.2">
      <c r="A51" s="2385"/>
      <c r="B51" s="1158"/>
      <c r="C51" s="2231"/>
      <c r="D51" s="2127"/>
      <c r="E51" s="2122"/>
      <c r="F51" s="4196"/>
      <c r="G51" s="4077"/>
      <c r="H51" s="4163"/>
      <c r="I51" s="4101"/>
      <c r="J51" s="2012"/>
      <c r="K51" s="2387" t="s">
        <v>139</v>
      </c>
      <c r="L51" s="2386">
        <v>0</v>
      </c>
      <c r="M51" s="2347"/>
      <c r="N51" s="2237"/>
      <c r="O51" s="2384"/>
    </row>
    <row r="52" spans="1:15" ht="16.5" customHeight="1" x14ac:dyDescent="0.2">
      <c r="A52" s="2385"/>
      <c r="B52" s="1158"/>
      <c r="C52" s="2231"/>
      <c r="D52" s="2127"/>
      <c r="E52" s="2122"/>
      <c r="F52" s="4196"/>
      <c r="G52" s="4077"/>
      <c r="H52" s="4163"/>
      <c r="I52" s="4101"/>
      <c r="J52" s="2012"/>
      <c r="K52" s="2303" t="s">
        <v>28</v>
      </c>
      <c r="L52" s="2375"/>
      <c r="M52" s="2347"/>
      <c r="N52" s="2237"/>
      <c r="O52" s="2384"/>
    </row>
    <row r="53" spans="1:15" ht="18" customHeight="1" x14ac:dyDescent="0.2">
      <c r="A53" s="2385"/>
      <c r="B53" s="1158"/>
      <c r="C53" s="2231"/>
      <c r="D53" s="2127"/>
      <c r="E53" s="2122"/>
      <c r="F53" s="4196"/>
      <c r="G53" s="4077"/>
      <c r="H53" s="4163"/>
      <c r="I53" s="4101"/>
      <c r="J53" s="2012"/>
      <c r="K53" s="2303" t="s">
        <v>928</v>
      </c>
      <c r="L53" s="2375"/>
      <c r="M53" s="2347"/>
      <c r="N53" s="2237"/>
      <c r="O53" s="2384"/>
    </row>
    <row r="54" spans="1:15" ht="14.25" customHeight="1" thickBot="1" x14ac:dyDescent="0.25">
      <c r="A54" s="2005"/>
      <c r="B54" s="1159"/>
      <c r="C54" s="2004"/>
      <c r="D54" s="581"/>
      <c r="E54" s="580"/>
      <c r="F54" s="4197"/>
      <c r="G54" s="4078"/>
      <c r="H54" s="4164"/>
      <c r="I54" s="4102"/>
      <c r="J54" s="2001"/>
      <c r="K54" s="2096" t="s">
        <v>21</v>
      </c>
      <c r="L54" s="2383">
        <f>SUM(L48:L53)</f>
        <v>100</v>
      </c>
      <c r="M54" s="2372"/>
      <c r="N54" s="2371"/>
      <c r="O54" s="2370"/>
    </row>
    <row r="55" spans="1:15" ht="39.75" hidden="1" customHeight="1" x14ac:dyDescent="0.2">
      <c r="A55" s="4106" t="s">
        <v>25</v>
      </c>
      <c r="B55" s="3323" t="s">
        <v>25</v>
      </c>
      <c r="C55" s="712" t="s">
        <v>86</v>
      </c>
      <c r="D55" s="2272" t="s">
        <v>27</v>
      </c>
      <c r="E55" s="2280"/>
      <c r="F55" s="4195"/>
      <c r="G55" s="4076" t="s">
        <v>121</v>
      </c>
      <c r="H55" s="4162" t="s">
        <v>33</v>
      </c>
      <c r="I55" s="4100" t="s">
        <v>847</v>
      </c>
      <c r="J55" s="2380" t="s">
        <v>202</v>
      </c>
      <c r="K55" s="2037" t="s">
        <v>101</v>
      </c>
      <c r="L55" s="2131"/>
      <c r="M55" s="2382"/>
      <c r="N55" s="2224"/>
      <c r="O55" s="2381"/>
    </row>
    <row r="56" spans="1:15" ht="50.25" hidden="1" customHeight="1" x14ac:dyDescent="0.2">
      <c r="A56" s="4209"/>
      <c r="B56" s="3324"/>
      <c r="C56" s="708"/>
      <c r="D56" s="2377"/>
      <c r="E56" s="2122"/>
      <c r="F56" s="4196"/>
      <c r="G56" s="4077"/>
      <c r="H56" s="4163"/>
      <c r="I56" s="4101"/>
      <c r="J56" s="2380"/>
      <c r="K56" s="2037" t="s">
        <v>124</v>
      </c>
      <c r="L56" s="2375"/>
      <c r="M56" s="2379"/>
      <c r="N56" s="2237"/>
      <c r="O56" s="2374"/>
    </row>
    <row r="57" spans="1:15" ht="42" hidden="1" customHeight="1" x14ac:dyDescent="0.2">
      <c r="A57" s="4209"/>
      <c r="B57" s="3324"/>
      <c r="C57" s="708"/>
      <c r="D57" s="2377"/>
      <c r="E57" s="2122"/>
      <c r="F57" s="4196"/>
      <c r="G57" s="4077"/>
      <c r="H57" s="4163"/>
      <c r="I57" s="4101"/>
      <c r="J57" s="2012"/>
      <c r="K57" s="2303" t="s">
        <v>830</v>
      </c>
      <c r="L57" s="2375"/>
      <c r="M57" s="2378"/>
      <c r="N57" s="2237"/>
      <c r="O57" s="2374"/>
    </row>
    <row r="58" spans="1:15" ht="46.5" hidden="1" customHeight="1" x14ac:dyDescent="0.2">
      <c r="A58" s="4209"/>
      <c r="B58" s="3324"/>
      <c r="C58" s="708"/>
      <c r="D58" s="2377"/>
      <c r="E58" s="2122"/>
      <c r="F58" s="2376"/>
      <c r="G58" s="4077"/>
      <c r="H58" s="4163"/>
      <c r="I58" s="4101"/>
      <c r="J58" s="2012"/>
      <c r="K58" s="2303" t="s">
        <v>921</v>
      </c>
      <c r="L58" s="2375"/>
      <c r="M58" s="2347"/>
      <c r="N58" s="2237"/>
      <c r="O58" s="2374"/>
    </row>
    <row r="59" spans="1:15" ht="44.25" hidden="1" customHeight="1" x14ac:dyDescent="0.2">
      <c r="A59" s="4209"/>
      <c r="B59" s="3324"/>
      <c r="C59" s="708"/>
      <c r="D59" s="2377"/>
      <c r="E59" s="2122"/>
      <c r="F59" s="2376"/>
      <c r="G59" s="4077"/>
      <c r="H59" s="4163"/>
      <c r="I59" s="4101"/>
      <c r="J59" s="2012"/>
      <c r="K59" s="2303" t="s">
        <v>139</v>
      </c>
      <c r="L59" s="2375"/>
      <c r="M59" s="2347"/>
      <c r="N59" s="2237"/>
      <c r="O59" s="2374"/>
    </row>
    <row r="60" spans="1:15" ht="85.5" hidden="1" customHeight="1" x14ac:dyDescent="0.2">
      <c r="A60" s="4209"/>
      <c r="B60" s="3324"/>
      <c r="C60" s="708"/>
      <c r="D60" s="2377"/>
      <c r="E60" s="2122"/>
      <c r="F60" s="2376"/>
      <c r="G60" s="4077"/>
      <c r="H60" s="4163"/>
      <c r="I60" s="4101"/>
      <c r="J60" s="2012"/>
      <c r="K60" s="2303" t="s">
        <v>28</v>
      </c>
      <c r="L60" s="2375"/>
      <c r="M60" s="2347"/>
      <c r="N60" s="2237"/>
      <c r="O60" s="2374"/>
    </row>
    <row r="61" spans="1:15" ht="41.25" hidden="1" customHeight="1" x14ac:dyDescent="0.2">
      <c r="A61" s="4209"/>
      <c r="B61" s="3324"/>
      <c r="C61" s="708"/>
      <c r="D61" s="2377"/>
      <c r="E61" s="2122"/>
      <c r="F61" s="2376"/>
      <c r="G61" s="4077"/>
      <c r="H61" s="4163"/>
      <c r="I61" s="4101"/>
      <c r="J61" s="2012"/>
      <c r="K61" s="2303" t="s">
        <v>928</v>
      </c>
      <c r="L61" s="2375"/>
      <c r="M61" s="2347"/>
      <c r="N61" s="2237"/>
      <c r="O61" s="2374"/>
    </row>
    <row r="62" spans="1:15" ht="60" hidden="1" customHeight="1" thickBot="1" x14ac:dyDescent="0.25">
      <c r="A62" s="4107"/>
      <c r="B62" s="3325"/>
      <c r="C62" s="2004"/>
      <c r="D62" s="2017"/>
      <c r="E62" s="580"/>
      <c r="F62" s="2353"/>
      <c r="G62" s="4078"/>
      <c r="H62" s="4164"/>
      <c r="I62" s="4102"/>
      <c r="J62" s="2001"/>
      <c r="K62" s="2373" t="s">
        <v>21</v>
      </c>
      <c r="L62" s="1998"/>
      <c r="M62" s="2372"/>
      <c r="N62" s="2371"/>
      <c r="O62" s="2370"/>
    </row>
    <row r="63" spans="1:15" ht="12.75" customHeight="1" x14ac:dyDescent="0.2">
      <c r="A63" s="4175" t="s">
        <v>25</v>
      </c>
      <c r="B63" s="4108" t="s">
        <v>25</v>
      </c>
      <c r="C63" s="712" t="s">
        <v>84</v>
      </c>
      <c r="D63" s="2026"/>
      <c r="E63" s="4165"/>
      <c r="F63" s="4067" t="s">
        <v>927</v>
      </c>
      <c r="G63" s="4076" t="s">
        <v>116</v>
      </c>
      <c r="H63" s="4162" t="s">
        <v>33</v>
      </c>
      <c r="I63" s="4100" t="s">
        <v>847</v>
      </c>
      <c r="J63" s="3659" t="s">
        <v>202</v>
      </c>
      <c r="K63" s="2048" t="s">
        <v>921</v>
      </c>
      <c r="L63" s="2064">
        <f>L67</f>
        <v>1988.4</v>
      </c>
      <c r="M63" s="2369"/>
      <c r="N63" s="2310"/>
      <c r="O63" s="2368"/>
    </row>
    <row r="64" spans="1:15" x14ac:dyDescent="0.2">
      <c r="A64" s="4116"/>
      <c r="B64" s="3324"/>
      <c r="C64" s="708"/>
      <c r="D64" s="2114"/>
      <c r="E64" s="4166"/>
      <c r="F64" s="4148"/>
      <c r="G64" s="4077"/>
      <c r="H64" s="4163"/>
      <c r="I64" s="4101"/>
      <c r="J64" s="3660"/>
      <c r="K64" s="2120" t="s">
        <v>101</v>
      </c>
      <c r="L64" s="616"/>
      <c r="M64" s="2347"/>
      <c r="N64" s="2367"/>
      <c r="O64" s="2366"/>
    </row>
    <row r="65" spans="1:20" ht="12.75" customHeight="1" x14ac:dyDescent="0.2">
      <c r="A65" s="4116"/>
      <c r="B65" s="3324"/>
      <c r="C65" s="708"/>
      <c r="D65" s="2114"/>
      <c r="E65" s="4166"/>
      <c r="F65" s="4148"/>
      <c r="G65" s="4077"/>
      <c r="H65" s="4163"/>
      <c r="I65" s="4101"/>
      <c r="J65" s="3660"/>
      <c r="K65" s="2113" t="s">
        <v>139</v>
      </c>
      <c r="L65" s="2112">
        <f>L68</f>
        <v>26.6</v>
      </c>
      <c r="M65" s="2218"/>
      <c r="N65" s="2217"/>
      <c r="O65" s="2139"/>
      <c r="R65" s="2341"/>
      <c r="S65" s="2341"/>
      <c r="T65" s="2340"/>
    </row>
    <row r="66" spans="1:20" ht="13.5" thickBot="1" x14ac:dyDescent="0.25">
      <c r="A66" s="4223"/>
      <c r="B66" s="4224"/>
      <c r="C66" s="708"/>
      <c r="D66" s="2098"/>
      <c r="E66" s="4166"/>
      <c r="F66" s="4214"/>
      <c r="G66" s="4077"/>
      <c r="H66" s="4163"/>
      <c r="I66" s="4101"/>
      <c r="J66" s="3660"/>
      <c r="K66" s="2016" t="s">
        <v>21</v>
      </c>
      <c r="L66" s="2365">
        <f>L63+L65+L64</f>
        <v>2015</v>
      </c>
      <c r="M66" s="2304"/>
      <c r="N66" s="2364"/>
      <c r="O66" s="2040"/>
      <c r="R66" s="2341"/>
      <c r="S66" s="2341"/>
      <c r="T66" s="2340"/>
    </row>
    <row r="67" spans="1:20" ht="18" customHeight="1" x14ac:dyDescent="0.2">
      <c r="A67" s="714" t="s">
        <v>25</v>
      </c>
      <c r="B67" s="1157" t="s">
        <v>25</v>
      </c>
      <c r="C67" s="712" t="s">
        <v>84</v>
      </c>
      <c r="D67" s="2363" t="s">
        <v>25</v>
      </c>
      <c r="E67" s="4166"/>
      <c r="F67" s="2362" t="s">
        <v>927</v>
      </c>
      <c r="G67" s="4077"/>
      <c r="H67" s="4163"/>
      <c r="I67" s="4101"/>
      <c r="J67" s="3660"/>
      <c r="K67" s="2085" t="s">
        <v>921</v>
      </c>
      <c r="L67" s="2361">
        <v>1988.4</v>
      </c>
      <c r="M67" s="2356"/>
      <c r="N67" s="2124"/>
      <c r="O67" s="2033"/>
      <c r="R67" s="2341"/>
      <c r="S67" s="2341"/>
      <c r="T67" s="2340"/>
    </row>
    <row r="68" spans="1:20" ht="19.5" customHeight="1" thickBot="1" x14ac:dyDescent="0.25">
      <c r="A68" s="2115"/>
      <c r="B68" s="1158"/>
      <c r="C68" s="708"/>
      <c r="D68" s="2360"/>
      <c r="E68" s="4166"/>
      <c r="F68" s="2359"/>
      <c r="G68" s="4077"/>
      <c r="H68" s="4163"/>
      <c r="I68" s="4101"/>
      <c r="J68" s="3660"/>
      <c r="K68" s="2358" t="s">
        <v>139</v>
      </c>
      <c r="L68" s="2357">
        <v>26.6</v>
      </c>
      <c r="M68" s="2356"/>
      <c r="N68" s="2124"/>
      <c r="O68" s="2033"/>
      <c r="R68" s="2341"/>
      <c r="S68" s="2341"/>
      <c r="T68" s="2340"/>
    </row>
    <row r="69" spans="1:20" ht="15.75" thickBot="1" x14ac:dyDescent="0.25">
      <c r="A69" s="2355"/>
      <c r="B69" s="1159"/>
      <c r="C69" s="2099"/>
      <c r="D69" s="2354"/>
      <c r="E69" s="4167"/>
      <c r="F69" s="2353"/>
      <c r="G69" s="4078"/>
      <c r="H69" s="4164"/>
      <c r="I69" s="4102"/>
      <c r="J69" s="3661"/>
      <c r="K69" s="2210" t="s">
        <v>21</v>
      </c>
      <c r="L69" s="2352">
        <f>SUM(L67:L68)</f>
        <v>2015</v>
      </c>
      <c r="M69" s="2265"/>
      <c r="N69" s="2121"/>
      <c r="O69" s="2027"/>
      <c r="R69" s="2341"/>
      <c r="S69" s="2341"/>
      <c r="T69" s="2340"/>
    </row>
    <row r="70" spans="1:20" ht="20.25" customHeight="1" x14ac:dyDescent="0.2">
      <c r="A70" s="4175" t="s">
        <v>25</v>
      </c>
      <c r="B70" s="4108" t="s">
        <v>25</v>
      </c>
      <c r="C70" s="4110" t="s">
        <v>81</v>
      </c>
      <c r="D70" s="3329" t="s">
        <v>926</v>
      </c>
      <c r="E70" s="4070"/>
      <c r="F70" s="4071"/>
      <c r="G70" s="4076" t="s">
        <v>107</v>
      </c>
      <c r="H70" s="4162" t="s">
        <v>33</v>
      </c>
      <c r="I70" s="4100" t="s">
        <v>847</v>
      </c>
      <c r="J70" s="915" t="s">
        <v>202</v>
      </c>
      <c r="K70" s="2048" t="s">
        <v>101</v>
      </c>
      <c r="L70" s="618"/>
      <c r="M70" s="4266" t="s">
        <v>925</v>
      </c>
      <c r="N70" s="4249" t="s">
        <v>304</v>
      </c>
      <c r="O70" s="4251">
        <v>20</v>
      </c>
      <c r="R70" s="2345"/>
      <c r="S70" s="2351"/>
      <c r="T70" s="2340"/>
    </row>
    <row r="71" spans="1:20" ht="12.75" customHeight="1" x14ac:dyDescent="0.2">
      <c r="A71" s="4116"/>
      <c r="B71" s="3324"/>
      <c r="C71" s="4173"/>
      <c r="D71" s="4225"/>
      <c r="E71" s="4072"/>
      <c r="F71" s="4073"/>
      <c r="G71" s="4077"/>
      <c r="H71" s="4163"/>
      <c r="I71" s="4101"/>
      <c r="J71" s="2012"/>
      <c r="K71" s="2113" t="s">
        <v>139</v>
      </c>
      <c r="L71" s="2112">
        <f>L76</f>
        <v>561.70000000000005</v>
      </c>
      <c r="M71" s="4267"/>
      <c r="N71" s="4250"/>
      <c r="O71" s="4252"/>
      <c r="R71" s="2345"/>
      <c r="S71" s="2351"/>
      <c r="T71" s="2350"/>
    </row>
    <row r="72" spans="1:20" ht="19.5" customHeight="1" x14ac:dyDescent="0.2">
      <c r="A72" s="4116"/>
      <c r="B72" s="3324"/>
      <c r="C72" s="4173"/>
      <c r="D72" s="4225"/>
      <c r="E72" s="4072"/>
      <c r="F72" s="4073"/>
      <c r="G72" s="4077"/>
      <c r="H72" s="4163"/>
      <c r="I72" s="4101"/>
      <c r="J72" s="2012"/>
      <c r="K72" s="2113" t="s">
        <v>28</v>
      </c>
      <c r="L72" s="2349"/>
      <c r="M72" s="2339"/>
      <c r="N72" s="2338"/>
      <c r="O72" s="2136"/>
      <c r="R72" s="2345"/>
      <c r="S72" s="2344"/>
      <c r="T72" s="2340"/>
    </row>
    <row r="73" spans="1:20" ht="12.75" customHeight="1" x14ac:dyDescent="0.2">
      <c r="A73" s="4116"/>
      <c r="B73" s="3324"/>
      <c r="C73" s="4173"/>
      <c r="D73" s="4225"/>
      <c r="E73" s="4072"/>
      <c r="F73" s="4073"/>
      <c r="G73" s="4077"/>
      <c r="H73" s="4163"/>
      <c r="I73" s="4101"/>
      <c r="J73" s="2012"/>
      <c r="K73" s="2120" t="s">
        <v>921</v>
      </c>
      <c r="L73" s="2348"/>
      <c r="M73" s="2347"/>
      <c r="N73" s="2338"/>
      <c r="O73" s="2346"/>
      <c r="R73" s="2345"/>
      <c r="S73" s="2344"/>
      <c r="T73" s="2340"/>
    </row>
    <row r="74" spans="1:20" ht="13.5" customHeight="1" thickBot="1" x14ac:dyDescent="0.25">
      <c r="A74" s="4117"/>
      <c r="B74" s="4109"/>
      <c r="C74" s="4111"/>
      <c r="D74" s="4226"/>
      <c r="E74" s="4074"/>
      <c r="F74" s="4075"/>
      <c r="G74" s="4078"/>
      <c r="H74" s="4164"/>
      <c r="I74" s="4102"/>
      <c r="J74" s="2001"/>
      <c r="K74" s="2016" t="s">
        <v>21</v>
      </c>
      <c r="L74" s="2015">
        <f>L70+L71+L72+L73</f>
        <v>561.70000000000005</v>
      </c>
      <c r="M74" s="2343"/>
      <c r="N74" s="2289"/>
      <c r="O74" s="2332"/>
      <c r="R74" s="2342"/>
      <c r="S74" s="2281"/>
      <c r="T74" s="2340"/>
    </row>
    <row r="75" spans="1:20" ht="26.25" customHeight="1" x14ac:dyDescent="0.2">
      <c r="A75" s="4106" t="s">
        <v>25</v>
      </c>
      <c r="B75" s="3323" t="s">
        <v>25</v>
      </c>
      <c r="C75" s="4110" t="s">
        <v>81</v>
      </c>
      <c r="D75" s="4203" t="s">
        <v>27</v>
      </c>
      <c r="E75" s="4198"/>
      <c r="F75" s="2284" t="s">
        <v>924</v>
      </c>
      <c r="G75" s="4171" t="s">
        <v>107</v>
      </c>
      <c r="H75" s="4162" t="s">
        <v>33</v>
      </c>
      <c r="I75" s="4260" t="s">
        <v>847</v>
      </c>
      <c r="J75" s="915" t="s">
        <v>202</v>
      </c>
      <c r="K75" s="2322" t="s">
        <v>101</v>
      </c>
      <c r="L75" s="2297">
        <v>0</v>
      </c>
      <c r="M75" s="2299" t="s">
        <v>923</v>
      </c>
      <c r="N75" s="2327" t="s">
        <v>372</v>
      </c>
      <c r="O75" s="2300">
        <v>3500</v>
      </c>
      <c r="R75" s="2341"/>
      <c r="S75" s="2341"/>
      <c r="T75" s="2340"/>
    </row>
    <row r="76" spans="1:20" ht="25.5" x14ac:dyDescent="0.2">
      <c r="A76" s="4209"/>
      <c r="B76" s="3324"/>
      <c r="C76" s="4173"/>
      <c r="D76" s="4205"/>
      <c r="E76" s="4199"/>
      <c r="F76" s="2282"/>
      <c r="G76" s="4172"/>
      <c r="H76" s="4163"/>
      <c r="I76" s="4261"/>
      <c r="J76" s="2012"/>
      <c r="K76" s="2316" t="s">
        <v>139</v>
      </c>
      <c r="L76" s="2302">
        <v>561.70000000000005</v>
      </c>
      <c r="M76" s="2339" t="s">
        <v>922</v>
      </c>
      <c r="N76" s="2338" t="s">
        <v>200</v>
      </c>
      <c r="O76" s="2136">
        <v>110</v>
      </c>
    </row>
    <row r="77" spans="1:20" x14ac:dyDescent="0.2">
      <c r="A77" s="4209"/>
      <c r="B77" s="3324"/>
      <c r="C77" s="4173"/>
      <c r="D77" s="4205"/>
      <c r="E77" s="4199"/>
      <c r="F77" s="2282"/>
      <c r="G77" s="4172"/>
      <c r="H77" s="4163"/>
      <c r="I77" s="4261"/>
      <c r="J77" s="2012"/>
      <c r="K77" s="2316" t="s">
        <v>28</v>
      </c>
      <c r="L77" s="2302"/>
      <c r="M77" s="2336"/>
      <c r="N77" s="2007"/>
      <c r="O77" s="2136"/>
    </row>
    <row r="78" spans="1:20" x14ac:dyDescent="0.2">
      <c r="A78" s="4209"/>
      <c r="B78" s="3324"/>
      <c r="C78" s="4173"/>
      <c r="D78" s="4205"/>
      <c r="E78" s="4199"/>
      <c r="F78" s="2282"/>
      <c r="G78" s="4172"/>
      <c r="H78" s="4163"/>
      <c r="I78" s="4261"/>
      <c r="J78" s="2012"/>
      <c r="K78" s="2337" t="s">
        <v>921</v>
      </c>
      <c r="L78" s="2302"/>
      <c r="M78" s="2336"/>
      <c r="N78" s="2007"/>
      <c r="O78" s="2136"/>
    </row>
    <row r="79" spans="1:20" ht="13.5" thickBot="1" x14ac:dyDescent="0.25">
      <c r="A79" s="4107"/>
      <c r="B79" s="3325"/>
      <c r="C79" s="4188"/>
      <c r="D79" s="4204"/>
      <c r="E79" s="4200"/>
      <c r="F79" s="2335"/>
      <c r="G79" s="4268"/>
      <c r="H79" s="4164"/>
      <c r="I79" s="4261"/>
      <c r="J79" s="2001"/>
      <c r="K79" s="2334" t="s">
        <v>21</v>
      </c>
      <c r="L79" s="2293">
        <f>SUM(L75:L78)</f>
        <v>561.70000000000005</v>
      </c>
      <c r="M79" s="2333"/>
      <c r="N79" s="2289"/>
      <c r="O79" s="2332"/>
    </row>
    <row r="80" spans="1:20" ht="19.5" customHeight="1" thickBot="1" x14ac:dyDescent="0.25">
      <c r="A80" s="784" t="s">
        <v>25</v>
      </c>
      <c r="B80" s="1994" t="s">
        <v>25</v>
      </c>
      <c r="C80" s="4069" t="s">
        <v>26</v>
      </c>
      <c r="D80" s="3447"/>
      <c r="E80" s="3447"/>
      <c r="F80" s="3447"/>
      <c r="G80" s="3447"/>
      <c r="H80" s="3447"/>
      <c r="I80" s="3447"/>
      <c r="J80" s="3469"/>
      <c r="K80" s="2205" t="s">
        <v>21</v>
      </c>
      <c r="L80" s="2331">
        <f>L25+L34+L47+L66+L74</f>
        <v>2920.5</v>
      </c>
      <c r="M80" s="2081"/>
      <c r="N80" s="2080"/>
      <c r="O80" s="2079"/>
    </row>
    <row r="81" spans="1:18" ht="24.75" customHeight="1" thickBot="1" x14ac:dyDescent="0.25">
      <c r="A81" s="4106" t="s">
        <v>25</v>
      </c>
      <c r="B81" s="3323" t="s">
        <v>27</v>
      </c>
      <c r="C81" s="2330" t="s">
        <v>920</v>
      </c>
      <c r="D81" s="2077"/>
      <c r="E81" s="2076"/>
      <c r="F81" s="2074"/>
      <c r="G81" s="2074"/>
      <c r="H81" s="2075"/>
      <c r="I81" s="2329"/>
      <c r="J81" s="2074"/>
      <c r="K81" s="2074"/>
      <c r="L81" s="2074"/>
      <c r="M81" s="2074"/>
      <c r="N81" s="2074"/>
      <c r="O81" s="2073"/>
    </row>
    <row r="82" spans="1:18" ht="38.25" x14ac:dyDescent="0.2">
      <c r="A82" s="4209"/>
      <c r="B82" s="3324"/>
      <c r="C82" s="4254"/>
      <c r="D82" s="4255"/>
      <c r="E82" s="4255"/>
      <c r="F82" s="4255"/>
      <c r="G82" s="4255"/>
      <c r="H82" s="4255"/>
      <c r="I82" s="4255"/>
      <c r="J82" s="4255"/>
      <c r="K82" s="4255"/>
      <c r="L82" s="4256"/>
      <c r="M82" s="2328" t="s">
        <v>919</v>
      </c>
      <c r="N82" s="2327" t="s">
        <v>918</v>
      </c>
      <c r="O82" s="2326">
        <v>1</v>
      </c>
    </row>
    <row r="83" spans="1:18" ht="26.25" thickBot="1" x14ac:dyDescent="0.25">
      <c r="A83" s="4107"/>
      <c r="B83" s="3325"/>
      <c r="C83" s="4257"/>
      <c r="D83" s="4258"/>
      <c r="E83" s="4258"/>
      <c r="F83" s="4258"/>
      <c r="G83" s="4258"/>
      <c r="H83" s="4258"/>
      <c r="I83" s="4258"/>
      <c r="J83" s="4258"/>
      <c r="K83" s="4258"/>
      <c r="L83" s="4259"/>
      <c r="M83" s="413" t="s">
        <v>917</v>
      </c>
      <c r="N83" s="2325"/>
      <c r="O83" s="2324"/>
    </row>
    <row r="84" spans="1:18" ht="12.75" customHeight="1" x14ac:dyDescent="0.2">
      <c r="A84" s="4206" t="s">
        <v>25</v>
      </c>
      <c r="B84" s="3323" t="s">
        <v>27</v>
      </c>
      <c r="C84" s="712" t="s">
        <v>25</v>
      </c>
      <c r="D84" s="3329" t="s">
        <v>916</v>
      </c>
      <c r="E84" s="4070"/>
      <c r="F84" s="4071"/>
      <c r="G84" s="4076" t="s">
        <v>543</v>
      </c>
      <c r="H84" s="4212" t="s">
        <v>33</v>
      </c>
      <c r="I84" s="4100" t="s">
        <v>48</v>
      </c>
      <c r="J84" s="915" t="s">
        <v>202</v>
      </c>
      <c r="K84" s="2048" t="s">
        <v>101</v>
      </c>
      <c r="L84" s="2323">
        <f>L89+L92+L95+L98+L102+L105+L107+L111+L114+L117+L119+L121+L123+L126+L129+L132+L134+L136+L138+L140+L142+L144+L147+L149</f>
        <v>213</v>
      </c>
      <c r="M84" s="2311"/>
      <c r="N84" s="2310"/>
      <c r="O84" s="2322"/>
    </row>
    <row r="85" spans="1:18" x14ac:dyDescent="0.2">
      <c r="A85" s="4208"/>
      <c r="B85" s="3324"/>
      <c r="C85" s="708"/>
      <c r="D85" s="4225"/>
      <c r="E85" s="4072"/>
      <c r="F85" s="4073"/>
      <c r="G85" s="4077"/>
      <c r="H85" s="4163"/>
      <c r="I85" s="4101"/>
      <c r="J85" s="2012"/>
      <c r="K85" s="2113" t="s">
        <v>139</v>
      </c>
      <c r="L85" s="2318"/>
      <c r="M85" s="2321"/>
      <c r="N85" s="2320"/>
      <c r="O85" s="2319"/>
      <c r="Q85" s="325"/>
      <c r="R85" s="325"/>
    </row>
    <row r="86" spans="1:18" x14ac:dyDescent="0.2">
      <c r="A86" s="4208"/>
      <c r="B86" s="3324"/>
      <c r="C86" s="708"/>
      <c r="D86" s="4225"/>
      <c r="E86" s="4072"/>
      <c r="F86" s="4073"/>
      <c r="G86" s="4077"/>
      <c r="H86" s="4163"/>
      <c r="I86" s="4101"/>
      <c r="J86" s="2012"/>
      <c r="K86" s="2113" t="s">
        <v>149</v>
      </c>
      <c r="L86" s="2318">
        <f>L145</f>
        <v>306.3</v>
      </c>
      <c r="M86" s="2321"/>
      <c r="N86" s="2320"/>
      <c r="O86" s="2319"/>
    </row>
    <row r="87" spans="1:18" x14ac:dyDescent="0.2">
      <c r="A87" s="4208"/>
      <c r="B87" s="3324"/>
      <c r="C87" s="708"/>
      <c r="D87" s="4225"/>
      <c r="E87" s="4072"/>
      <c r="F87" s="4073"/>
      <c r="G87" s="4077"/>
      <c r="H87" s="4163"/>
      <c r="I87" s="4101"/>
      <c r="J87" s="2012"/>
      <c r="K87" s="2113"/>
      <c r="L87" s="2318"/>
      <c r="M87" s="2317"/>
      <c r="N87" s="2217"/>
      <c r="O87" s="2316"/>
    </row>
    <row r="88" spans="1:18" ht="13.5" thickBot="1" x14ac:dyDescent="0.25">
      <c r="A88" s="4207"/>
      <c r="B88" s="3325"/>
      <c r="C88" s="2108"/>
      <c r="D88" s="4226"/>
      <c r="E88" s="4074"/>
      <c r="F88" s="4075"/>
      <c r="G88" s="4265"/>
      <c r="H88" s="4253"/>
      <c r="I88" s="4101"/>
      <c r="J88" s="2001"/>
      <c r="K88" s="2315" t="s">
        <v>21</v>
      </c>
      <c r="L88" s="2314">
        <f>L84+L85+L86+L87</f>
        <v>519.29999999999995</v>
      </c>
      <c r="M88" s="2265"/>
      <c r="N88" s="2121"/>
      <c r="O88" s="2027"/>
    </row>
    <row r="89" spans="1:18" ht="26.25" customHeight="1" x14ac:dyDescent="0.2">
      <c r="A89" s="4206" t="s">
        <v>25</v>
      </c>
      <c r="B89" s="3323" t="s">
        <v>27</v>
      </c>
      <c r="C89" s="4110" t="s">
        <v>25</v>
      </c>
      <c r="D89" s="4203" t="s">
        <v>25</v>
      </c>
      <c r="E89" s="4198"/>
      <c r="F89" s="4195" t="s">
        <v>915</v>
      </c>
      <c r="G89" s="4076" t="s">
        <v>543</v>
      </c>
      <c r="H89" s="4162" t="s">
        <v>33</v>
      </c>
      <c r="I89" s="2024" t="s">
        <v>48</v>
      </c>
      <c r="J89" s="3659" t="s">
        <v>914</v>
      </c>
      <c r="K89" s="2085" t="s">
        <v>101</v>
      </c>
      <c r="L89" s="2313">
        <v>1.2</v>
      </c>
      <c r="M89" s="2311" t="s">
        <v>913</v>
      </c>
      <c r="N89" s="2310" t="s">
        <v>200</v>
      </c>
      <c r="O89" s="2300">
        <v>3600</v>
      </c>
    </row>
    <row r="90" spans="1:18" x14ac:dyDescent="0.2">
      <c r="A90" s="4208"/>
      <c r="B90" s="3324"/>
      <c r="C90" s="4173"/>
      <c r="D90" s="4205"/>
      <c r="E90" s="4199"/>
      <c r="F90" s="4196"/>
      <c r="G90" s="4077"/>
      <c r="H90" s="4163"/>
      <c r="I90" s="2012"/>
      <c r="J90" s="3660"/>
      <c r="K90" s="2303" t="s">
        <v>139</v>
      </c>
      <c r="L90" s="2302"/>
      <c r="M90" s="2304"/>
      <c r="N90" s="2041"/>
      <c r="O90" s="2040"/>
    </row>
    <row r="91" spans="1:18" ht="13.5" thickBot="1" x14ac:dyDescent="0.25">
      <c r="A91" s="4207"/>
      <c r="B91" s="3325"/>
      <c r="C91" s="4188"/>
      <c r="D91" s="4204"/>
      <c r="E91" s="4200"/>
      <c r="F91" s="4197"/>
      <c r="G91" s="4078"/>
      <c r="H91" s="4163"/>
      <c r="I91" s="2012"/>
      <c r="J91" s="3661"/>
      <c r="K91" s="2294" t="s">
        <v>21</v>
      </c>
      <c r="L91" s="2293">
        <f>SUM(L89:L90)</f>
        <v>1.2</v>
      </c>
      <c r="M91" s="2292"/>
      <c r="N91" s="2087"/>
      <c r="O91" s="2133"/>
    </row>
    <row r="92" spans="1:18" ht="38.25" x14ac:dyDescent="0.2">
      <c r="A92" s="4206" t="s">
        <v>25</v>
      </c>
      <c r="B92" s="3323" t="s">
        <v>27</v>
      </c>
      <c r="C92" s="4110" t="s">
        <v>25</v>
      </c>
      <c r="D92" s="4203" t="s">
        <v>27</v>
      </c>
      <c r="E92" s="4198"/>
      <c r="F92" s="4195" t="s">
        <v>912</v>
      </c>
      <c r="G92" s="4076" t="s">
        <v>543</v>
      </c>
      <c r="H92" s="4163"/>
      <c r="I92" s="4100" t="s">
        <v>48</v>
      </c>
      <c r="J92" s="3659" t="s">
        <v>872</v>
      </c>
      <c r="K92" s="2085" t="s">
        <v>101</v>
      </c>
      <c r="L92" s="2297">
        <v>20</v>
      </c>
      <c r="M92" s="2311" t="s">
        <v>911</v>
      </c>
      <c r="N92" s="2312" t="s">
        <v>200</v>
      </c>
      <c r="O92" s="2298">
        <v>5000</v>
      </c>
    </row>
    <row r="93" spans="1:18" x14ac:dyDescent="0.2">
      <c r="A93" s="4208"/>
      <c r="B93" s="3324"/>
      <c r="C93" s="4173"/>
      <c r="D93" s="4205"/>
      <c r="E93" s="4199"/>
      <c r="F93" s="4196"/>
      <c r="G93" s="4077"/>
      <c r="H93" s="4163"/>
      <c r="I93" s="4101"/>
      <c r="J93" s="3660"/>
      <c r="K93" s="2303" t="s">
        <v>139</v>
      </c>
      <c r="L93" s="2302"/>
      <c r="M93" s="2304"/>
      <c r="N93" s="2041"/>
      <c r="O93" s="2040"/>
    </row>
    <row r="94" spans="1:18" ht="13.5" thickBot="1" x14ac:dyDescent="0.25">
      <c r="A94" s="4207"/>
      <c r="B94" s="3325"/>
      <c r="C94" s="4188"/>
      <c r="D94" s="4204"/>
      <c r="E94" s="4200"/>
      <c r="F94" s="4197"/>
      <c r="G94" s="4078"/>
      <c r="H94" s="4164"/>
      <c r="I94" s="4102"/>
      <c r="J94" s="3661"/>
      <c r="K94" s="2294" t="s">
        <v>21</v>
      </c>
      <c r="L94" s="2293">
        <f>SUM(L92:L93)</f>
        <v>20</v>
      </c>
      <c r="M94" s="2292"/>
      <c r="N94" s="2087"/>
      <c r="O94" s="2133"/>
    </row>
    <row r="95" spans="1:18" ht="26.25" customHeight="1" x14ac:dyDescent="0.2">
      <c r="A95" s="4206" t="s">
        <v>25</v>
      </c>
      <c r="B95" s="3323" t="s">
        <v>27</v>
      </c>
      <c r="C95" s="4110" t="s">
        <v>25</v>
      </c>
      <c r="D95" s="4203" t="s">
        <v>86</v>
      </c>
      <c r="E95" s="4198"/>
      <c r="F95" s="4195" t="s">
        <v>910</v>
      </c>
      <c r="G95" s="4076" t="s">
        <v>543</v>
      </c>
      <c r="H95" s="4162" t="s">
        <v>33</v>
      </c>
      <c r="I95" s="4100" t="s">
        <v>48</v>
      </c>
      <c r="J95" s="3659" t="s">
        <v>872</v>
      </c>
      <c r="K95" s="2085" t="s">
        <v>101</v>
      </c>
      <c r="L95" s="2297">
        <v>0</v>
      </c>
      <c r="M95" s="2311" t="s">
        <v>910</v>
      </c>
      <c r="N95" s="2310"/>
      <c r="O95" s="2300"/>
    </row>
    <row r="96" spans="1:18" x14ac:dyDescent="0.2">
      <c r="A96" s="4208"/>
      <c r="B96" s="3324"/>
      <c r="C96" s="4173"/>
      <c r="D96" s="4205"/>
      <c r="E96" s="4199"/>
      <c r="F96" s="4196"/>
      <c r="G96" s="4077"/>
      <c r="H96" s="4163"/>
      <c r="I96" s="4101"/>
      <c r="J96" s="3660"/>
      <c r="K96" s="2303" t="s">
        <v>139</v>
      </c>
      <c r="L96" s="2302">
        <v>0</v>
      </c>
      <c r="M96" s="2304"/>
      <c r="N96" s="2041"/>
      <c r="O96" s="2040"/>
    </row>
    <row r="97" spans="1:15" ht="13.5" thickBot="1" x14ac:dyDescent="0.25">
      <c r="A97" s="4207"/>
      <c r="B97" s="3325"/>
      <c r="C97" s="4188"/>
      <c r="D97" s="4204"/>
      <c r="E97" s="4200"/>
      <c r="F97" s="4197"/>
      <c r="G97" s="4078"/>
      <c r="H97" s="4163"/>
      <c r="I97" s="4102"/>
      <c r="J97" s="3661"/>
      <c r="K97" s="2294" t="s">
        <v>21</v>
      </c>
      <c r="L97" s="2293">
        <f>SUM(L95:L96)</f>
        <v>0</v>
      </c>
      <c r="M97" s="2292"/>
      <c r="N97" s="2087"/>
      <c r="O97" s="2133"/>
    </row>
    <row r="98" spans="1:15" ht="38.25" x14ac:dyDescent="0.2">
      <c r="A98" s="4206" t="s">
        <v>25</v>
      </c>
      <c r="B98" s="3323" t="s">
        <v>27</v>
      </c>
      <c r="C98" s="4110" t="s">
        <v>25</v>
      </c>
      <c r="D98" s="4203" t="s">
        <v>84</v>
      </c>
      <c r="E98" s="4198"/>
      <c r="F98" s="4195" t="s">
        <v>909</v>
      </c>
      <c r="G98" s="4076" t="s">
        <v>543</v>
      </c>
      <c r="H98" s="4163"/>
      <c r="I98" s="4100" t="s">
        <v>48</v>
      </c>
      <c r="J98" s="3659" t="s">
        <v>868</v>
      </c>
      <c r="K98" s="2085" t="s">
        <v>101</v>
      </c>
      <c r="L98" s="2297">
        <v>20</v>
      </c>
      <c r="M98" s="2225" t="s">
        <v>908</v>
      </c>
      <c r="N98" s="2310" t="s">
        <v>200</v>
      </c>
      <c r="O98" s="2300">
        <v>2000</v>
      </c>
    </row>
    <row r="99" spans="1:15" x14ac:dyDescent="0.2">
      <c r="A99" s="4208"/>
      <c r="B99" s="3324"/>
      <c r="C99" s="4173"/>
      <c r="D99" s="4205"/>
      <c r="E99" s="4199"/>
      <c r="F99" s="4196"/>
      <c r="G99" s="4077"/>
      <c r="H99" s="4163"/>
      <c r="I99" s="4101"/>
      <c r="J99" s="3660"/>
      <c r="K99" s="2037" t="s">
        <v>149</v>
      </c>
      <c r="L99" s="2309"/>
      <c r="M99" s="2304"/>
      <c r="N99" s="2041"/>
      <c r="O99" s="2040"/>
    </row>
    <row r="100" spans="1:15" x14ac:dyDescent="0.2">
      <c r="A100" s="4208"/>
      <c r="B100" s="3324"/>
      <c r="C100" s="4173"/>
      <c r="D100" s="4205"/>
      <c r="E100" s="4199"/>
      <c r="F100" s="4196"/>
      <c r="G100" s="4077"/>
      <c r="H100" s="4163"/>
      <c r="I100" s="4101"/>
      <c r="J100" s="3660"/>
      <c r="K100" s="2303" t="s">
        <v>139</v>
      </c>
      <c r="L100" s="2302"/>
      <c r="M100" s="2304"/>
      <c r="N100" s="2041"/>
      <c r="O100" s="2040"/>
    </row>
    <row r="101" spans="1:15" ht="13.5" customHeight="1" thickBot="1" x14ac:dyDescent="0.25">
      <c r="A101" s="4207"/>
      <c r="B101" s="3325"/>
      <c r="C101" s="4188"/>
      <c r="D101" s="4204"/>
      <c r="E101" s="4200"/>
      <c r="F101" s="4197"/>
      <c r="G101" s="4078"/>
      <c r="H101" s="4164"/>
      <c r="I101" s="4102"/>
      <c r="J101" s="3661"/>
      <c r="K101" s="2294" t="s">
        <v>21</v>
      </c>
      <c r="L101" s="2293">
        <f>SUM(L98:L100)</f>
        <v>20</v>
      </c>
      <c r="M101" s="2292"/>
      <c r="N101" s="2087"/>
      <c r="O101" s="2133"/>
    </row>
    <row r="102" spans="1:15" ht="28.5" customHeight="1" x14ac:dyDescent="0.2">
      <c r="A102" s="4206" t="s">
        <v>25</v>
      </c>
      <c r="B102" s="3323" t="s">
        <v>27</v>
      </c>
      <c r="C102" s="4110" t="s">
        <v>25</v>
      </c>
      <c r="D102" s="4203" t="s">
        <v>81</v>
      </c>
      <c r="E102" s="4198"/>
      <c r="F102" s="4195" t="s">
        <v>907</v>
      </c>
      <c r="G102" s="4076" t="s">
        <v>543</v>
      </c>
      <c r="H102" s="4162" t="s">
        <v>33</v>
      </c>
      <c r="I102" s="4100" t="s">
        <v>48</v>
      </c>
      <c r="J102" s="3659" t="s">
        <v>872</v>
      </c>
      <c r="K102" s="2085" t="s">
        <v>101</v>
      </c>
      <c r="L102" s="2297">
        <v>1</v>
      </c>
      <c r="M102" s="2225" t="s">
        <v>906</v>
      </c>
      <c r="N102" s="2301" t="s">
        <v>372</v>
      </c>
      <c r="O102" s="2300">
        <v>15</v>
      </c>
    </row>
    <row r="103" spans="1:15" ht="12.75" customHeight="1" x14ac:dyDescent="0.2">
      <c r="A103" s="4208"/>
      <c r="B103" s="3324"/>
      <c r="C103" s="4173"/>
      <c r="D103" s="4205"/>
      <c r="E103" s="4199"/>
      <c r="F103" s="4196"/>
      <c r="G103" s="4077"/>
      <c r="H103" s="4163"/>
      <c r="I103" s="4101"/>
      <c r="J103" s="3660"/>
      <c r="K103" s="2303" t="s">
        <v>139</v>
      </c>
      <c r="L103" s="2302"/>
      <c r="M103" s="2304"/>
      <c r="N103" s="2041"/>
      <c r="O103" s="2040"/>
    </row>
    <row r="104" spans="1:15" ht="13.5" thickBot="1" x14ac:dyDescent="0.25">
      <c r="A104" s="4207"/>
      <c r="B104" s="3325"/>
      <c r="C104" s="4188"/>
      <c r="D104" s="4204"/>
      <c r="E104" s="4200"/>
      <c r="F104" s="4197"/>
      <c r="G104" s="4078"/>
      <c r="H104" s="4163"/>
      <c r="I104" s="4102"/>
      <c r="J104" s="3661"/>
      <c r="K104" s="2294" t="s">
        <v>21</v>
      </c>
      <c r="L104" s="2293">
        <f>SUM(L102:L103)</f>
        <v>1</v>
      </c>
      <c r="M104" s="2292"/>
      <c r="N104" s="2087"/>
      <c r="O104" s="2133"/>
    </row>
    <row r="105" spans="1:15" ht="25.5" x14ac:dyDescent="0.2">
      <c r="A105" s="4206" t="s">
        <v>25</v>
      </c>
      <c r="B105" s="3323" t="s">
        <v>27</v>
      </c>
      <c r="C105" s="4110" t="s">
        <v>25</v>
      </c>
      <c r="D105" s="4203" t="s">
        <v>76</v>
      </c>
      <c r="E105" s="4198"/>
      <c r="F105" s="4195" t="s">
        <v>905</v>
      </c>
      <c r="G105" s="4076" t="s">
        <v>543</v>
      </c>
      <c r="H105" s="4163"/>
      <c r="I105" s="4100" t="s">
        <v>48</v>
      </c>
      <c r="J105" s="3659" t="s">
        <v>872</v>
      </c>
      <c r="K105" s="2085" t="s">
        <v>101</v>
      </c>
      <c r="L105" s="2297">
        <v>5</v>
      </c>
      <c r="M105" s="2225" t="s">
        <v>904</v>
      </c>
      <c r="N105" s="2301" t="s">
        <v>200</v>
      </c>
      <c r="O105" s="2300">
        <v>1</v>
      </c>
    </row>
    <row r="106" spans="1:15" ht="13.5" thickBot="1" x14ac:dyDescent="0.25">
      <c r="A106" s="4207"/>
      <c r="B106" s="3325"/>
      <c r="C106" s="4188"/>
      <c r="D106" s="4204"/>
      <c r="E106" s="4200"/>
      <c r="F106" s="4197"/>
      <c r="G106" s="4078"/>
      <c r="H106" s="4164"/>
      <c r="I106" s="4102"/>
      <c r="J106" s="3661"/>
      <c r="K106" s="2294" t="s">
        <v>21</v>
      </c>
      <c r="L106" s="2293">
        <f>SUM(L105:L105)</f>
        <v>5</v>
      </c>
      <c r="M106" s="2292"/>
      <c r="N106" s="2087"/>
      <c r="O106" s="2133"/>
    </row>
    <row r="107" spans="1:15" ht="30" customHeight="1" x14ac:dyDescent="0.2">
      <c r="A107" s="4206" t="s">
        <v>25</v>
      </c>
      <c r="B107" s="3323" t="s">
        <v>27</v>
      </c>
      <c r="C107" s="4110" t="s">
        <v>25</v>
      </c>
      <c r="D107" s="4203" t="s">
        <v>73</v>
      </c>
      <c r="E107" s="4198"/>
      <c r="F107" s="4195" t="s">
        <v>903</v>
      </c>
      <c r="G107" s="4076" t="s">
        <v>543</v>
      </c>
      <c r="H107" s="4162" t="s">
        <v>33</v>
      </c>
      <c r="I107" s="4100" t="s">
        <v>48</v>
      </c>
      <c r="J107" s="3659" t="s">
        <v>891</v>
      </c>
      <c r="K107" s="2085" t="s">
        <v>101</v>
      </c>
      <c r="L107" s="2297">
        <v>20</v>
      </c>
      <c r="M107" s="4263" t="s">
        <v>902</v>
      </c>
      <c r="N107" s="2301" t="s">
        <v>304</v>
      </c>
      <c r="O107" s="2300">
        <v>80</v>
      </c>
    </row>
    <row r="108" spans="1:15" x14ac:dyDescent="0.2">
      <c r="A108" s="4208"/>
      <c r="B108" s="3324"/>
      <c r="C108" s="4173"/>
      <c r="D108" s="4205"/>
      <c r="E108" s="4199"/>
      <c r="F108" s="4196"/>
      <c r="G108" s="4077"/>
      <c r="H108" s="4163"/>
      <c r="I108" s="4101"/>
      <c r="J108" s="3660"/>
      <c r="K108" s="2037" t="s">
        <v>149</v>
      </c>
      <c r="L108" s="2302"/>
      <c r="M108" s="4264"/>
      <c r="N108" s="2041"/>
      <c r="O108" s="2040"/>
    </row>
    <row r="109" spans="1:15" x14ac:dyDescent="0.2">
      <c r="A109" s="4208"/>
      <c r="B109" s="3324"/>
      <c r="C109" s="4173"/>
      <c r="D109" s="4205"/>
      <c r="E109" s="4199"/>
      <c r="F109" s="4196"/>
      <c r="G109" s="4077"/>
      <c r="H109" s="4163"/>
      <c r="I109" s="4101"/>
      <c r="J109" s="3660"/>
      <c r="K109" s="2303" t="s">
        <v>139</v>
      </c>
      <c r="L109" s="2302"/>
      <c r="M109" s="2304"/>
      <c r="N109" s="2041"/>
      <c r="O109" s="2040"/>
    </row>
    <row r="110" spans="1:15" ht="13.5" thickBot="1" x14ac:dyDescent="0.25">
      <c r="A110" s="4207"/>
      <c r="B110" s="3325"/>
      <c r="C110" s="4188"/>
      <c r="D110" s="4204"/>
      <c r="E110" s="4200"/>
      <c r="F110" s="4197"/>
      <c r="G110" s="4078"/>
      <c r="H110" s="4163"/>
      <c r="I110" s="4102"/>
      <c r="J110" s="3661"/>
      <c r="K110" s="2294" t="s">
        <v>21</v>
      </c>
      <c r="L110" s="2293">
        <f>SUM(L107:L109)</f>
        <v>20</v>
      </c>
      <c r="M110" s="2292"/>
      <c r="N110" s="2087"/>
      <c r="O110" s="2133"/>
    </row>
    <row r="111" spans="1:15" ht="25.5" x14ac:dyDescent="0.2">
      <c r="A111" s="4206" t="s">
        <v>25</v>
      </c>
      <c r="B111" s="3323" t="s">
        <v>27</v>
      </c>
      <c r="C111" s="4110" t="s">
        <v>25</v>
      </c>
      <c r="D111" s="4203" t="s">
        <v>69</v>
      </c>
      <c r="E111" s="4198"/>
      <c r="F111" s="4195" t="s">
        <v>901</v>
      </c>
      <c r="G111" s="4076" t="s">
        <v>543</v>
      </c>
      <c r="H111" s="4163"/>
      <c r="I111" s="4100" t="s">
        <v>48</v>
      </c>
      <c r="J111" s="3659" t="s">
        <v>872</v>
      </c>
      <c r="K111" s="2085" t="s">
        <v>101</v>
      </c>
      <c r="L111" s="2297">
        <v>0.9</v>
      </c>
      <c r="M111" s="2225" t="s">
        <v>900</v>
      </c>
      <c r="N111" s="2301" t="s">
        <v>200</v>
      </c>
      <c r="O111" s="2300">
        <v>40</v>
      </c>
    </row>
    <row r="112" spans="1:15" x14ac:dyDescent="0.2">
      <c r="A112" s="4208"/>
      <c r="B112" s="3324"/>
      <c r="C112" s="4173"/>
      <c r="D112" s="4205"/>
      <c r="E112" s="4199"/>
      <c r="F112" s="4196"/>
      <c r="G112" s="4077"/>
      <c r="H112" s="4163"/>
      <c r="I112" s="4101"/>
      <c r="J112" s="3660"/>
      <c r="K112" s="2303" t="s">
        <v>139</v>
      </c>
      <c r="L112" s="2302"/>
      <c r="M112" s="2304"/>
      <c r="N112" s="2041"/>
      <c r="O112" s="2040"/>
    </row>
    <row r="113" spans="1:15" ht="13.5" thickBot="1" x14ac:dyDescent="0.25">
      <c r="A113" s="4207"/>
      <c r="B113" s="3325"/>
      <c r="C113" s="4188"/>
      <c r="D113" s="4204"/>
      <c r="E113" s="4200"/>
      <c r="F113" s="4197"/>
      <c r="G113" s="4078"/>
      <c r="H113" s="4164"/>
      <c r="I113" s="4102"/>
      <c r="J113" s="3661"/>
      <c r="K113" s="2294" t="s">
        <v>21</v>
      </c>
      <c r="L113" s="2293">
        <f>SUM(L111:L112)</f>
        <v>0.9</v>
      </c>
      <c r="M113" s="2292"/>
      <c r="N113" s="2087"/>
      <c r="O113" s="2133"/>
    </row>
    <row r="114" spans="1:15" ht="25.5" x14ac:dyDescent="0.2">
      <c r="A114" s="4206" t="s">
        <v>25</v>
      </c>
      <c r="B114" s="3323" t="s">
        <v>27</v>
      </c>
      <c r="C114" s="4110" t="s">
        <v>25</v>
      </c>
      <c r="D114" s="4203" t="s">
        <v>66</v>
      </c>
      <c r="E114" s="4198"/>
      <c r="F114" s="4195" t="s">
        <v>899</v>
      </c>
      <c r="G114" s="4076" t="s">
        <v>543</v>
      </c>
      <c r="H114" s="4162" t="s">
        <v>33</v>
      </c>
      <c r="I114" s="4100" t="s">
        <v>48</v>
      </c>
      <c r="J114" s="3659" t="s">
        <v>872</v>
      </c>
      <c r="K114" s="2085" t="s">
        <v>101</v>
      </c>
      <c r="L114" s="2297">
        <v>3.5</v>
      </c>
      <c r="M114" s="2299" t="s">
        <v>898</v>
      </c>
      <c r="N114" s="2301" t="s">
        <v>200</v>
      </c>
      <c r="O114" s="2300">
        <v>40</v>
      </c>
    </row>
    <row r="115" spans="1:15" x14ac:dyDescent="0.2">
      <c r="A115" s="4208"/>
      <c r="B115" s="3324"/>
      <c r="C115" s="4173"/>
      <c r="D115" s="4205"/>
      <c r="E115" s="4199"/>
      <c r="F115" s="4196"/>
      <c r="G115" s="4077"/>
      <c r="H115" s="4163"/>
      <c r="I115" s="4101"/>
      <c r="J115" s="3660"/>
      <c r="K115" s="2303" t="s">
        <v>139</v>
      </c>
      <c r="L115" s="2302"/>
      <c r="M115" s="2304"/>
      <c r="N115" s="2041"/>
      <c r="O115" s="2040"/>
    </row>
    <row r="116" spans="1:15" ht="13.5" thickBot="1" x14ac:dyDescent="0.25">
      <c r="A116" s="4207"/>
      <c r="B116" s="3325"/>
      <c r="C116" s="4188"/>
      <c r="D116" s="4204"/>
      <c r="E116" s="4200"/>
      <c r="F116" s="4197"/>
      <c r="G116" s="4078"/>
      <c r="H116" s="4163"/>
      <c r="I116" s="4102"/>
      <c r="J116" s="3661"/>
      <c r="K116" s="2294" t="s">
        <v>21</v>
      </c>
      <c r="L116" s="2293">
        <f>SUM(L114:L115)</f>
        <v>3.5</v>
      </c>
      <c r="M116" s="2292"/>
      <c r="N116" s="2087"/>
      <c r="O116" s="2133"/>
    </row>
    <row r="117" spans="1:15" ht="24.75" customHeight="1" x14ac:dyDescent="0.2">
      <c r="A117" s="4206" t="s">
        <v>25</v>
      </c>
      <c r="B117" s="3323" t="s">
        <v>27</v>
      </c>
      <c r="C117" s="4110" t="s">
        <v>25</v>
      </c>
      <c r="D117" s="4203" t="s">
        <v>62</v>
      </c>
      <c r="E117" s="4198"/>
      <c r="F117" s="4195" t="s">
        <v>897</v>
      </c>
      <c r="G117" s="4076" t="s">
        <v>543</v>
      </c>
      <c r="H117" s="4163"/>
      <c r="I117" s="4100" t="s">
        <v>48</v>
      </c>
      <c r="J117" s="3659" t="s">
        <v>864</v>
      </c>
      <c r="K117" s="2085" t="s">
        <v>101</v>
      </c>
      <c r="L117" s="2297">
        <v>0.3</v>
      </c>
      <c r="M117" s="2299" t="s">
        <v>896</v>
      </c>
      <c r="N117" s="2301" t="s">
        <v>200</v>
      </c>
      <c r="O117" s="2300">
        <v>3</v>
      </c>
    </row>
    <row r="118" spans="1:15" ht="13.5" thickBot="1" x14ac:dyDescent="0.25">
      <c r="A118" s="4207"/>
      <c r="B118" s="3325"/>
      <c r="C118" s="4188"/>
      <c r="D118" s="4204"/>
      <c r="E118" s="4200"/>
      <c r="F118" s="4197"/>
      <c r="G118" s="4078"/>
      <c r="H118" s="4163"/>
      <c r="I118" s="4102"/>
      <c r="J118" s="3661"/>
      <c r="K118" s="2294" t="s">
        <v>21</v>
      </c>
      <c r="L118" s="2293">
        <f>SUM(L117)</f>
        <v>0.3</v>
      </c>
      <c r="M118" s="2292"/>
      <c r="N118" s="2087"/>
      <c r="O118" s="2133"/>
    </row>
    <row r="119" spans="1:15" ht="30" customHeight="1" x14ac:dyDescent="0.2">
      <c r="A119" s="4206" t="s">
        <v>25</v>
      </c>
      <c r="B119" s="3323" t="s">
        <v>27</v>
      </c>
      <c r="C119" s="4110" t="s">
        <v>25</v>
      </c>
      <c r="D119" s="4203" t="s">
        <v>53</v>
      </c>
      <c r="E119" s="4198"/>
      <c r="F119" s="4195" t="s">
        <v>895</v>
      </c>
      <c r="G119" s="4076" t="s">
        <v>543</v>
      </c>
      <c r="H119" s="4163"/>
      <c r="I119" s="4100" t="s">
        <v>48</v>
      </c>
      <c r="J119" s="3659" t="s">
        <v>891</v>
      </c>
      <c r="K119" s="2085" t="s">
        <v>101</v>
      </c>
      <c r="L119" s="2297">
        <v>3</v>
      </c>
      <c r="M119" s="2299" t="s">
        <v>894</v>
      </c>
      <c r="N119" s="2301" t="s">
        <v>200</v>
      </c>
      <c r="O119" s="2300">
        <v>3</v>
      </c>
    </row>
    <row r="120" spans="1:15" ht="13.5" thickBot="1" x14ac:dyDescent="0.25">
      <c r="A120" s="4207"/>
      <c r="B120" s="3325"/>
      <c r="C120" s="4188"/>
      <c r="D120" s="4204"/>
      <c r="E120" s="4200"/>
      <c r="F120" s="4197"/>
      <c r="G120" s="4077"/>
      <c r="H120" s="4164"/>
      <c r="I120" s="4102"/>
      <c r="J120" s="3661"/>
      <c r="K120" s="2294" t="s">
        <v>21</v>
      </c>
      <c r="L120" s="2293">
        <f>SUM(L119)</f>
        <v>3</v>
      </c>
      <c r="M120" s="2292"/>
      <c r="N120" s="2087"/>
      <c r="O120" s="2133"/>
    </row>
    <row r="121" spans="1:15" ht="30.75" customHeight="1" thickBot="1" x14ac:dyDescent="0.25">
      <c r="A121" s="4206" t="s">
        <v>25</v>
      </c>
      <c r="B121" s="3323" t="s">
        <v>27</v>
      </c>
      <c r="C121" s="4110" t="s">
        <v>25</v>
      </c>
      <c r="D121" s="4203" t="s">
        <v>48</v>
      </c>
      <c r="E121" s="4201"/>
      <c r="F121" s="4195" t="s">
        <v>893</v>
      </c>
      <c r="G121" s="4076" t="s">
        <v>543</v>
      </c>
      <c r="H121" s="4212" t="s">
        <v>33</v>
      </c>
      <c r="I121" s="4100" t="s">
        <v>48</v>
      </c>
      <c r="J121" s="3659" t="s">
        <v>864</v>
      </c>
      <c r="K121" s="2308" t="s">
        <v>101</v>
      </c>
      <c r="L121" s="2307">
        <v>2</v>
      </c>
      <c r="M121" s="2299" t="s">
        <v>893</v>
      </c>
      <c r="N121" s="2301" t="s">
        <v>200</v>
      </c>
      <c r="O121" s="2300">
        <v>1</v>
      </c>
    </row>
    <row r="122" spans="1:15" ht="13.5" thickBot="1" x14ac:dyDescent="0.25">
      <c r="A122" s="4207"/>
      <c r="B122" s="3325"/>
      <c r="C122" s="4188"/>
      <c r="D122" s="4204"/>
      <c r="E122" s="4202"/>
      <c r="F122" s="4197"/>
      <c r="G122" s="4077"/>
      <c r="H122" s="4163"/>
      <c r="I122" s="4102"/>
      <c r="J122" s="3661"/>
      <c r="K122" s="2306" t="s">
        <v>21</v>
      </c>
      <c r="L122" s="2305">
        <f>SUM(L121)</f>
        <v>2</v>
      </c>
      <c r="M122" s="2292"/>
      <c r="N122" s="2087"/>
      <c r="O122" s="2133"/>
    </row>
    <row r="123" spans="1:15" ht="51" x14ac:dyDescent="0.2">
      <c r="A123" s="4206" t="s">
        <v>25</v>
      </c>
      <c r="B123" s="3323" t="s">
        <v>27</v>
      </c>
      <c r="C123" s="4110" t="s">
        <v>25</v>
      </c>
      <c r="D123" s="4203" t="s">
        <v>43</v>
      </c>
      <c r="E123" s="4198"/>
      <c r="F123" s="4195" t="s">
        <v>892</v>
      </c>
      <c r="G123" s="4076" t="s">
        <v>543</v>
      </c>
      <c r="H123" s="4163"/>
      <c r="I123" s="4100" t="s">
        <v>48</v>
      </c>
      <c r="J123" s="3659" t="s">
        <v>891</v>
      </c>
      <c r="K123" s="2085" t="s">
        <v>101</v>
      </c>
      <c r="L123" s="2297">
        <v>10</v>
      </c>
      <c r="M123" s="2299" t="s">
        <v>890</v>
      </c>
      <c r="N123" s="2301" t="s">
        <v>372</v>
      </c>
      <c r="O123" s="2300">
        <v>10</v>
      </c>
    </row>
    <row r="124" spans="1:15" x14ac:dyDescent="0.2">
      <c r="A124" s="4208"/>
      <c r="B124" s="3324"/>
      <c r="C124" s="4173"/>
      <c r="D124" s="4205"/>
      <c r="E124" s="4199"/>
      <c r="F124" s="4196"/>
      <c r="G124" s="4077"/>
      <c r="H124" s="4163"/>
      <c r="I124" s="4101"/>
      <c r="J124" s="3660"/>
      <c r="K124" s="2303" t="s">
        <v>139</v>
      </c>
      <c r="L124" s="2302"/>
      <c r="M124" s="2304"/>
      <c r="N124" s="2041"/>
      <c r="O124" s="2040"/>
    </row>
    <row r="125" spans="1:15" ht="13.5" thickBot="1" x14ac:dyDescent="0.25">
      <c r="A125" s="4207"/>
      <c r="B125" s="3325"/>
      <c r="C125" s="4188"/>
      <c r="D125" s="4204"/>
      <c r="E125" s="4200"/>
      <c r="F125" s="4197"/>
      <c r="G125" s="4078"/>
      <c r="H125" s="4213"/>
      <c r="I125" s="4102"/>
      <c r="J125" s="3661"/>
      <c r="K125" s="2294" t="s">
        <v>21</v>
      </c>
      <c r="L125" s="2293">
        <f>SUM(L123:L124)</f>
        <v>10</v>
      </c>
      <c r="M125" s="2292"/>
      <c r="N125" s="2087"/>
      <c r="O125" s="2133"/>
    </row>
    <row r="126" spans="1:15" ht="39" customHeight="1" x14ac:dyDescent="0.2">
      <c r="A126" s="4206" t="s">
        <v>25</v>
      </c>
      <c r="B126" s="3323" t="s">
        <v>27</v>
      </c>
      <c r="C126" s="4110" t="s">
        <v>25</v>
      </c>
      <c r="D126" s="4203" t="s">
        <v>40</v>
      </c>
      <c r="E126" s="4198"/>
      <c r="F126" s="4195" t="s">
        <v>889</v>
      </c>
      <c r="G126" s="4076" t="s">
        <v>543</v>
      </c>
      <c r="H126" s="4162" t="s">
        <v>33</v>
      </c>
      <c r="I126" s="4100" t="s">
        <v>48</v>
      </c>
      <c r="J126" s="3659" t="s">
        <v>872</v>
      </c>
      <c r="K126" s="2085" t="s">
        <v>101</v>
      </c>
      <c r="L126" s="2297">
        <v>0</v>
      </c>
      <c r="M126" s="2299" t="s">
        <v>888</v>
      </c>
      <c r="N126" s="2301" t="s">
        <v>372</v>
      </c>
      <c r="O126" s="2300">
        <v>40</v>
      </c>
    </row>
    <row r="127" spans="1:15" x14ac:dyDescent="0.2">
      <c r="A127" s="4208"/>
      <c r="B127" s="3324"/>
      <c r="C127" s="4173"/>
      <c r="D127" s="4205"/>
      <c r="E127" s="4199"/>
      <c r="F127" s="4196"/>
      <c r="G127" s="4077"/>
      <c r="H127" s="4163"/>
      <c r="I127" s="4101"/>
      <c r="J127" s="3660"/>
      <c r="K127" s="2303" t="s">
        <v>139</v>
      </c>
      <c r="L127" s="2302"/>
      <c r="M127" s="2304"/>
      <c r="N127" s="2041"/>
      <c r="O127" s="2040"/>
    </row>
    <row r="128" spans="1:15" ht="13.5" thickBot="1" x14ac:dyDescent="0.25">
      <c r="A128" s="4207"/>
      <c r="B128" s="3325"/>
      <c r="C128" s="4188"/>
      <c r="D128" s="4204"/>
      <c r="E128" s="4200"/>
      <c r="F128" s="4197"/>
      <c r="G128" s="4078"/>
      <c r="H128" s="4163"/>
      <c r="I128" s="4102"/>
      <c r="J128" s="3661"/>
      <c r="K128" s="2294" t="s">
        <v>21</v>
      </c>
      <c r="L128" s="2293">
        <f>SUM(L126:L127)</f>
        <v>0</v>
      </c>
      <c r="M128" s="2292"/>
      <c r="N128" s="2087"/>
      <c r="O128" s="2133"/>
    </row>
    <row r="129" spans="1:20" ht="24.75" customHeight="1" x14ac:dyDescent="0.2">
      <c r="A129" s="4206" t="s">
        <v>25</v>
      </c>
      <c r="B129" s="3323" t="s">
        <v>27</v>
      </c>
      <c r="C129" s="4110" t="s">
        <v>25</v>
      </c>
      <c r="D129" s="4203" t="s">
        <v>30</v>
      </c>
      <c r="E129" s="4198"/>
      <c r="F129" s="4195" t="s">
        <v>887</v>
      </c>
      <c r="G129" s="4076" t="s">
        <v>543</v>
      </c>
      <c r="H129" s="4163"/>
      <c r="I129" s="4100" t="s">
        <v>48</v>
      </c>
      <c r="J129" s="3659" t="s">
        <v>886</v>
      </c>
      <c r="K129" s="2085" t="s">
        <v>101</v>
      </c>
      <c r="L129" s="2297">
        <v>13</v>
      </c>
      <c r="M129" s="4263" t="s">
        <v>885</v>
      </c>
      <c r="N129" s="2301" t="s">
        <v>372</v>
      </c>
      <c r="O129" s="2300">
        <v>50</v>
      </c>
    </row>
    <row r="130" spans="1:20" x14ac:dyDescent="0.2">
      <c r="A130" s="4208"/>
      <c r="B130" s="3324"/>
      <c r="C130" s="4173"/>
      <c r="D130" s="4205"/>
      <c r="E130" s="4199"/>
      <c r="F130" s="4196"/>
      <c r="G130" s="4077"/>
      <c r="H130" s="4163"/>
      <c r="I130" s="4101"/>
      <c r="J130" s="3660"/>
      <c r="K130" s="2303" t="s">
        <v>139</v>
      </c>
      <c r="L130" s="2302">
        <v>0</v>
      </c>
      <c r="M130" s="4264"/>
      <c r="N130" s="2041"/>
      <c r="O130" s="2040"/>
    </row>
    <row r="131" spans="1:20" ht="13.5" thickBot="1" x14ac:dyDescent="0.25">
      <c r="A131" s="4207"/>
      <c r="B131" s="3325"/>
      <c r="C131" s="4188"/>
      <c r="D131" s="4204"/>
      <c r="E131" s="4200"/>
      <c r="F131" s="4197"/>
      <c r="G131" s="4078"/>
      <c r="H131" s="4164"/>
      <c r="I131" s="4102"/>
      <c r="J131" s="3661"/>
      <c r="K131" s="2294" t="s">
        <v>21</v>
      </c>
      <c r="L131" s="2293">
        <f>SUM(L129:L130)</f>
        <v>13</v>
      </c>
      <c r="M131" s="2292"/>
      <c r="N131" s="2087"/>
      <c r="O131" s="2133"/>
    </row>
    <row r="132" spans="1:20" ht="26.25" customHeight="1" x14ac:dyDescent="0.2">
      <c r="A132" s="4206" t="s">
        <v>25</v>
      </c>
      <c r="B132" s="3323" t="s">
        <v>27</v>
      </c>
      <c r="C132" s="4110" t="s">
        <v>25</v>
      </c>
      <c r="D132" s="4203" t="s">
        <v>650</v>
      </c>
      <c r="E132" s="4198"/>
      <c r="F132" s="4195" t="s">
        <v>884</v>
      </c>
      <c r="G132" s="4076" t="s">
        <v>543</v>
      </c>
      <c r="H132" s="4162" t="s">
        <v>33</v>
      </c>
      <c r="I132" s="4100" t="s">
        <v>48</v>
      </c>
      <c r="J132" s="3659" t="s">
        <v>864</v>
      </c>
      <c r="K132" s="2085" t="s">
        <v>101</v>
      </c>
      <c r="L132" s="2297">
        <v>0</v>
      </c>
      <c r="M132" s="2299" t="s">
        <v>883</v>
      </c>
      <c r="N132" s="2301" t="s">
        <v>200</v>
      </c>
      <c r="O132" s="2300">
        <v>5</v>
      </c>
    </row>
    <row r="133" spans="1:20" ht="13.5" thickBot="1" x14ac:dyDescent="0.25">
      <c r="A133" s="4207"/>
      <c r="B133" s="3325"/>
      <c r="C133" s="4188"/>
      <c r="D133" s="4204"/>
      <c r="E133" s="4200"/>
      <c r="F133" s="4197"/>
      <c r="G133" s="4077"/>
      <c r="H133" s="4163"/>
      <c r="I133" s="4102"/>
      <c r="J133" s="3661"/>
      <c r="K133" s="2294" t="s">
        <v>21</v>
      </c>
      <c r="L133" s="2293">
        <f>SUM(L132)</f>
        <v>0</v>
      </c>
      <c r="M133" s="2292"/>
      <c r="N133" s="2087"/>
      <c r="O133" s="2133"/>
    </row>
    <row r="134" spans="1:20" ht="27" customHeight="1" x14ac:dyDescent="0.2">
      <c r="A134" s="4206" t="s">
        <v>25</v>
      </c>
      <c r="B134" s="3323" t="s">
        <v>27</v>
      </c>
      <c r="C134" s="4110" t="s">
        <v>25</v>
      </c>
      <c r="D134" s="4203" t="s">
        <v>647</v>
      </c>
      <c r="E134" s="4198"/>
      <c r="F134" s="4195" t="s">
        <v>882</v>
      </c>
      <c r="G134" s="4076" t="s">
        <v>543</v>
      </c>
      <c r="H134" s="4163"/>
      <c r="I134" s="4100" t="s">
        <v>48</v>
      </c>
      <c r="J134" s="3659" t="s">
        <v>860</v>
      </c>
      <c r="K134" s="2085" t="s">
        <v>101</v>
      </c>
      <c r="L134" s="2297">
        <v>22.1</v>
      </c>
      <c r="M134" s="2299" t="s">
        <v>881</v>
      </c>
      <c r="N134" s="2224" t="s">
        <v>200</v>
      </c>
      <c r="O134" s="2298">
        <v>38</v>
      </c>
    </row>
    <row r="135" spans="1:20" ht="16.5" customHeight="1" thickBot="1" x14ac:dyDescent="0.25">
      <c r="A135" s="4207"/>
      <c r="B135" s="3325"/>
      <c r="C135" s="4188"/>
      <c r="D135" s="4204"/>
      <c r="E135" s="4200"/>
      <c r="F135" s="4197"/>
      <c r="G135" s="4077"/>
      <c r="H135" s="4163"/>
      <c r="I135" s="4102"/>
      <c r="J135" s="3661"/>
      <c r="K135" s="2294" t="s">
        <v>21</v>
      </c>
      <c r="L135" s="2293">
        <f>SUM(L134)</f>
        <v>22.1</v>
      </c>
      <c r="M135" s="2292"/>
      <c r="N135" s="2087"/>
      <c r="O135" s="2133"/>
    </row>
    <row r="136" spans="1:20" ht="23.25" customHeight="1" x14ac:dyDescent="0.2">
      <c r="A136" s="4206" t="s">
        <v>25</v>
      </c>
      <c r="B136" s="3323" t="s">
        <v>27</v>
      </c>
      <c r="C136" s="4110" t="s">
        <v>25</v>
      </c>
      <c r="D136" s="4203" t="s">
        <v>880</v>
      </c>
      <c r="E136" s="4198"/>
      <c r="F136" s="4195" t="s">
        <v>879</v>
      </c>
      <c r="G136" s="4076" t="s">
        <v>543</v>
      </c>
      <c r="H136" s="4163"/>
      <c r="I136" s="4100" t="s">
        <v>48</v>
      </c>
      <c r="J136" s="3659" t="s">
        <v>868</v>
      </c>
      <c r="K136" s="2085" t="s">
        <v>101</v>
      </c>
      <c r="L136" s="2297">
        <v>8</v>
      </c>
      <c r="M136" s="2296" t="s">
        <v>878</v>
      </c>
      <c r="N136" s="2276" t="s">
        <v>200</v>
      </c>
      <c r="O136" s="2295">
        <v>840</v>
      </c>
    </row>
    <row r="137" spans="1:20" ht="17.25" customHeight="1" thickBot="1" x14ac:dyDescent="0.25">
      <c r="A137" s="4207"/>
      <c r="B137" s="3325"/>
      <c r="C137" s="4188"/>
      <c r="D137" s="4204"/>
      <c r="E137" s="4200"/>
      <c r="F137" s="4197"/>
      <c r="G137" s="4077"/>
      <c r="H137" s="4163"/>
      <c r="I137" s="4102"/>
      <c r="J137" s="3661"/>
      <c r="K137" s="2294" t="s">
        <v>21</v>
      </c>
      <c r="L137" s="2293">
        <f>SUM(L136)</f>
        <v>8</v>
      </c>
      <c r="M137" s="2292"/>
      <c r="N137" s="2289"/>
      <c r="O137" s="2133"/>
    </row>
    <row r="138" spans="1:20" ht="26.25" customHeight="1" thickBot="1" x14ac:dyDescent="0.25">
      <c r="A138" s="4206" t="s">
        <v>25</v>
      </c>
      <c r="B138" s="3323" t="s">
        <v>27</v>
      </c>
      <c r="C138" s="2273" t="s">
        <v>25</v>
      </c>
      <c r="D138" s="2272" t="s">
        <v>877</v>
      </c>
      <c r="E138" s="4198"/>
      <c r="F138" s="4210" t="s">
        <v>876</v>
      </c>
      <c r="G138" s="4076" t="s">
        <v>543</v>
      </c>
      <c r="H138" s="4163"/>
      <c r="I138" s="4100" t="s">
        <v>48</v>
      </c>
      <c r="J138" s="915" t="s">
        <v>872</v>
      </c>
      <c r="K138" s="2085" t="s">
        <v>101</v>
      </c>
      <c r="L138" s="2278">
        <v>1</v>
      </c>
      <c r="M138" s="2277" t="s">
        <v>875</v>
      </c>
      <c r="N138" s="2276" t="s">
        <v>200</v>
      </c>
      <c r="O138" s="2275">
        <v>12</v>
      </c>
      <c r="P138" s="323"/>
      <c r="Q138" s="323"/>
      <c r="R138" s="323"/>
      <c r="S138" s="323"/>
      <c r="T138" s="323"/>
    </row>
    <row r="139" spans="1:20" ht="18" customHeight="1" thickBot="1" x14ac:dyDescent="0.25">
      <c r="A139" s="4207"/>
      <c r="B139" s="3325"/>
      <c r="C139" s="2135"/>
      <c r="D139" s="581"/>
      <c r="E139" s="4200"/>
      <c r="F139" s="4211"/>
      <c r="G139" s="4077"/>
      <c r="H139" s="4163"/>
      <c r="I139" s="4102"/>
      <c r="J139" s="2291"/>
      <c r="K139" s="1999" t="s">
        <v>21</v>
      </c>
      <c r="L139" s="2053">
        <f>SUM(L138)</f>
        <v>1</v>
      </c>
      <c r="M139" s="2290"/>
      <c r="N139" s="2289"/>
      <c r="O139" s="2086"/>
      <c r="P139" s="325"/>
      <c r="Q139" s="325"/>
      <c r="R139" s="325"/>
      <c r="S139" s="325"/>
      <c r="T139" s="325"/>
    </row>
    <row r="140" spans="1:20" ht="24.75" customHeight="1" thickBot="1" x14ac:dyDescent="0.25">
      <c r="A140" s="4206" t="s">
        <v>25</v>
      </c>
      <c r="B140" s="3323" t="s">
        <v>27</v>
      </c>
      <c r="C140" s="2273" t="s">
        <v>25</v>
      </c>
      <c r="D140" s="2272" t="s">
        <v>874</v>
      </c>
      <c r="E140" s="2280"/>
      <c r="F140" s="4193" t="s">
        <v>873</v>
      </c>
      <c r="G140" s="4076" t="s">
        <v>543</v>
      </c>
      <c r="H140" s="2285"/>
      <c r="I140" s="4100" t="s">
        <v>48</v>
      </c>
      <c r="J140" s="915" t="s">
        <v>872</v>
      </c>
      <c r="K140" s="2215" t="s">
        <v>101</v>
      </c>
      <c r="L140" s="2281">
        <v>1</v>
      </c>
      <c r="M140" s="2277" t="s">
        <v>871</v>
      </c>
      <c r="N140" s="2276" t="s">
        <v>200</v>
      </c>
      <c r="O140" s="2275">
        <v>1</v>
      </c>
    </row>
    <row r="141" spans="1:20" ht="18" customHeight="1" thickBot="1" x14ac:dyDescent="0.25">
      <c r="A141" s="4207"/>
      <c r="B141" s="3325"/>
      <c r="C141" s="2135"/>
      <c r="D141" s="581"/>
      <c r="E141" s="580"/>
      <c r="F141" s="4194"/>
      <c r="G141" s="4077"/>
      <c r="H141" s="2285"/>
      <c r="I141" s="4102"/>
      <c r="J141" s="2001"/>
      <c r="K141" s="1999" t="s">
        <v>21</v>
      </c>
      <c r="L141" s="2053">
        <f>SUM(L140)</f>
        <v>1</v>
      </c>
      <c r="M141" s="2274"/>
      <c r="N141" s="1996"/>
      <c r="O141" s="1995"/>
    </row>
    <row r="142" spans="1:20" ht="24.75" customHeight="1" thickBot="1" x14ac:dyDescent="0.25">
      <c r="A142" s="4206" t="s">
        <v>25</v>
      </c>
      <c r="B142" s="3323" t="s">
        <v>27</v>
      </c>
      <c r="C142" s="2273" t="s">
        <v>25</v>
      </c>
      <c r="D142" s="2272" t="s">
        <v>870</v>
      </c>
      <c r="E142" s="2280"/>
      <c r="F142" s="2288" t="s">
        <v>869</v>
      </c>
      <c r="G142" s="4077"/>
      <c r="H142" s="2285"/>
      <c r="I142" s="4100" t="s">
        <v>48</v>
      </c>
      <c r="J142" s="915" t="s">
        <v>868</v>
      </c>
      <c r="K142" s="2279" t="s">
        <v>101</v>
      </c>
      <c r="L142" s="2232">
        <v>13</v>
      </c>
      <c r="M142" s="2287" t="s">
        <v>867</v>
      </c>
      <c r="N142" s="2276" t="s">
        <v>200</v>
      </c>
      <c r="O142" s="2275">
        <v>7</v>
      </c>
    </row>
    <row r="143" spans="1:20" ht="24.75" customHeight="1" thickBot="1" x14ac:dyDescent="0.25">
      <c r="A143" s="4207"/>
      <c r="B143" s="3325"/>
      <c r="C143" s="2135"/>
      <c r="D143" s="581"/>
      <c r="E143" s="580"/>
      <c r="F143" s="2286"/>
      <c r="G143" s="4078"/>
      <c r="H143" s="2285"/>
      <c r="I143" s="4102"/>
      <c r="J143" s="2001"/>
      <c r="K143" s="1999" t="s">
        <v>21</v>
      </c>
      <c r="L143" s="2053">
        <f>SUM(L142)</f>
        <v>13</v>
      </c>
      <c r="M143" s="2274"/>
      <c r="N143" s="1996"/>
      <c r="O143" s="1995"/>
    </row>
    <row r="144" spans="1:20" ht="24.75" customHeight="1" thickBot="1" x14ac:dyDescent="0.25">
      <c r="A144" s="4206" t="s">
        <v>25</v>
      </c>
      <c r="B144" s="3323" t="s">
        <v>27</v>
      </c>
      <c r="C144" s="2273" t="s">
        <v>25</v>
      </c>
      <c r="D144" s="2272" t="s">
        <v>866</v>
      </c>
      <c r="E144" s="2280"/>
      <c r="F144" s="2284" t="s">
        <v>865</v>
      </c>
      <c r="G144" s="4076" t="s">
        <v>543</v>
      </c>
      <c r="H144" s="4162" t="s">
        <v>33</v>
      </c>
      <c r="I144" s="4100" t="s">
        <v>48</v>
      </c>
      <c r="J144" s="3659" t="s">
        <v>864</v>
      </c>
      <c r="K144" s="2279" t="s">
        <v>101</v>
      </c>
      <c r="L144" s="2232">
        <v>56</v>
      </c>
      <c r="M144" s="2277" t="s">
        <v>863</v>
      </c>
      <c r="N144" s="2276" t="s">
        <v>200</v>
      </c>
      <c r="O144" s="2275">
        <v>3</v>
      </c>
    </row>
    <row r="145" spans="1:15" ht="24.75" customHeight="1" thickBot="1" x14ac:dyDescent="0.25">
      <c r="A145" s="4208"/>
      <c r="B145" s="3324"/>
      <c r="C145" s="592"/>
      <c r="D145" s="2283"/>
      <c r="E145" s="2122"/>
      <c r="F145" s="2282"/>
      <c r="G145" s="4077"/>
      <c r="H145" s="4163"/>
      <c r="I145" s="4101"/>
      <c r="J145" s="3660"/>
      <c r="K145" s="2215" t="s">
        <v>149</v>
      </c>
      <c r="L145" s="2281">
        <v>306.3</v>
      </c>
      <c r="M145" s="2042"/>
      <c r="N145" s="2007"/>
      <c r="O145" s="2006"/>
    </row>
    <row r="146" spans="1:15" ht="18.75" customHeight="1" thickBot="1" x14ac:dyDescent="0.25">
      <c r="A146" s="4207"/>
      <c r="B146" s="3325"/>
      <c r="C146" s="2135"/>
      <c r="D146" s="581"/>
      <c r="E146" s="580"/>
      <c r="F146" s="2003"/>
      <c r="G146" s="4077"/>
      <c r="H146" s="4163"/>
      <c r="I146" s="4102"/>
      <c r="J146" s="2001"/>
      <c r="K146" s="1999" t="s">
        <v>21</v>
      </c>
      <c r="L146" s="2053">
        <f>SUM(L144:L145)</f>
        <v>362.3</v>
      </c>
      <c r="M146" s="2274"/>
      <c r="N146" s="1996"/>
      <c r="O146" s="1995"/>
    </row>
    <row r="147" spans="1:15" ht="30" customHeight="1" thickBot="1" x14ac:dyDescent="0.25">
      <c r="A147" s="4206" t="s">
        <v>25</v>
      </c>
      <c r="B147" s="3323" t="s">
        <v>27</v>
      </c>
      <c r="C147" s="2273" t="s">
        <v>25</v>
      </c>
      <c r="D147" s="4218" t="s">
        <v>862</v>
      </c>
      <c r="E147" s="2280"/>
      <c r="F147" s="4191" t="s">
        <v>861</v>
      </c>
      <c r="G147" s="4077"/>
      <c r="H147" s="4163"/>
      <c r="I147" s="4100" t="s">
        <v>48</v>
      </c>
      <c r="J147" s="915" t="s">
        <v>860</v>
      </c>
      <c r="K147" s="2279" t="s">
        <v>101</v>
      </c>
      <c r="L147" s="2278">
        <v>0</v>
      </c>
      <c r="M147" s="2277"/>
      <c r="N147" s="2276"/>
      <c r="O147" s="2275"/>
    </row>
    <row r="148" spans="1:15" ht="24.75" customHeight="1" thickBot="1" x14ac:dyDescent="0.25">
      <c r="A148" s="4207"/>
      <c r="B148" s="3325"/>
      <c r="C148" s="2135"/>
      <c r="D148" s="4219"/>
      <c r="E148" s="580"/>
      <c r="F148" s="4192"/>
      <c r="G148" s="4078"/>
      <c r="H148" s="4163"/>
      <c r="I148" s="4102"/>
      <c r="J148" s="2001"/>
      <c r="K148" s="1999" t="s">
        <v>21</v>
      </c>
      <c r="L148" s="2266">
        <f>SUM(L147)</f>
        <v>0</v>
      </c>
      <c r="M148" s="2274"/>
      <c r="N148" s="1996"/>
      <c r="O148" s="1995"/>
    </row>
    <row r="149" spans="1:15" ht="24.75" customHeight="1" thickBot="1" x14ac:dyDescent="0.25">
      <c r="A149" s="4206" t="s">
        <v>25</v>
      </c>
      <c r="B149" s="3323" t="s">
        <v>27</v>
      </c>
      <c r="C149" s="2273" t="s">
        <v>25</v>
      </c>
      <c r="D149" s="2272" t="s">
        <v>859</v>
      </c>
      <c r="E149" s="4198"/>
      <c r="F149" s="2271" t="s">
        <v>858</v>
      </c>
      <c r="G149" s="4076" t="s">
        <v>543</v>
      </c>
      <c r="H149" s="4163"/>
      <c r="I149" s="4100" t="s">
        <v>48</v>
      </c>
      <c r="J149" s="4262" t="s">
        <v>857</v>
      </c>
      <c r="K149" s="2215" t="s">
        <v>101</v>
      </c>
      <c r="L149" s="2232">
        <v>12</v>
      </c>
      <c r="M149" s="2270" t="s">
        <v>856</v>
      </c>
      <c r="N149" s="2269" t="s">
        <v>200</v>
      </c>
      <c r="O149" s="2268">
        <v>1</v>
      </c>
    </row>
    <row r="150" spans="1:15" ht="24.75" customHeight="1" thickBot="1" x14ac:dyDescent="0.25">
      <c r="A150" s="4207"/>
      <c r="B150" s="3325"/>
      <c r="C150" s="776"/>
      <c r="D150" s="581"/>
      <c r="E150" s="4200"/>
      <c r="F150" s="2267"/>
      <c r="G150" s="4077"/>
      <c r="H150" s="4164"/>
      <c r="I150" s="4102"/>
      <c r="J150" s="4262"/>
      <c r="K150" s="1999" t="s">
        <v>21</v>
      </c>
      <c r="L150" s="2266">
        <v>12</v>
      </c>
      <c r="M150" s="2265"/>
      <c r="N150" s="2264"/>
      <c r="O150" s="1995"/>
    </row>
    <row r="151" spans="1:15" ht="13.5" customHeight="1" thickBot="1" x14ac:dyDescent="0.25">
      <c r="A151" s="784" t="s">
        <v>25</v>
      </c>
      <c r="B151" s="1994" t="s">
        <v>27</v>
      </c>
      <c r="C151" s="4069" t="s">
        <v>26</v>
      </c>
      <c r="D151" s="3447"/>
      <c r="E151" s="3447"/>
      <c r="F151" s="3447"/>
      <c r="G151" s="3447"/>
      <c r="H151" s="3447"/>
      <c r="I151" s="3447"/>
      <c r="J151" s="3448"/>
      <c r="K151" s="2205" t="s">
        <v>21</v>
      </c>
      <c r="L151" s="1992">
        <f>L88</f>
        <v>519.29999999999995</v>
      </c>
      <c r="M151" s="1991"/>
      <c r="N151" s="1990"/>
      <c r="O151" s="1989"/>
    </row>
    <row r="152" spans="1:15" ht="13.5" thickBot="1" x14ac:dyDescent="0.25">
      <c r="A152" s="2263" t="s">
        <v>25</v>
      </c>
      <c r="B152" s="4135" t="s">
        <v>558</v>
      </c>
      <c r="C152" s="4136"/>
      <c r="D152" s="4136"/>
      <c r="E152" s="4136"/>
      <c r="F152" s="4136"/>
      <c r="G152" s="4136"/>
      <c r="H152" s="4136"/>
      <c r="I152" s="4136"/>
      <c r="J152" s="4136"/>
      <c r="K152" s="4136"/>
      <c r="L152" s="2262">
        <f>L80+L151</f>
        <v>3439.8</v>
      </c>
      <c r="M152" s="2261"/>
      <c r="N152" s="2260"/>
      <c r="O152" s="2259"/>
    </row>
    <row r="153" spans="1:15" ht="15" thickBot="1" x14ac:dyDescent="0.25">
      <c r="A153" s="2258" t="s">
        <v>27</v>
      </c>
      <c r="B153" s="2257" t="s">
        <v>855</v>
      </c>
      <c r="C153" s="2256"/>
      <c r="D153" s="2256"/>
      <c r="E153" s="2256"/>
      <c r="F153" s="2255"/>
      <c r="G153" s="2255"/>
      <c r="H153" s="2254"/>
      <c r="I153" s="2253"/>
      <c r="J153" s="564"/>
      <c r="K153" s="564"/>
      <c r="L153" s="564"/>
      <c r="M153" s="564"/>
      <c r="N153" s="564"/>
      <c r="O153" s="2252"/>
    </row>
    <row r="154" spans="1:15" ht="26.25" thickBot="1" x14ac:dyDescent="0.25">
      <c r="A154" s="784"/>
      <c r="B154" s="4215"/>
      <c r="C154" s="4216"/>
      <c r="D154" s="4216"/>
      <c r="E154" s="4216"/>
      <c r="F154" s="4216"/>
      <c r="G154" s="4216"/>
      <c r="H154" s="4216"/>
      <c r="I154" s="4216"/>
      <c r="J154" s="4216"/>
      <c r="K154" s="4216"/>
      <c r="L154" s="4217"/>
      <c r="M154" s="2251" t="s">
        <v>854</v>
      </c>
      <c r="N154" s="2250" t="s">
        <v>304</v>
      </c>
      <c r="O154" s="2249">
        <v>37.6</v>
      </c>
    </row>
    <row r="155" spans="1:15" ht="15.75" thickBot="1" x14ac:dyDescent="0.25">
      <c r="A155" s="714" t="s">
        <v>27</v>
      </c>
      <c r="B155" s="2248" t="s">
        <v>25</v>
      </c>
      <c r="C155" s="492" t="s">
        <v>853</v>
      </c>
      <c r="D155" s="490"/>
      <c r="E155" s="2245"/>
      <c r="F155" s="2245"/>
      <c r="G155" s="2245"/>
      <c r="H155" s="2247"/>
      <c r="I155" s="2246"/>
      <c r="J155" s="2245"/>
      <c r="K155" s="2245"/>
      <c r="L155" s="2245"/>
      <c r="M155" s="2155"/>
      <c r="N155" s="2245"/>
      <c r="O155" s="2244"/>
    </row>
    <row r="156" spans="1:15" ht="37.5" customHeight="1" thickBot="1" x14ac:dyDescent="0.25">
      <c r="A156" s="784"/>
      <c r="B156" s="572"/>
      <c r="C156" s="2072"/>
      <c r="D156" s="2071"/>
      <c r="E156" s="2241"/>
      <c r="F156" s="2241"/>
      <c r="G156" s="2241"/>
      <c r="H156" s="2243"/>
      <c r="I156" s="2242"/>
      <c r="J156" s="2241"/>
      <c r="K156" s="2241"/>
      <c r="L156" s="2241"/>
      <c r="M156" s="2067" t="s">
        <v>549</v>
      </c>
      <c r="N156" s="2240" t="s">
        <v>852</v>
      </c>
      <c r="O156" s="2145">
        <v>70</v>
      </c>
    </row>
    <row r="157" spans="1:15" ht="20.25" customHeight="1" thickBot="1" x14ac:dyDescent="0.25">
      <c r="A157" s="4106" t="s">
        <v>27</v>
      </c>
      <c r="B157" s="3323" t="s">
        <v>25</v>
      </c>
      <c r="C157" s="712" t="s">
        <v>25</v>
      </c>
      <c r="D157" s="2091"/>
      <c r="E157" s="2025"/>
      <c r="F157" s="4067" t="s">
        <v>849</v>
      </c>
      <c r="G157" s="4076" t="s">
        <v>407</v>
      </c>
      <c r="H157" s="4162" t="s">
        <v>33</v>
      </c>
      <c r="I157" s="4100" t="s">
        <v>847</v>
      </c>
      <c r="J157" s="3659" t="s">
        <v>202</v>
      </c>
      <c r="K157" s="2227" t="s">
        <v>101</v>
      </c>
      <c r="L157" s="2226">
        <v>0</v>
      </c>
      <c r="M157" s="2225" t="s">
        <v>851</v>
      </c>
      <c r="N157" s="2224" t="s">
        <v>200</v>
      </c>
      <c r="O157" s="2239">
        <v>5</v>
      </c>
    </row>
    <row r="158" spans="1:15" ht="26.25" thickBot="1" x14ac:dyDescent="0.25">
      <c r="A158" s="4209"/>
      <c r="B158" s="3324"/>
      <c r="C158" s="708"/>
      <c r="D158" s="2238"/>
      <c r="E158" s="2013"/>
      <c r="F158" s="4148"/>
      <c r="G158" s="4077"/>
      <c r="H158" s="4163"/>
      <c r="I158" s="4101"/>
      <c r="J158" s="3660"/>
      <c r="K158" s="2220"/>
      <c r="L158" s="2219"/>
      <c r="M158" s="2221" t="s">
        <v>850</v>
      </c>
      <c r="N158" s="2237" t="s">
        <v>200</v>
      </c>
      <c r="O158" s="2236">
        <v>2</v>
      </c>
    </row>
    <row r="159" spans="1:15" ht="24" customHeight="1" thickBot="1" x14ac:dyDescent="0.25">
      <c r="A159" s="4107"/>
      <c r="B159" s="3325"/>
      <c r="C159" s="2108"/>
      <c r="D159" s="2235"/>
      <c r="E159" s="580"/>
      <c r="F159" s="4214"/>
      <c r="G159" s="4077"/>
      <c r="H159" s="4163"/>
      <c r="I159" s="4101"/>
      <c r="J159" s="3660"/>
      <c r="K159" s="2107" t="s">
        <v>21</v>
      </c>
      <c r="L159" s="2106">
        <f>SUM(L157:L158)</f>
        <v>0</v>
      </c>
      <c r="M159" s="2234"/>
      <c r="N159" s="2233"/>
      <c r="O159" s="2206"/>
    </row>
    <row r="160" spans="1:15" ht="18" customHeight="1" thickBot="1" x14ac:dyDescent="0.25">
      <c r="A160" s="4106" t="s">
        <v>27</v>
      </c>
      <c r="B160" s="3323" t="s">
        <v>25</v>
      </c>
      <c r="C160" s="712" t="s">
        <v>25</v>
      </c>
      <c r="D160" s="2114" t="s">
        <v>25</v>
      </c>
      <c r="E160" s="2122"/>
      <c r="F160" s="4170" t="s">
        <v>849</v>
      </c>
      <c r="G160" s="4077"/>
      <c r="H160" s="4163"/>
      <c r="I160" s="4101"/>
      <c r="J160" s="3660"/>
      <c r="K160" s="2215" t="s">
        <v>101</v>
      </c>
      <c r="L160" s="2232">
        <v>0</v>
      </c>
      <c r="M160" s="2230"/>
      <c r="N160" s="2229"/>
      <c r="O160" s="2228"/>
    </row>
    <row r="161" spans="1:15" ht="37.5" customHeight="1" thickBot="1" x14ac:dyDescent="0.25">
      <c r="A161" s="4107"/>
      <c r="B161" s="3325"/>
      <c r="C161" s="2231"/>
      <c r="D161" s="2114"/>
      <c r="E161" s="2122"/>
      <c r="F161" s="4169"/>
      <c r="G161" s="4078"/>
      <c r="H161" s="4164"/>
      <c r="I161" s="4102"/>
      <c r="J161" s="3660"/>
      <c r="K161" s="1999" t="s">
        <v>21</v>
      </c>
      <c r="L161" s="2095">
        <f>SUM(L160)</f>
        <v>0</v>
      </c>
      <c r="M161" s="2230"/>
      <c r="N161" s="2229"/>
      <c r="O161" s="2228"/>
    </row>
    <row r="162" spans="1:15" ht="26.25" thickBot="1" x14ac:dyDescent="0.25">
      <c r="A162" s="4106" t="s">
        <v>27</v>
      </c>
      <c r="B162" s="3323" t="s">
        <v>25</v>
      </c>
      <c r="C162" s="712" t="s">
        <v>27</v>
      </c>
      <c r="D162" s="2091"/>
      <c r="E162" s="2025"/>
      <c r="F162" s="4067" t="s">
        <v>848</v>
      </c>
      <c r="G162" s="4076" t="s">
        <v>395</v>
      </c>
      <c r="H162" s="4212" t="s">
        <v>33</v>
      </c>
      <c r="I162" s="4100" t="s">
        <v>847</v>
      </c>
      <c r="J162" s="915" t="s">
        <v>202</v>
      </c>
      <c r="K162" s="2227" t="s">
        <v>101</v>
      </c>
      <c r="L162" s="2226">
        <v>0</v>
      </c>
      <c r="M162" s="2225" t="s">
        <v>846</v>
      </c>
      <c r="N162" s="2224" t="s">
        <v>200</v>
      </c>
      <c r="O162" s="2223"/>
    </row>
    <row r="163" spans="1:15" ht="64.5" thickBot="1" x14ac:dyDescent="0.25">
      <c r="A163" s="4107"/>
      <c r="B163" s="3325"/>
      <c r="C163" s="708"/>
      <c r="D163" s="2089"/>
      <c r="E163" s="2013"/>
      <c r="F163" s="4148"/>
      <c r="G163" s="4077"/>
      <c r="H163" s="4163"/>
      <c r="I163" s="4101"/>
      <c r="J163" s="2012"/>
      <c r="K163" s="2222"/>
      <c r="L163" s="2219"/>
      <c r="M163" s="2221" t="s">
        <v>845</v>
      </c>
      <c r="N163" s="2217" t="s">
        <v>304</v>
      </c>
      <c r="O163" s="2216">
        <v>50</v>
      </c>
    </row>
    <row r="164" spans="1:15" ht="13.5" customHeight="1" thickBot="1" x14ac:dyDescent="0.25">
      <c r="A164" s="4106" t="s">
        <v>27</v>
      </c>
      <c r="B164" s="3323" t="s">
        <v>25</v>
      </c>
      <c r="C164" s="712" t="s">
        <v>27</v>
      </c>
      <c r="D164" s="2114" t="s">
        <v>25</v>
      </c>
      <c r="E164" s="2013"/>
      <c r="F164" s="4170" t="s">
        <v>844</v>
      </c>
      <c r="G164" s="4077"/>
      <c r="H164" s="4163"/>
      <c r="I164" s="4101"/>
      <c r="J164" s="2012"/>
      <c r="K164" s="2220" t="s">
        <v>21</v>
      </c>
      <c r="L164" s="2219">
        <f>SUM(L162:L163)</f>
        <v>0</v>
      </c>
      <c r="M164" s="2218" t="s">
        <v>686</v>
      </c>
      <c r="N164" s="2217" t="s">
        <v>372</v>
      </c>
      <c r="O164" s="2216">
        <v>263</v>
      </c>
    </row>
    <row r="165" spans="1:15" ht="13.5" thickBot="1" x14ac:dyDescent="0.25">
      <c r="A165" s="4209"/>
      <c r="B165" s="3324"/>
      <c r="C165" s="708"/>
      <c r="D165" s="2114"/>
      <c r="E165" s="2013"/>
      <c r="F165" s="4168"/>
      <c r="G165" s="4077"/>
      <c r="H165" s="4163"/>
      <c r="I165" s="4101"/>
      <c r="J165" s="2012"/>
      <c r="K165" s="2215" t="s">
        <v>101</v>
      </c>
      <c r="L165" s="2214">
        <v>0</v>
      </c>
      <c r="M165" s="2213"/>
      <c r="N165" s="2212"/>
      <c r="O165" s="2211"/>
    </row>
    <row r="166" spans="1:15" ht="13.5" customHeight="1" thickBot="1" x14ac:dyDescent="0.25">
      <c r="A166" s="4107"/>
      <c r="B166" s="3325"/>
      <c r="C166" s="2108"/>
      <c r="D166" s="2017"/>
      <c r="E166" s="580"/>
      <c r="F166" s="4169"/>
      <c r="G166" s="4078"/>
      <c r="H166" s="4213"/>
      <c r="I166" s="4102"/>
      <c r="J166" s="2001"/>
      <c r="K166" s="2210" t="s">
        <v>21</v>
      </c>
      <c r="L166" s="2209">
        <f>SUM(L165)</f>
        <v>0</v>
      </c>
      <c r="M166" s="2208"/>
      <c r="N166" s="2207"/>
      <c r="O166" s="2206"/>
    </row>
    <row r="167" spans="1:15" ht="13.5" customHeight="1" thickBot="1" x14ac:dyDescent="0.25">
      <c r="A167" s="2005" t="s">
        <v>27</v>
      </c>
      <c r="B167" s="2151" t="s">
        <v>25</v>
      </c>
      <c r="C167" s="4069" t="s">
        <v>26</v>
      </c>
      <c r="D167" s="3447"/>
      <c r="E167" s="3447"/>
      <c r="F167" s="3447"/>
      <c r="G167" s="3447"/>
      <c r="H167" s="3447"/>
      <c r="I167" s="3447"/>
      <c r="J167" s="3448"/>
      <c r="K167" s="2205" t="s">
        <v>21</v>
      </c>
      <c r="L167" s="2204">
        <f>L159+L166</f>
        <v>0</v>
      </c>
      <c r="M167" s="2203"/>
      <c r="N167" s="2202"/>
      <c r="O167" s="2201"/>
    </row>
    <row r="168" spans="1:15" ht="13.5" thickBot="1" x14ac:dyDescent="0.25">
      <c r="A168" s="2200" t="s">
        <v>27</v>
      </c>
      <c r="B168" s="4135" t="s">
        <v>558</v>
      </c>
      <c r="C168" s="4136"/>
      <c r="D168" s="4136"/>
      <c r="E168" s="4136"/>
      <c r="F168" s="4136"/>
      <c r="G168" s="4136"/>
      <c r="H168" s="4136"/>
      <c r="I168" s="4136"/>
      <c r="J168" s="4136"/>
      <c r="K168" s="4137"/>
      <c r="L168" s="2199">
        <f>L159+L166</f>
        <v>0</v>
      </c>
      <c r="M168" s="2198"/>
      <c r="N168" s="2197"/>
      <c r="O168" s="2196"/>
    </row>
    <row r="169" spans="1:15" ht="13.5" thickBot="1" x14ac:dyDescent="0.25">
      <c r="A169" s="4138" t="s">
        <v>22</v>
      </c>
      <c r="B169" s="4139"/>
      <c r="C169" s="4139"/>
      <c r="D169" s="4139"/>
      <c r="E169" s="4139"/>
      <c r="F169" s="4139"/>
      <c r="G169" s="4139"/>
      <c r="H169" s="4139"/>
      <c r="I169" s="4139"/>
      <c r="J169" s="4139"/>
      <c r="K169" s="4140"/>
      <c r="L169" s="2195">
        <f>L152+L168</f>
        <v>3439.8</v>
      </c>
      <c r="M169" s="1983"/>
      <c r="N169" s="1982"/>
      <c r="O169" s="1981"/>
    </row>
    <row r="170" spans="1:15" x14ac:dyDescent="0.2">
      <c r="A170" s="1979" t="s">
        <v>20</v>
      </c>
      <c r="B170" s="1979"/>
      <c r="C170" s="1979"/>
      <c r="D170" s="1979"/>
      <c r="E170" s="1979"/>
      <c r="F170" s="1979"/>
      <c r="G170" s="1979"/>
      <c r="H170" s="1980"/>
      <c r="I170" s="2194"/>
      <c r="J170" s="1979"/>
      <c r="K170" s="1979"/>
      <c r="L170" s="1979"/>
      <c r="M170" s="1979"/>
      <c r="N170" s="1977"/>
      <c r="O170" s="1976"/>
    </row>
    <row r="171" spans="1:15" x14ac:dyDescent="0.2">
      <c r="A171" s="2191"/>
      <c r="B171" s="2191"/>
      <c r="C171" s="2191"/>
      <c r="D171" s="2191"/>
      <c r="E171" s="2191"/>
      <c r="F171" s="2191"/>
      <c r="G171" s="2191"/>
      <c r="H171" s="2193"/>
      <c r="I171" s="2192"/>
      <c r="J171" s="2191"/>
      <c r="K171" s="2191"/>
      <c r="L171" s="2191"/>
      <c r="M171" s="2191"/>
      <c r="N171" s="1977"/>
      <c r="O171" s="1976"/>
    </row>
    <row r="172" spans="1:15" ht="214.5" customHeight="1" x14ac:dyDescent="0.2">
      <c r="A172" s="1957"/>
      <c r="B172" s="1962"/>
      <c r="C172" s="1962"/>
      <c r="D172" s="1962"/>
      <c r="E172" s="1962"/>
      <c r="M172" s="1962"/>
      <c r="N172" s="1962"/>
      <c r="O172" s="1960"/>
    </row>
    <row r="173" spans="1:15" ht="16.5" thickBot="1" x14ac:dyDescent="0.25">
      <c r="A173" s="1957"/>
      <c r="B173" s="1962"/>
      <c r="C173" s="1962"/>
      <c r="D173" s="1962"/>
      <c r="E173" s="1962"/>
      <c r="F173" s="4141" t="s">
        <v>19</v>
      </c>
      <c r="G173" s="4141"/>
      <c r="H173" s="4141"/>
      <c r="I173" s="4141"/>
      <c r="J173" s="4141"/>
      <c r="K173" s="4141"/>
      <c r="L173" s="4141"/>
      <c r="M173" s="1975"/>
      <c r="N173" s="1975"/>
      <c r="O173" s="1960"/>
    </row>
    <row r="174" spans="1:15" ht="26.25" thickBot="1" x14ac:dyDescent="0.25">
      <c r="A174" s="1957"/>
      <c r="B174" s="1962"/>
      <c r="C174" s="1962"/>
      <c r="D174" s="1962"/>
      <c r="E174" s="1962"/>
      <c r="F174" s="1974"/>
      <c r="G174" s="1972"/>
      <c r="H174" s="1973"/>
      <c r="I174" s="2190"/>
      <c r="J174" s="1972"/>
      <c r="K174" s="345"/>
      <c r="L174" s="22" t="s">
        <v>17</v>
      </c>
      <c r="M174" s="1957"/>
      <c r="N174" s="1957"/>
      <c r="O174" s="1960"/>
    </row>
    <row r="175" spans="1:15" ht="13.5" thickBot="1" x14ac:dyDescent="0.25">
      <c r="A175" s="1957"/>
      <c r="B175" s="1962"/>
      <c r="C175" s="1962"/>
      <c r="D175" s="1962"/>
      <c r="E175" s="1962"/>
      <c r="F175" s="4142" t="s">
        <v>843</v>
      </c>
      <c r="G175" s="4143"/>
      <c r="H175" s="4143"/>
      <c r="I175" s="4143"/>
      <c r="J175" s="4143"/>
      <c r="K175" s="4144"/>
      <c r="L175" s="2189">
        <f>SUM(L176:L186)</f>
        <v>3439.8000000000006</v>
      </c>
      <c r="M175" s="1971"/>
      <c r="N175" s="1957"/>
      <c r="O175" s="1960"/>
    </row>
    <row r="176" spans="1:15" x14ac:dyDescent="0.2">
      <c r="A176" s="1957"/>
      <c r="B176" s="1962"/>
      <c r="C176" s="1962"/>
      <c r="D176" s="1962"/>
      <c r="E176" s="1962"/>
      <c r="F176" s="4132" t="s">
        <v>14</v>
      </c>
      <c r="G176" s="4133"/>
      <c r="H176" s="4133"/>
      <c r="I176" s="4133"/>
      <c r="J176" s="4133"/>
      <c r="K176" s="4134"/>
      <c r="L176" s="2188">
        <f>L64+L70+L84+L157+L162</f>
        <v>213</v>
      </c>
      <c r="M176" s="1957"/>
      <c r="N176" s="1957"/>
      <c r="O176" s="1960"/>
    </row>
    <row r="177" spans="1:15" x14ac:dyDescent="0.2">
      <c r="A177" s="1957"/>
      <c r="B177" s="1962"/>
      <c r="C177" s="1962"/>
      <c r="D177" s="1962"/>
      <c r="E177" s="1962"/>
      <c r="F177" s="4132" t="s">
        <v>13</v>
      </c>
      <c r="G177" s="4133"/>
      <c r="H177" s="4133"/>
      <c r="I177" s="4133"/>
      <c r="J177" s="4133"/>
      <c r="K177" s="4134"/>
      <c r="L177" s="2183"/>
      <c r="M177" s="2184"/>
      <c r="N177" s="1957"/>
      <c r="O177" s="1960"/>
    </row>
    <row r="178" spans="1:15" x14ac:dyDescent="0.2">
      <c r="A178" s="1957"/>
      <c r="B178" s="1962"/>
      <c r="C178" s="1962"/>
      <c r="D178" s="1962"/>
      <c r="E178" s="1962"/>
      <c r="F178" s="4132" t="s">
        <v>12</v>
      </c>
      <c r="G178" s="4133"/>
      <c r="H178" s="4133"/>
      <c r="I178" s="4133"/>
      <c r="J178" s="4133"/>
      <c r="K178" s="4134"/>
      <c r="L178" s="2187">
        <f>L65+L71+L85+L42+L33</f>
        <v>588.80000000000007</v>
      </c>
      <c r="M178" s="1957"/>
      <c r="N178" s="1957"/>
      <c r="O178" s="1960"/>
    </row>
    <row r="179" spans="1:15" ht="15" customHeight="1" x14ac:dyDescent="0.2">
      <c r="A179" s="1957"/>
      <c r="B179" s="1962"/>
      <c r="C179" s="1962"/>
      <c r="D179" s="1962"/>
      <c r="E179" s="1962"/>
      <c r="F179" s="4132" t="s">
        <v>11</v>
      </c>
      <c r="G179" s="4133"/>
      <c r="H179" s="4133"/>
      <c r="I179" s="4133"/>
      <c r="J179" s="4133"/>
      <c r="K179" s="4134"/>
      <c r="L179" s="2183"/>
      <c r="M179" s="1957"/>
      <c r="N179" s="1957"/>
      <c r="O179" s="1960"/>
    </row>
    <row r="180" spans="1:15" x14ac:dyDescent="0.2">
      <c r="A180" s="1957"/>
      <c r="B180" s="1962"/>
      <c r="C180" s="1962"/>
      <c r="D180" s="1962"/>
      <c r="E180" s="1962"/>
      <c r="F180" s="3274" t="s">
        <v>10</v>
      </c>
      <c r="G180" s="3275"/>
      <c r="H180" s="3275"/>
      <c r="I180" s="3275"/>
      <c r="J180" s="3275"/>
      <c r="K180" s="4131"/>
      <c r="L180" s="2186"/>
      <c r="M180" s="1957"/>
      <c r="N180" s="1957"/>
      <c r="O180" s="1960"/>
    </row>
    <row r="181" spans="1:15" x14ac:dyDescent="0.2">
      <c r="A181" s="1957"/>
      <c r="B181" s="1962"/>
      <c r="C181" s="1962"/>
      <c r="D181" s="1962"/>
      <c r="E181" s="1962"/>
      <c r="F181" s="1969" t="s">
        <v>9</v>
      </c>
      <c r="G181" s="1968"/>
      <c r="H181" s="1967"/>
      <c r="I181" s="2185"/>
      <c r="J181" s="1966"/>
      <c r="K181" s="1965"/>
      <c r="L181" s="2183">
        <f>L21+L32+L41+L63+L73</f>
        <v>2331.7000000000003</v>
      </c>
      <c r="M181" s="2184"/>
      <c r="N181" s="1957"/>
      <c r="O181" s="1960"/>
    </row>
    <row r="182" spans="1:15" ht="15.75" customHeight="1" x14ac:dyDescent="0.2">
      <c r="A182" s="1957"/>
      <c r="B182" s="1962"/>
      <c r="C182" s="1962"/>
      <c r="D182" s="1962"/>
      <c r="E182" s="1962"/>
      <c r="F182" s="4132" t="s">
        <v>8</v>
      </c>
      <c r="G182" s="4133"/>
      <c r="H182" s="4133"/>
      <c r="I182" s="4133"/>
      <c r="J182" s="4133"/>
      <c r="K182" s="4134"/>
      <c r="L182" s="2183"/>
      <c r="M182" s="1957"/>
      <c r="N182" s="1957"/>
      <c r="O182" s="1963"/>
    </row>
    <row r="183" spans="1:15" ht="15.75" customHeight="1" x14ac:dyDescent="0.2">
      <c r="A183" s="1957"/>
      <c r="B183" s="1962"/>
      <c r="C183" s="1962"/>
      <c r="D183" s="1962"/>
      <c r="E183" s="1962"/>
      <c r="F183" s="4132" t="s">
        <v>7</v>
      </c>
      <c r="G183" s="4133"/>
      <c r="H183" s="4133"/>
      <c r="I183" s="4133"/>
      <c r="J183" s="4133"/>
      <c r="K183" s="4134"/>
      <c r="L183" s="2182"/>
      <c r="M183" s="1957"/>
      <c r="N183" s="1957"/>
      <c r="O183" s="1960"/>
    </row>
    <row r="184" spans="1:15" x14ac:dyDescent="0.2">
      <c r="A184" s="1957"/>
      <c r="B184" s="1962"/>
      <c r="C184" s="1962"/>
      <c r="D184" s="1962"/>
      <c r="E184" s="1962"/>
      <c r="F184" s="4132" t="s">
        <v>6</v>
      </c>
      <c r="G184" s="4133"/>
      <c r="H184" s="4133"/>
      <c r="I184" s="4133"/>
      <c r="J184" s="4133"/>
      <c r="K184" s="4134"/>
      <c r="L184" s="2182"/>
      <c r="M184" s="1957"/>
      <c r="N184" s="1957"/>
      <c r="O184" s="1960"/>
    </row>
    <row r="185" spans="1:15" x14ac:dyDescent="0.2">
      <c r="A185" s="1957"/>
      <c r="B185" s="1962"/>
      <c r="C185" s="1962"/>
      <c r="D185" s="1962"/>
      <c r="E185" s="1962"/>
      <c r="F185" s="4132" t="s">
        <v>5</v>
      </c>
      <c r="G185" s="4133"/>
      <c r="H185" s="4133"/>
      <c r="I185" s="4133"/>
      <c r="J185" s="4133"/>
      <c r="K185" s="4134"/>
      <c r="L185" s="2182">
        <f>L86</f>
        <v>306.3</v>
      </c>
      <c r="M185" s="1957"/>
      <c r="N185" s="1957"/>
      <c r="O185" s="1960"/>
    </row>
    <row r="186" spans="1:15" ht="13.5" thickBot="1" x14ac:dyDescent="0.25">
      <c r="F186" s="4149" t="s">
        <v>842</v>
      </c>
      <c r="G186" s="4150"/>
      <c r="H186" s="4150"/>
      <c r="I186" s="4150"/>
      <c r="J186" s="4150"/>
      <c r="K186" s="4151"/>
      <c r="L186" s="2181"/>
      <c r="M186" s="1957"/>
      <c r="N186" s="1957"/>
    </row>
    <row r="187" spans="1:15" ht="13.5" thickBot="1" x14ac:dyDescent="0.25">
      <c r="F187" s="4152" t="s">
        <v>841</v>
      </c>
      <c r="G187" s="4153"/>
      <c r="H187" s="4153"/>
      <c r="I187" s="4153"/>
      <c r="J187" s="4153"/>
      <c r="K187" s="4153"/>
      <c r="L187" s="2180">
        <v>0</v>
      </c>
      <c r="M187" s="1957"/>
      <c r="N187" s="1957"/>
    </row>
    <row r="188" spans="1:15" ht="18" customHeight="1" thickBot="1" x14ac:dyDescent="0.25">
      <c r="F188" s="4220" t="s">
        <v>809</v>
      </c>
      <c r="G188" s="4221"/>
      <c r="H188" s="4221"/>
      <c r="I188" s="4221"/>
      <c r="J188" s="4221"/>
      <c r="K188" s="4222"/>
      <c r="L188" s="2179">
        <v>0</v>
      </c>
    </row>
    <row r="189" spans="1:15" ht="13.5" thickBot="1" x14ac:dyDescent="0.25">
      <c r="F189" s="4145" t="s">
        <v>840</v>
      </c>
      <c r="G189" s="4146"/>
      <c r="H189" s="4146"/>
      <c r="I189" s="4146"/>
      <c r="J189" s="4146"/>
      <c r="K189" s="4147"/>
      <c r="L189" s="2178">
        <f>L175+L187</f>
        <v>3439.8000000000006</v>
      </c>
    </row>
    <row r="191" spans="1:15" x14ac:dyDescent="0.2">
      <c r="N191" s="2177"/>
    </row>
  </sheetData>
  <mergeCells count="343">
    <mergeCell ref="Q1:T3"/>
    <mergeCell ref="M129:M130"/>
    <mergeCell ref="G84:G88"/>
    <mergeCell ref="G121:G122"/>
    <mergeCell ref="J63:J69"/>
    <mergeCell ref="J157:J161"/>
    <mergeCell ref="H157:H161"/>
    <mergeCell ref="I92:I94"/>
    <mergeCell ref="M70:M71"/>
    <mergeCell ref="G75:G79"/>
    <mergeCell ref="G144:G148"/>
    <mergeCell ref="J123:J125"/>
    <mergeCell ref="I95:I97"/>
    <mergeCell ref="I98:I101"/>
    <mergeCell ref="H95:H101"/>
    <mergeCell ref="I102:I104"/>
    <mergeCell ref="M107:M108"/>
    <mergeCell ref="J105:J106"/>
    <mergeCell ref="J117:J118"/>
    <mergeCell ref="H63:H69"/>
    <mergeCell ref="I63:I69"/>
    <mergeCell ref="J98:J101"/>
    <mergeCell ref="J102:J104"/>
    <mergeCell ref="H114:H120"/>
    <mergeCell ref="I119:I120"/>
    <mergeCell ref="N70:N71"/>
    <mergeCell ref="O70:O71"/>
    <mergeCell ref="I70:I74"/>
    <mergeCell ref="H84:H88"/>
    <mergeCell ref="C82:L83"/>
    <mergeCell ref="H70:H74"/>
    <mergeCell ref="I75:I79"/>
    <mergeCell ref="D70:F74"/>
    <mergeCell ref="H75:H79"/>
    <mergeCell ref="G70:G74"/>
    <mergeCell ref="I26:I31"/>
    <mergeCell ref="H32:H37"/>
    <mergeCell ref="B32:B34"/>
    <mergeCell ref="C32:C34"/>
    <mergeCell ref="A26:A31"/>
    <mergeCell ref="A35:A37"/>
    <mergeCell ref="F26:F27"/>
    <mergeCell ref="B75:B79"/>
    <mergeCell ref="A95:A97"/>
    <mergeCell ref="B92:B94"/>
    <mergeCell ref="A92:A94"/>
    <mergeCell ref="A38:A47"/>
    <mergeCell ref="G26:G31"/>
    <mergeCell ref="H26:H31"/>
    <mergeCell ref="B55:B62"/>
    <mergeCell ref="A55:A62"/>
    <mergeCell ref="A70:A74"/>
    <mergeCell ref="B70:B74"/>
    <mergeCell ref="A81:A83"/>
    <mergeCell ref="B84:B88"/>
    <mergeCell ref="A84:A88"/>
    <mergeCell ref="D84:F88"/>
    <mergeCell ref="C80:J80"/>
    <mergeCell ref="I84:I88"/>
    <mergeCell ref="N5:O5"/>
    <mergeCell ref="A3:O3"/>
    <mergeCell ref="A2:O2"/>
    <mergeCell ref="A4:O4"/>
    <mergeCell ref="M1:O1"/>
    <mergeCell ref="D6:D8"/>
    <mergeCell ref="G6:G8"/>
    <mergeCell ref="J6:J8"/>
    <mergeCell ref="O7:O8"/>
    <mergeCell ref="M6:O6"/>
    <mergeCell ref="N7:N8"/>
    <mergeCell ref="I6:I8"/>
    <mergeCell ref="K6:K8"/>
    <mergeCell ref="L6:L8"/>
    <mergeCell ref="M7:M8"/>
    <mergeCell ref="C6:C8"/>
    <mergeCell ref="E6:E8"/>
    <mergeCell ref="F6:F8"/>
    <mergeCell ref="H6:H8"/>
    <mergeCell ref="H19:H25"/>
    <mergeCell ref="B19:B25"/>
    <mergeCell ref="G32:G37"/>
    <mergeCell ref="F35:F37"/>
    <mergeCell ref="B35:B37"/>
    <mergeCell ref="C35:C37"/>
    <mergeCell ref="D35:D37"/>
    <mergeCell ref="D32:F34"/>
    <mergeCell ref="A6:A8"/>
    <mergeCell ref="B6:B8"/>
    <mergeCell ref="A32:A34"/>
    <mergeCell ref="D19:F25"/>
    <mergeCell ref="B10:L11"/>
    <mergeCell ref="G19:G25"/>
    <mergeCell ref="I19:I25"/>
    <mergeCell ref="A10:A11"/>
    <mergeCell ref="A13:A18"/>
    <mergeCell ref="A19:A25"/>
    <mergeCell ref="A140:A141"/>
    <mergeCell ref="A119:A120"/>
    <mergeCell ref="D38:F47"/>
    <mergeCell ref="B26:B31"/>
    <mergeCell ref="D75:D79"/>
    <mergeCell ref="A75:A79"/>
    <mergeCell ref="C70:C74"/>
    <mergeCell ref="C75:C79"/>
    <mergeCell ref="B105:B106"/>
    <mergeCell ref="B107:B110"/>
    <mergeCell ref="F63:F66"/>
    <mergeCell ref="E75:E79"/>
    <mergeCell ref="E119:E120"/>
    <mergeCell ref="B111:B113"/>
    <mergeCell ref="A98:A101"/>
    <mergeCell ref="B102:B104"/>
    <mergeCell ref="A138:A139"/>
    <mergeCell ref="A121:A122"/>
    <mergeCell ref="A123:A125"/>
    <mergeCell ref="B81:B83"/>
    <mergeCell ref="I38:I47"/>
    <mergeCell ref="H38:H47"/>
    <mergeCell ref="I32:I37"/>
    <mergeCell ref="B38:B47"/>
    <mergeCell ref="G38:G47"/>
    <mergeCell ref="A114:A116"/>
    <mergeCell ref="A63:A66"/>
    <mergeCell ref="B63:B66"/>
    <mergeCell ref="A107:A110"/>
    <mergeCell ref="A111:A113"/>
    <mergeCell ref="I48:I54"/>
    <mergeCell ref="I55:I62"/>
    <mergeCell ref="G55:G62"/>
    <mergeCell ref="E63:E69"/>
    <mergeCell ref="G48:G54"/>
    <mergeCell ref="H48:H54"/>
    <mergeCell ref="H55:H62"/>
    <mergeCell ref="F55:F57"/>
    <mergeCell ref="F48:F54"/>
    <mergeCell ref="G107:G110"/>
    <mergeCell ref="G63:G69"/>
    <mergeCell ref="H89:H94"/>
    <mergeCell ref="G92:G94"/>
    <mergeCell ref="G95:G97"/>
    <mergeCell ref="F188:K188"/>
    <mergeCell ref="E89:E91"/>
    <mergeCell ref="F89:F91"/>
    <mergeCell ref="F92:F94"/>
    <mergeCell ref="F95:F97"/>
    <mergeCell ref="F98:F101"/>
    <mergeCell ref="F102:F104"/>
    <mergeCell ref="F105:F106"/>
    <mergeCell ref="F107:F110"/>
    <mergeCell ref="F111:F113"/>
    <mergeCell ref="J119:J120"/>
    <mergeCell ref="J121:J122"/>
    <mergeCell ref="J107:J110"/>
    <mergeCell ref="J111:J113"/>
    <mergeCell ref="G126:G128"/>
    <mergeCell ref="G129:G131"/>
    <mergeCell ref="J149:J150"/>
    <mergeCell ref="I134:I135"/>
    <mergeCell ref="I157:I161"/>
    <mergeCell ref="G157:G161"/>
    <mergeCell ref="H121:H125"/>
    <mergeCell ref="J92:J94"/>
    <mergeCell ref="J89:J91"/>
    <mergeCell ref="J95:J97"/>
    <mergeCell ref="F187:K187"/>
    <mergeCell ref="F176:K176"/>
    <mergeCell ref="F177:K177"/>
    <mergeCell ref="F180:K180"/>
    <mergeCell ref="F182:K182"/>
    <mergeCell ref="B114:B116"/>
    <mergeCell ref="C167:J167"/>
    <mergeCell ref="J114:J116"/>
    <mergeCell ref="B160:B161"/>
    <mergeCell ref="I114:I116"/>
    <mergeCell ref="G162:G166"/>
    <mergeCell ref="B154:L154"/>
    <mergeCell ref="D147:D148"/>
    <mergeCell ref="E117:E118"/>
    <mergeCell ref="F114:F116"/>
    <mergeCell ref="I117:I118"/>
    <mergeCell ref="D117:D118"/>
    <mergeCell ref="I142:I143"/>
    <mergeCell ref="I144:I146"/>
    <mergeCell ref="G132:G133"/>
    <mergeCell ref="G123:G125"/>
    <mergeCell ref="F186:K186"/>
    <mergeCell ref="A126:A128"/>
    <mergeCell ref="A129:A131"/>
    <mergeCell ref="B168:K168"/>
    <mergeCell ref="F162:F163"/>
    <mergeCell ref="H162:H166"/>
    <mergeCell ref="F179:K179"/>
    <mergeCell ref="C151:J151"/>
    <mergeCell ref="J132:J133"/>
    <mergeCell ref="J144:J145"/>
    <mergeCell ref="F164:F166"/>
    <mergeCell ref="A142:A143"/>
    <mergeCell ref="A144:A146"/>
    <mergeCell ref="F136:F137"/>
    <mergeCell ref="A136:A137"/>
    <mergeCell ref="F185:K185"/>
    <mergeCell ref="D136:D137"/>
    <mergeCell ref="C136:C137"/>
    <mergeCell ref="A169:K169"/>
    <mergeCell ref="F173:L173"/>
    <mergeCell ref="F160:F161"/>
    <mergeCell ref="G140:G143"/>
    <mergeCell ref="I140:I141"/>
    <mergeCell ref="I147:I148"/>
    <mergeCell ref="F184:K184"/>
    <mergeCell ref="I136:I137"/>
    <mergeCell ref="I138:I139"/>
    <mergeCell ref="B134:B135"/>
    <mergeCell ref="G134:G135"/>
    <mergeCell ref="D107:D110"/>
    <mergeCell ref="F183:K183"/>
    <mergeCell ref="B132:B133"/>
    <mergeCell ref="B129:B131"/>
    <mergeCell ref="E132:E133"/>
    <mergeCell ref="B149:B150"/>
    <mergeCell ref="B144:B146"/>
    <mergeCell ref="B140:B141"/>
    <mergeCell ref="E149:E150"/>
    <mergeCell ref="B142:B143"/>
    <mergeCell ref="F121:F122"/>
    <mergeCell ref="D132:D133"/>
    <mergeCell ref="B162:B163"/>
    <mergeCell ref="B157:B159"/>
    <mergeCell ref="B152:K152"/>
    <mergeCell ref="I162:I166"/>
    <mergeCell ref="B126:B128"/>
    <mergeCell ref="B123:B125"/>
    <mergeCell ref="F117:F118"/>
    <mergeCell ref="A164:A166"/>
    <mergeCell ref="C107:C110"/>
    <mergeCell ref="B147:B148"/>
    <mergeCell ref="A102:A104"/>
    <mergeCell ref="E114:E116"/>
    <mergeCell ref="G117:G118"/>
    <mergeCell ref="F138:F139"/>
    <mergeCell ref="A134:A135"/>
    <mergeCell ref="C126:C128"/>
    <mergeCell ref="C129:C131"/>
    <mergeCell ref="A149:A150"/>
    <mergeCell ref="A147:A148"/>
    <mergeCell ref="A162:A163"/>
    <mergeCell ref="A157:A159"/>
    <mergeCell ref="A160:A161"/>
    <mergeCell ref="F119:F120"/>
    <mergeCell ref="E136:E137"/>
    <mergeCell ref="E138:E139"/>
    <mergeCell ref="D126:D128"/>
    <mergeCell ref="C134:C135"/>
    <mergeCell ref="B138:B139"/>
    <mergeCell ref="C132:C133"/>
    <mergeCell ref="D119:D120"/>
    <mergeCell ref="G138:G139"/>
    <mergeCell ref="A89:A91"/>
    <mergeCell ref="B89:B91"/>
    <mergeCell ref="C89:C91"/>
    <mergeCell ref="H102:H106"/>
    <mergeCell ref="D105:D106"/>
    <mergeCell ref="G89:G91"/>
    <mergeCell ref="D89:D91"/>
    <mergeCell ref="D92:D94"/>
    <mergeCell ref="D95:D97"/>
    <mergeCell ref="D98:D101"/>
    <mergeCell ref="C92:C94"/>
    <mergeCell ref="D102:D104"/>
    <mergeCell ref="C95:C97"/>
    <mergeCell ref="C98:C101"/>
    <mergeCell ref="C102:C104"/>
    <mergeCell ref="E92:E94"/>
    <mergeCell ref="E95:E97"/>
    <mergeCell ref="E98:E101"/>
    <mergeCell ref="G102:G104"/>
    <mergeCell ref="G98:G101"/>
    <mergeCell ref="B98:B101"/>
    <mergeCell ref="B95:B97"/>
    <mergeCell ref="C105:C106"/>
    <mergeCell ref="A105:A106"/>
    <mergeCell ref="E105:E106"/>
    <mergeCell ref="F189:K189"/>
    <mergeCell ref="C119:C120"/>
    <mergeCell ref="C121:C122"/>
    <mergeCell ref="C123:C125"/>
    <mergeCell ref="E123:E125"/>
    <mergeCell ref="A132:A133"/>
    <mergeCell ref="D129:D131"/>
    <mergeCell ref="D111:D113"/>
    <mergeCell ref="A117:A118"/>
    <mergeCell ref="C111:C113"/>
    <mergeCell ref="B136:B137"/>
    <mergeCell ref="D134:D135"/>
    <mergeCell ref="E134:E135"/>
    <mergeCell ref="G114:G116"/>
    <mergeCell ref="G119:G120"/>
    <mergeCell ref="B117:B118"/>
    <mergeCell ref="B119:B120"/>
    <mergeCell ref="E126:E128"/>
    <mergeCell ref="E129:E131"/>
    <mergeCell ref="C114:C116"/>
    <mergeCell ref="C117:C118"/>
    <mergeCell ref="I121:I122"/>
    <mergeCell ref="E121:E122"/>
    <mergeCell ref="B164:B166"/>
    <mergeCell ref="B121:B122"/>
    <mergeCell ref="I126:I128"/>
    <mergeCell ref="I129:I131"/>
    <mergeCell ref="F123:F125"/>
    <mergeCell ref="D121:D122"/>
    <mergeCell ref="D114:D116"/>
    <mergeCell ref="D123:D125"/>
    <mergeCell ref="G136:G137"/>
    <mergeCell ref="F134:F135"/>
    <mergeCell ref="H132:H139"/>
    <mergeCell ref="F157:F159"/>
    <mergeCell ref="E102:E104"/>
    <mergeCell ref="H107:H113"/>
    <mergeCell ref="E111:E113"/>
    <mergeCell ref="F178:K178"/>
    <mergeCell ref="I149:I150"/>
    <mergeCell ref="G149:G150"/>
    <mergeCell ref="H144:H150"/>
    <mergeCell ref="J134:J135"/>
    <mergeCell ref="J136:J137"/>
    <mergeCell ref="I123:I125"/>
    <mergeCell ref="G105:G106"/>
    <mergeCell ref="G111:G113"/>
    <mergeCell ref="I105:I106"/>
    <mergeCell ref="I107:I110"/>
    <mergeCell ref="I111:I113"/>
    <mergeCell ref="E107:E110"/>
    <mergeCell ref="F175:K175"/>
    <mergeCell ref="I132:I133"/>
    <mergeCell ref="F147:F148"/>
    <mergeCell ref="F140:F141"/>
    <mergeCell ref="F129:F131"/>
    <mergeCell ref="F132:F133"/>
    <mergeCell ref="H126:H131"/>
    <mergeCell ref="J126:J128"/>
    <mergeCell ref="J129:J131"/>
    <mergeCell ref="F126:F128"/>
  </mergeCells>
  <pageMargins left="0.70866141732283472" right="0.70866141732283472" top="0.74803149606299213" bottom="0.74803149606299213" header="0.31496062992125984" footer="0.31496062992125984"/>
  <pageSetup paperSize="9" scale="68" firstPageNumber="42" fitToHeight="0"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13"/>
  <sheetViews>
    <sheetView workbookViewId="0">
      <selection activeCell="Q9" sqref="Q9"/>
    </sheetView>
  </sheetViews>
  <sheetFormatPr defaultRowHeight="12.75" x14ac:dyDescent="0.2"/>
  <cols>
    <col min="1" max="1" width="3.5703125" style="321" customWidth="1"/>
    <col min="2" max="2" width="3.42578125" style="321" customWidth="1"/>
    <col min="3" max="4" width="3.7109375" style="321" customWidth="1"/>
    <col min="5" max="5" width="3.5703125" style="321" customWidth="1"/>
    <col min="6" max="6" width="42.28515625" style="321" customWidth="1"/>
    <col min="7" max="7" width="8.42578125" style="321" customWidth="1"/>
    <col min="8" max="8" width="7.85546875" style="1954" customWidth="1"/>
    <col min="9" max="9" width="4.42578125" style="321" customWidth="1"/>
    <col min="10" max="10" width="31.85546875" style="321" customWidth="1"/>
    <col min="11" max="11" width="7.28515625" style="321" customWidth="1"/>
    <col min="12" max="12" width="10" style="321" customWidth="1"/>
    <col min="13" max="13" width="41.28515625" style="321" customWidth="1"/>
    <col min="14" max="14" width="9.140625" style="321" customWidth="1"/>
    <col min="15" max="15" width="9.7109375" style="321" customWidth="1"/>
    <col min="16" max="16384" width="9.140625" style="321"/>
  </cols>
  <sheetData>
    <row r="2" spans="1:21" ht="63.75" customHeight="1" x14ac:dyDescent="0.2">
      <c r="M2" s="3226" t="s">
        <v>1149</v>
      </c>
      <c r="N2" s="3226"/>
      <c r="O2" s="3226"/>
      <c r="Q2" s="3226"/>
      <c r="R2" s="3226"/>
      <c r="S2" s="3226"/>
      <c r="T2" s="3226"/>
      <c r="U2" s="853"/>
    </row>
    <row r="3" spans="1:21" ht="21.75" customHeight="1" x14ac:dyDescent="0.2">
      <c r="A3" s="4080" t="s">
        <v>179</v>
      </c>
      <c r="B3" s="4080"/>
      <c r="C3" s="4080"/>
      <c r="D3" s="4080"/>
      <c r="E3" s="4080"/>
      <c r="F3" s="4080"/>
      <c r="G3" s="4080"/>
      <c r="H3" s="4080"/>
      <c r="I3" s="4080"/>
      <c r="J3" s="4080"/>
      <c r="K3" s="4080"/>
      <c r="L3" s="4080"/>
      <c r="M3" s="4080"/>
      <c r="N3" s="4080"/>
      <c r="O3" s="4080"/>
      <c r="Q3" s="3226"/>
      <c r="R3" s="3226"/>
      <c r="S3" s="3226"/>
      <c r="T3" s="3226"/>
      <c r="U3" s="853"/>
    </row>
    <row r="4" spans="1:21" ht="14.25" customHeight="1" x14ac:dyDescent="0.2">
      <c r="A4" s="3408" t="s">
        <v>1045</v>
      </c>
      <c r="B4" s="3408"/>
      <c r="C4" s="3408"/>
      <c r="D4" s="3408"/>
      <c r="E4" s="3408"/>
      <c r="F4" s="3408"/>
      <c r="G4" s="3408"/>
      <c r="H4" s="3408"/>
      <c r="I4" s="3408"/>
      <c r="J4" s="3408"/>
      <c r="K4" s="3408"/>
      <c r="L4" s="3408"/>
      <c r="M4" s="3408"/>
      <c r="N4" s="3408"/>
      <c r="O4" s="3408"/>
      <c r="Q4" s="3226"/>
      <c r="R4" s="3226"/>
      <c r="S4" s="3226"/>
      <c r="T4" s="3226"/>
      <c r="U4" s="853"/>
    </row>
    <row r="5" spans="1:21" ht="14.25" x14ac:dyDescent="0.2">
      <c r="A5" s="4081" t="s">
        <v>177</v>
      </c>
      <c r="B5" s="4081"/>
      <c r="C5" s="4081"/>
      <c r="D5" s="4081"/>
      <c r="E5" s="4081"/>
      <c r="F5" s="4081"/>
      <c r="G5" s="4081"/>
      <c r="H5" s="4081"/>
      <c r="I5" s="4081"/>
      <c r="J5" s="4081"/>
      <c r="K5" s="4081"/>
      <c r="L5" s="4081"/>
      <c r="M5" s="4081"/>
      <c r="N5" s="4081"/>
      <c r="O5" s="4081"/>
    </row>
    <row r="6" spans="1:21" ht="27.75" customHeight="1" thickBot="1" x14ac:dyDescent="0.25">
      <c r="A6" s="851"/>
      <c r="B6" s="851"/>
      <c r="C6" s="851"/>
      <c r="D6" s="851"/>
      <c r="E6" s="851"/>
      <c r="F6" s="851"/>
      <c r="G6" s="851"/>
      <c r="H6" s="2175"/>
      <c r="I6" s="851"/>
      <c r="J6" s="851"/>
      <c r="K6" s="851"/>
      <c r="L6" s="851"/>
      <c r="M6" s="850"/>
      <c r="N6" s="851"/>
      <c r="O6" s="2758" t="s">
        <v>143</v>
      </c>
    </row>
    <row r="7" spans="1:21" ht="26.25" customHeight="1" thickBot="1" x14ac:dyDescent="0.25">
      <c r="A7" s="4112" t="s">
        <v>176</v>
      </c>
      <c r="B7" s="4231" t="s">
        <v>175</v>
      </c>
      <c r="C7" s="4128" t="s">
        <v>171</v>
      </c>
      <c r="D7" s="4084" t="s">
        <v>173</v>
      </c>
      <c r="E7" s="4103" t="s">
        <v>174</v>
      </c>
      <c r="F7" s="4176" t="s">
        <v>172</v>
      </c>
      <c r="G7" s="3338" t="s">
        <v>171</v>
      </c>
      <c r="H7" s="4179" t="s">
        <v>170</v>
      </c>
      <c r="I7" s="4182" t="s">
        <v>169</v>
      </c>
      <c r="J7" s="3731" t="s">
        <v>168</v>
      </c>
      <c r="K7" s="4179" t="s">
        <v>167</v>
      </c>
      <c r="L7" s="3409" t="s">
        <v>166</v>
      </c>
      <c r="M7" s="3645" t="s">
        <v>165</v>
      </c>
      <c r="N7" s="3646"/>
      <c r="O7" s="3647"/>
    </row>
    <row r="8" spans="1:21" x14ac:dyDescent="0.2">
      <c r="A8" s="4113"/>
      <c r="B8" s="4232"/>
      <c r="C8" s="4129"/>
      <c r="D8" s="4085"/>
      <c r="E8" s="4104"/>
      <c r="F8" s="4177"/>
      <c r="G8" s="3339"/>
      <c r="H8" s="4180"/>
      <c r="I8" s="4183"/>
      <c r="J8" s="3732"/>
      <c r="K8" s="4180"/>
      <c r="L8" s="3410"/>
      <c r="M8" s="4239" t="s">
        <v>172</v>
      </c>
      <c r="N8" s="4234" t="s">
        <v>1044</v>
      </c>
      <c r="O8" s="4082" t="s">
        <v>162</v>
      </c>
    </row>
    <row r="9" spans="1:21" ht="150.75" customHeight="1" thickBot="1" x14ac:dyDescent="0.25">
      <c r="A9" s="4114"/>
      <c r="B9" s="4233"/>
      <c r="C9" s="4130"/>
      <c r="D9" s="4086"/>
      <c r="E9" s="4105"/>
      <c r="F9" s="4178"/>
      <c r="G9" s="3340"/>
      <c r="H9" s="4181"/>
      <c r="I9" s="4184"/>
      <c r="J9" s="3732"/>
      <c r="K9" s="4181"/>
      <c r="L9" s="3411"/>
      <c r="M9" s="4240"/>
      <c r="N9" s="4235"/>
      <c r="O9" s="4083"/>
    </row>
    <row r="10" spans="1:21" ht="15" thickBot="1" x14ac:dyDescent="0.25">
      <c r="A10" s="505" t="s">
        <v>25</v>
      </c>
      <c r="B10" s="2757" t="s">
        <v>367</v>
      </c>
      <c r="C10" s="561"/>
      <c r="D10" s="561"/>
      <c r="E10" s="561"/>
      <c r="F10" s="561"/>
      <c r="G10" s="561"/>
      <c r="H10" s="2756"/>
      <c r="I10" s="561"/>
      <c r="J10" s="561"/>
      <c r="K10" s="561"/>
      <c r="L10" s="561"/>
      <c r="M10" s="2755"/>
      <c r="N10" s="2755"/>
      <c r="O10" s="2754"/>
    </row>
    <row r="11" spans="1:21" ht="25.5" x14ac:dyDescent="0.2">
      <c r="A11" s="1166"/>
      <c r="B11" s="1155"/>
      <c r="C11" s="2653"/>
      <c r="D11" s="2651"/>
      <c r="E11" s="2753"/>
      <c r="F11" s="2751"/>
      <c r="G11" s="2751"/>
      <c r="H11" s="2752"/>
      <c r="I11" s="2751"/>
      <c r="J11" s="2751"/>
      <c r="K11" s="2751"/>
      <c r="L11" s="2751"/>
      <c r="M11" s="2471" t="s">
        <v>1043</v>
      </c>
      <c r="N11" s="2019" t="s">
        <v>304</v>
      </c>
      <c r="O11" s="2750"/>
    </row>
    <row r="12" spans="1:21" ht="25.5" x14ac:dyDescent="0.2">
      <c r="A12" s="1167"/>
      <c r="B12" s="1156"/>
      <c r="C12" s="2745"/>
      <c r="D12" s="2744"/>
      <c r="E12" s="2743"/>
      <c r="F12" s="2741"/>
      <c r="G12" s="2741"/>
      <c r="H12" s="2742"/>
      <c r="I12" s="2741"/>
      <c r="J12" s="2741"/>
      <c r="K12" s="2741"/>
      <c r="L12" s="2741"/>
      <c r="M12" s="2749" t="s">
        <v>1042</v>
      </c>
      <c r="N12" s="2748" t="s">
        <v>304</v>
      </c>
      <c r="O12" s="2747">
        <v>0</v>
      </c>
    </row>
    <row r="13" spans="1:21" ht="30.6" customHeight="1" thickBot="1" x14ac:dyDescent="0.25">
      <c r="A13" s="2746"/>
      <c r="B13" s="1156"/>
      <c r="C13" s="2745"/>
      <c r="D13" s="2744"/>
      <c r="E13" s="2743"/>
      <c r="F13" s="2741"/>
      <c r="G13" s="2741"/>
      <c r="H13" s="2742"/>
      <c r="I13" s="2741"/>
      <c r="J13" s="2741"/>
      <c r="K13" s="2741"/>
      <c r="L13" s="2741"/>
      <c r="M13" s="2740" t="s">
        <v>1041</v>
      </c>
      <c r="N13" s="2739" t="s">
        <v>200</v>
      </c>
      <c r="O13" s="2738">
        <v>6</v>
      </c>
    </row>
    <row r="14" spans="1:21" ht="20.25" customHeight="1" thickBot="1" x14ac:dyDescent="0.25">
      <c r="A14" s="365" t="s">
        <v>25</v>
      </c>
      <c r="B14" s="370" t="s">
        <v>25</v>
      </c>
      <c r="C14" s="4322" t="s">
        <v>1040</v>
      </c>
      <c r="D14" s="4323"/>
      <c r="E14" s="4323"/>
      <c r="F14" s="4323"/>
      <c r="G14" s="4323"/>
      <c r="H14" s="4323"/>
      <c r="I14" s="4323"/>
      <c r="J14" s="4323"/>
      <c r="K14" s="4323"/>
      <c r="L14" s="4323"/>
      <c r="M14" s="4323"/>
      <c r="N14" s="4323"/>
      <c r="O14" s="4324"/>
    </row>
    <row r="15" spans="1:21" ht="33.75" customHeight="1" thickBot="1" x14ac:dyDescent="0.25">
      <c r="A15" s="2725"/>
      <c r="B15" s="1163"/>
      <c r="C15" s="557"/>
      <c r="D15" s="2737"/>
      <c r="E15" s="2736"/>
      <c r="F15" s="2734"/>
      <c r="G15" s="2734"/>
      <c r="H15" s="2735"/>
      <c r="I15" s="2734"/>
      <c r="J15" s="2734"/>
      <c r="K15" s="2734"/>
      <c r="L15" s="2733"/>
      <c r="M15" s="2732" t="s">
        <v>1039</v>
      </c>
      <c r="N15" s="2731" t="s">
        <v>814</v>
      </c>
      <c r="O15" s="2730">
        <v>2000</v>
      </c>
    </row>
    <row r="16" spans="1:21" ht="25.9" customHeight="1" x14ac:dyDescent="0.2">
      <c r="A16" s="4336" t="s">
        <v>25</v>
      </c>
      <c r="B16" s="3482" t="s">
        <v>25</v>
      </c>
      <c r="C16" s="4331" t="s">
        <v>25</v>
      </c>
      <c r="D16" s="1161"/>
      <c r="E16" s="386"/>
      <c r="F16" s="4339" t="s">
        <v>1035</v>
      </c>
      <c r="G16" s="4077" t="s">
        <v>151</v>
      </c>
      <c r="H16" s="4312" t="s">
        <v>33</v>
      </c>
      <c r="I16" s="4304" t="s">
        <v>32</v>
      </c>
      <c r="J16" s="4301" t="s">
        <v>1029</v>
      </c>
      <c r="K16" s="2576" t="s">
        <v>101</v>
      </c>
      <c r="L16" s="2575">
        <v>0</v>
      </c>
      <c r="M16" s="2328" t="s">
        <v>1038</v>
      </c>
      <c r="N16" s="2144" t="s">
        <v>700</v>
      </c>
      <c r="O16" s="2719">
        <v>2</v>
      </c>
    </row>
    <row r="17" spans="1:16" ht="27" customHeight="1" x14ac:dyDescent="0.2">
      <c r="A17" s="4337"/>
      <c r="B17" s="3318"/>
      <c r="C17" s="4331"/>
      <c r="D17" s="1161"/>
      <c r="E17" s="386"/>
      <c r="F17" s="4309"/>
      <c r="G17" s="4077"/>
      <c r="H17" s="4312"/>
      <c r="I17" s="4304"/>
      <c r="J17" s="4302"/>
      <c r="K17" s="2580" t="s">
        <v>139</v>
      </c>
      <c r="L17" s="2575"/>
      <c r="M17" s="2408" t="s">
        <v>1037</v>
      </c>
      <c r="N17" s="2140" t="s">
        <v>700</v>
      </c>
      <c r="O17" s="2718">
        <v>1</v>
      </c>
    </row>
    <row r="18" spans="1:16" ht="26.25" thickBot="1" x14ac:dyDescent="0.25">
      <c r="A18" s="4337"/>
      <c r="B18" s="3318"/>
      <c r="C18" s="4331"/>
      <c r="D18" s="1161"/>
      <c r="E18" s="386"/>
      <c r="F18" s="4309"/>
      <c r="G18" s="4077"/>
      <c r="H18" s="4312"/>
      <c r="I18" s="4304"/>
      <c r="J18" s="4302"/>
      <c r="K18" s="2623" t="s">
        <v>149</v>
      </c>
      <c r="L18" s="2586"/>
      <c r="M18" s="2408" t="s">
        <v>1036</v>
      </c>
      <c r="N18" s="2140" t="s">
        <v>372</v>
      </c>
      <c r="O18" s="2718">
        <v>50</v>
      </c>
    </row>
    <row r="19" spans="1:16" ht="15.75" thickBot="1" x14ac:dyDescent="0.25">
      <c r="A19" s="4338"/>
      <c r="B19" s="3483"/>
      <c r="C19" s="4332"/>
      <c r="D19" s="520"/>
      <c r="E19" s="1165"/>
      <c r="F19" s="4310"/>
      <c r="G19" s="4078"/>
      <c r="H19" s="4313"/>
      <c r="I19" s="4305"/>
      <c r="J19" s="2691"/>
      <c r="K19" s="2517" t="s">
        <v>21</v>
      </c>
      <c r="L19" s="2516">
        <f>SUM(L16:L18)</f>
        <v>0</v>
      </c>
      <c r="M19" s="2729"/>
      <c r="N19" s="2728"/>
      <c r="O19" s="2727"/>
    </row>
    <row r="20" spans="1:16" ht="25.5" customHeight="1" thickBot="1" x14ac:dyDescent="0.25">
      <c r="A20" s="2725" t="s">
        <v>25</v>
      </c>
      <c r="B20" s="1156" t="s">
        <v>25</v>
      </c>
      <c r="C20" s="3352" t="s">
        <v>25</v>
      </c>
      <c r="D20" s="3365" t="s">
        <v>25</v>
      </c>
      <c r="E20" s="1164"/>
      <c r="F20" s="4170" t="s">
        <v>1035</v>
      </c>
      <c r="G20" s="2045"/>
      <c r="H20" s="2706"/>
      <c r="I20" s="2624"/>
      <c r="J20" s="2724"/>
      <c r="K20" s="2536" t="s">
        <v>101</v>
      </c>
      <c r="L20" s="2726">
        <v>0</v>
      </c>
      <c r="M20" s="2723"/>
      <c r="N20" s="2722"/>
      <c r="O20" s="2721"/>
    </row>
    <row r="21" spans="1:16" ht="14.25" customHeight="1" thickBot="1" x14ac:dyDescent="0.25">
      <c r="A21" s="2725"/>
      <c r="B21" s="1156"/>
      <c r="C21" s="4321"/>
      <c r="D21" s="4281"/>
      <c r="E21" s="1164"/>
      <c r="F21" s="4169"/>
      <c r="G21" s="2045"/>
      <c r="H21" s="2706"/>
      <c r="I21" s="2624"/>
      <c r="J21" s="2724"/>
      <c r="K21" s="2517" t="s">
        <v>21</v>
      </c>
      <c r="L21" s="2516">
        <f>SUM(L20)</f>
        <v>0</v>
      </c>
      <c r="M21" s="2723"/>
      <c r="N21" s="2722"/>
      <c r="O21" s="2721"/>
    </row>
    <row r="22" spans="1:16" ht="25.5" customHeight="1" x14ac:dyDescent="0.2">
      <c r="A22" s="3516" t="s">
        <v>25</v>
      </c>
      <c r="B22" s="3317" t="s">
        <v>25</v>
      </c>
      <c r="C22" s="535" t="s">
        <v>27</v>
      </c>
      <c r="D22" s="1160"/>
      <c r="E22" s="402"/>
      <c r="F22" s="4308" t="s">
        <v>1031</v>
      </c>
      <c r="G22" s="4076" t="s">
        <v>131</v>
      </c>
      <c r="H22" s="4311" t="s">
        <v>33</v>
      </c>
      <c r="I22" s="4303" t="s">
        <v>32</v>
      </c>
      <c r="J22" s="4333" t="s">
        <v>1029</v>
      </c>
      <c r="K22" s="2523" t="s">
        <v>101</v>
      </c>
      <c r="L22" s="2720">
        <v>10</v>
      </c>
      <c r="M22" s="2328" t="s">
        <v>1034</v>
      </c>
      <c r="N22" s="2144" t="s">
        <v>1033</v>
      </c>
      <c r="O22" s="2719">
        <v>30</v>
      </c>
      <c r="P22" s="325"/>
    </row>
    <row r="23" spans="1:16" ht="15.75" thickBot="1" x14ac:dyDescent="0.25">
      <c r="A23" s="3518"/>
      <c r="B23" s="3318"/>
      <c r="C23" s="546"/>
      <c r="D23" s="1161"/>
      <c r="E23" s="386"/>
      <c r="F23" s="4309"/>
      <c r="G23" s="4077"/>
      <c r="H23" s="4312"/>
      <c r="I23" s="4304"/>
      <c r="J23" s="4334"/>
      <c r="K23" s="2623" t="s">
        <v>139</v>
      </c>
      <c r="L23" s="2586">
        <f>L26</f>
        <v>12</v>
      </c>
      <c r="M23" s="2408" t="s">
        <v>1032</v>
      </c>
      <c r="N23" s="2140" t="s">
        <v>700</v>
      </c>
      <c r="O23" s="2718">
        <v>15</v>
      </c>
      <c r="P23" s="325"/>
    </row>
    <row r="24" spans="1:16" ht="35.25" customHeight="1" thickBot="1" x14ac:dyDescent="0.25">
      <c r="A24" s="3517"/>
      <c r="B24" s="3319"/>
      <c r="C24" s="2717"/>
      <c r="D24" s="520"/>
      <c r="E24" s="1165"/>
      <c r="F24" s="4310"/>
      <c r="G24" s="4078"/>
      <c r="H24" s="4313"/>
      <c r="I24" s="4305"/>
      <c r="J24" s="4335"/>
      <c r="K24" s="2517" t="s">
        <v>21</v>
      </c>
      <c r="L24" s="2516">
        <f>SUM(L22:L23)</f>
        <v>22</v>
      </c>
      <c r="M24" s="2716"/>
      <c r="N24" s="2715"/>
      <c r="O24" s="2714"/>
    </row>
    <row r="25" spans="1:16" ht="23.45" customHeight="1" thickBot="1" x14ac:dyDescent="0.25">
      <c r="A25" s="3516" t="s">
        <v>25</v>
      </c>
      <c r="B25" s="3317" t="s">
        <v>25</v>
      </c>
      <c r="C25" s="535" t="s">
        <v>27</v>
      </c>
      <c r="D25" s="3365" t="s">
        <v>25</v>
      </c>
      <c r="E25" s="2713"/>
      <c r="F25" s="4170" t="s">
        <v>1031</v>
      </c>
      <c r="G25" s="2049"/>
      <c r="H25" s="2712"/>
      <c r="I25" s="2619"/>
      <c r="J25" s="2711"/>
      <c r="K25" s="2552" t="s">
        <v>101</v>
      </c>
      <c r="L25" s="2704">
        <v>10</v>
      </c>
      <c r="M25" s="2710"/>
      <c r="N25" s="2709"/>
      <c r="O25" s="2708"/>
    </row>
    <row r="26" spans="1:16" ht="23.45" customHeight="1" thickBot="1" x14ac:dyDescent="0.25">
      <c r="A26" s="3518"/>
      <c r="B26" s="3318"/>
      <c r="C26" s="546"/>
      <c r="D26" s="3366"/>
      <c r="E26" s="2707"/>
      <c r="F26" s="4168"/>
      <c r="G26" s="2045"/>
      <c r="H26" s="2706"/>
      <c r="I26" s="2624"/>
      <c r="J26" s="2705"/>
      <c r="K26" s="2552" t="s">
        <v>139</v>
      </c>
      <c r="L26" s="2704">
        <v>12</v>
      </c>
      <c r="M26" s="2703"/>
      <c r="N26" s="2702"/>
      <c r="O26" s="2701"/>
    </row>
    <row r="27" spans="1:16" ht="23.45" customHeight="1" thickBot="1" x14ac:dyDescent="0.25">
      <c r="A27" s="3517"/>
      <c r="B27" s="3319"/>
      <c r="C27" s="731"/>
      <c r="D27" s="3367"/>
      <c r="E27" s="760"/>
      <c r="F27" s="4169"/>
      <c r="G27" s="2083"/>
      <c r="H27" s="2700"/>
      <c r="I27" s="2621"/>
      <c r="J27" s="2699"/>
      <c r="K27" s="2517" t="s">
        <v>21</v>
      </c>
      <c r="L27" s="2698">
        <f>SUM(L25:L26)</f>
        <v>22</v>
      </c>
      <c r="M27" s="2697"/>
      <c r="N27" s="2696"/>
      <c r="O27" s="2695"/>
    </row>
    <row r="28" spans="1:16" ht="25.5" customHeight="1" x14ac:dyDescent="0.2">
      <c r="A28" s="3516" t="s">
        <v>25</v>
      </c>
      <c r="B28" s="3317" t="s">
        <v>25</v>
      </c>
      <c r="C28" s="535" t="s">
        <v>86</v>
      </c>
      <c r="D28" s="3329" t="s">
        <v>1030</v>
      </c>
      <c r="E28" s="4070"/>
      <c r="F28" s="4071"/>
      <c r="G28" s="4076" t="s">
        <v>121</v>
      </c>
      <c r="H28" s="4311" t="s">
        <v>33</v>
      </c>
      <c r="I28" s="2694" t="s">
        <v>32</v>
      </c>
      <c r="J28" s="4301" t="s">
        <v>1029</v>
      </c>
      <c r="K28" s="461" t="s">
        <v>101</v>
      </c>
      <c r="L28" s="2693">
        <v>30</v>
      </c>
      <c r="M28" s="2627" t="s">
        <v>1028</v>
      </c>
      <c r="N28" s="2673" t="s">
        <v>200</v>
      </c>
      <c r="O28" s="2625">
        <v>15</v>
      </c>
    </row>
    <row r="29" spans="1:16" ht="22.5" customHeight="1" x14ac:dyDescent="0.2">
      <c r="A29" s="3518"/>
      <c r="B29" s="3318"/>
      <c r="C29" s="546"/>
      <c r="D29" s="4225"/>
      <c r="E29" s="4072"/>
      <c r="F29" s="4073"/>
      <c r="G29" s="4077"/>
      <c r="H29" s="4312"/>
      <c r="I29" s="2599"/>
      <c r="J29" s="4302"/>
      <c r="K29" s="459" t="s">
        <v>139</v>
      </c>
      <c r="L29" s="2692"/>
      <c r="M29" s="2671" t="s">
        <v>1027</v>
      </c>
      <c r="N29" s="2407" t="s">
        <v>200</v>
      </c>
      <c r="O29" s="2660">
        <v>1</v>
      </c>
    </row>
    <row r="30" spans="1:16" ht="15" x14ac:dyDescent="0.2">
      <c r="A30" s="3518"/>
      <c r="B30" s="3318"/>
      <c r="C30" s="546"/>
      <c r="D30" s="4225"/>
      <c r="E30" s="4072"/>
      <c r="F30" s="4073"/>
      <c r="G30" s="4077"/>
      <c r="H30" s="4312"/>
      <c r="I30" s="2599"/>
      <c r="J30" s="4302"/>
      <c r="K30" s="459" t="s">
        <v>149</v>
      </c>
      <c r="L30" s="2692"/>
      <c r="M30" s="2662"/>
      <c r="N30" s="2661"/>
      <c r="O30" s="2660"/>
    </row>
    <row r="31" spans="1:16" ht="15.75" thickBot="1" x14ac:dyDescent="0.25">
      <c r="A31" s="3518"/>
      <c r="B31" s="3318"/>
      <c r="C31" s="546"/>
      <c r="D31" s="4226"/>
      <c r="E31" s="4074"/>
      <c r="F31" s="4075"/>
      <c r="G31" s="4078"/>
      <c r="H31" s="4313"/>
      <c r="I31" s="2592"/>
      <c r="J31" s="2691"/>
      <c r="K31" s="2690" t="s">
        <v>21</v>
      </c>
      <c r="L31" s="2689">
        <f>SUM(L28:L30)</f>
        <v>30</v>
      </c>
      <c r="M31" s="2657"/>
      <c r="N31" s="2589"/>
      <c r="O31" s="2656"/>
    </row>
    <row r="32" spans="1:16" ht="26.25" customHeight="1" thickBot="1" x14ac:dyDescent="0.25">
      <c r="A32" s="4317" t="s">
        <v>25</v>
      </c>
      <c r="B32" s="4319" t="s">
        <v>25</v>
      </c>
      <c r="C32" s="2688" t="s">
        <v>86</v>
      </c>
      <c r="D32" s="1161" t="s">
        <v>25</v>
      </c>
      <c r="E32" s="386"/>
      <c r="F32" s="2636" t="s">
        <v>1026</v>
      </c>
      <c r="G32" s="4076" t="s">
        <v>1025</v>
      </c>
      <c r="H32" s="4311" t="s">
        <v>33</v>
      </c>
      <c r="I32" s="2599"/>
      <c r="J32" s="2687"/>
      <c r="K32" s="2552" t="s">
        <v>101</v>
      </c>
      <c r="L32" s="2686">
        <v>4</v>
      </c>
      <c r="M32" s="2685" t="s">
        <v>1024</v>
      </c>
      <c r="N32" s="2626" t="s">
        <v>350</v>
      </c>
      <c r="O32" s="2684">
        <v>5</v>
      </c>
    </row>
    <row r="33" spans="1:15" ht="15.75" thickBot="1" x14ac:dyDescent="0.25">
      <c r="A33" s="4318"/>
      <c r="B33" s="4320"/>
      <c r="C33" s="2683"/>
      <c r="D33" s="2682"/>
      <c r="E33" s="2681"/>
      <c r="F33" s="2680"/>
      <c r="G33" s="4077"/>
      <c r="H33" s="4312"/>
      <c r="I33" s="2599"/>
      <c r="J33" s="2665"/>
      <c r="K33" s="2517" t="s">
        <v>21</v>
      </c>
      <c r="L33" s="2658">
        <v>4</v>
      </c>
      <c r="M33" s="2679"/>
      <c r="N33" s="2678"/>
      <c r="O33" s="2677"/>
    </row>
    <row r="34" spans="1:15" ht="26.25" customHeight="1" thickBot="1" x14ac:dyDescent="0.25">
      <c r="A34" s="3518" t="s">
        <v>25</v>
      </c>
      <c r="B34" s="3318" t="s">
        <v>25</v>
      </c>
      <c r="C34" s="546" t="s">
        <v>86</v>
      </c>
      <c r="D34" s="1161" t="s">
        <v>27</v>
      </c>
      <c r="E34" s="386"/>
      <c r="F34" s="4168" t="s">
        <v>1023</v>
      </c>
      <c r="G34" s="4077"/>
      <c r="H34" s="4312"/>
      <c r="I34" s="2599"/>
      <c r="J34" s="2665"/>
      <c r="K34" s="2664" t="s">
        <v>101</v>
      </c>
      <c r="L34" s="2663">
        <v>0</v>
      </c>
      <c r="M34" s="2676" t="s">
        <v>1022</v>
      </c>
      <c r="N34" s="2675" t="s">
        <v>304</v>
      </c>
      <c r="O34" s="2674">
        <v>35</v>
      </c>
    </row>
    <row r="35" spans="1:15" ht="15.75" thickBot="1" x14ac:dyDescent="0.25">
      <c r="A35" s="3517"/>
      <c r="B35" s="3319"/>
      <c r="C35" s="546"/>
      <c r="D35" s="1162"/>
      <c r="E35" s="386"/>
      <c r="F35" s="4169"/>
      <c r="G35" s="4078"/>
      <c r="H35" s="4312"/>
      <c r="I35" s="2599"/>
      <c r="J35" s="2665"/>
      <c r="K35" s="2517" t="s">
        <v>21</v>
      </c>
      <c r="L35" s="2658">
        <v>0</v>
      </c>
      <c r="M35" s="2667"/>
      <c r="N35" s="2602"/>
      <c r="O35" s="2666"/>
    </row>
    <row r="36" spans="1:15" ht="40.5" customHeight="1" thickBot="1" x14ac:dyDescent="0.25">
      <c r="A36" s="3516" t="s">
        <v>25</v>
      </c>
      <c r="B36" s="3317" t="s">
        <v>25</v>
      </c>
      <c r="C36" s="535" t="s">
        <v>86</v>
      </c>
      <c r="D36" s="1160" t="s">
        <v>86</v>
      </c>
      <c r="E36" s="386"/>
      <c r="F36" s="4195" t="s">
        <v>1021</v>
      </c>
      <c r="G36" s="4076" t="s">
        <v>121</v>
      </c>
      <c r="H36" s="4312"/>
      <c r="I36" s="2599"/>
      <c r="J36" s="2665"/>
      <c r="K36" s="2664" t="s">
        <v>101</v>
      </c>
      <c r="L36" s="2663">
        <v>19</v>
      </c>
      <c r="M36" s="2369" t="s">
        <v>1020</v>
      </c>
      <c r="N36" s="2673" t="s">
        <v>200</v>
      </c>
      <c r="O36" s="2625">
        <v>20</v>
      </c>
    </row>
    <row r="37" spans="1:15" ht="15.75" thickBot="1" x14ac:dyDescent="0.25">
      <c r="A37" s="3517"/>
      <c r="B37" s="3319"/>
      <c r="C37" s="546"/>
      <c r="D37" s="1162"/>
      <c r="E37" s="386"/>
      <c r="F37" s="4197"/>
      <c r="G37" s="4077"/>
      <c r="H37" s="4312"/>
      <c r="I37" s="2599"/>
      <c r="J37" s="2665"/>
      <c r="K37" s="2517" t="s">
        <v>21</v>
      </c>
      <c r="L37" s="2658">
        <v>19</v>
      </c>
      <c r="M37" s="2662"/>
      <c r="N37" s="2602"/>
      <c r="O37" s="2666"/>
    </row>
    <row r="38" spans="1:15" ht="30.75" customHeight="1" thickBot="1" x14ac:dyDescent="0.25">
      <c r="A38" s="3516" t="s">
        <v>25</v>
      </c>
      <c r="B38" s="3317" t="s">
        <v>25</v>
      </c>
      <c r="C38" s="535" t="s">
        <v>86</v>
      </c>
      <c r="D38" s="1160" t="s">
        <v>84</v>
      </c>
      <c r="E38" s="386"/>
      <c r="F38" s="4195" t="s">
        <v>1019</v>
      </c>
      <c r="G38" s="4077"/>
      <c r="H38" s="4312"/>
      <c r="I38" s="2599"/>
      <c r="J38" s="2665"/>
      <c r="K38" s="2664" t="s">
        <v>101</v>
      </c>
      <c r="L38" s="2663">
        <v>1</v>
      </c>
      <c r="M38" s="2662" t="s">
        <v>1018</v>
      </c>
      <c r="N38" s="2602" t="s">
        <v>200</v>
      </c>
      <c r="O38" s="2666">
        <v>2</v>
      </c>
    </row>
    <row r="39" spans="1:15" ht="26.25" thickBot="1" x14ac:dyDescent="0.25">
      <c r="A39" s="3517"/>
      <c r="B39" s="3319"/>
      <c r="C39" s="546"/>
      <c r="D39" s="1162"/>
      <c r="E39" s="386"/>
      <c r="F39" s="4197"/>
      <c r="G39" s="4078"/>
      <c r="H39" s="4312"/>
      <c r="I39" s="2599"/>
      <c r="J39" s="2665"/>
      <c r="K39" s="2517" t="s">
        <v>21</v>
      </c>
      <c r="L39" s="2658">
        <v>1</v>
      </c>
      <c r="M39" s="2672" t="s">
        <v>1017</v>
      </c>
      <c r="N39" s="2669" t="s">
        <v>200</v>
      </c>
      <c r="O39" s="2668">
        <v>2</v>
      </c>
    </row>
    <row r="40" spans="1:15" ht="26.25" customHeight="1" thickBot="1" x14ac:dyDescent="0.25">
      <c r="A40" s="3516" t="s">
        <v>25</v>
      </c>
      <c r="B40" s="3317" t="s">
        <v>25</v>
      </c>
      <c r="C40" s="535" t="s">
        <v>86</v>
      </c>
      <c r="D40" s="1160" t="s">
        <v>81</v>
      </c>
      <c r="E40" s="386"/>
      <c r="F40" s="4195" t="s">
        <v>1016</v>
      </c>
      <c r="G40" s="4076" t="s">
        <v>121</v>
      </c>
      <c r="H40" s="4312"/>
      <c r="I40" s="2599"/>
      <c r="J40" s="2665"/>
      <c r="K40" s="2664" t="s">
        <v>101</v>
      </c>
      <c r="L40" s="2670">
        <v>0.4</v>
      </c>
      <c r="M40" s="2671" t="s">
        <v>1015</v>
      </c>
      <c r="N40" s="2447" t="s">
        <v>200</v>
      </c>
      <c r="O40" s="2660">
        <v>5</v>
      </c>
    </row>
    <row r="41" spans="1:15" ht="15.75" thickBot="1" x14ac:dyDescent="0.25">
      <c r="A41" s="3517"/>
      <c r="B41" s="3319"/>
      <c r="C41" s="546"/>
      <c r="D41" s="1162"/>
      <c r="E41" s="386"/>
      <c r="F41" s="4197"/>
      <c r="G41" s="4077"/>
      <c r="H41" s="4312"/>
      <c r="I41" s="2599"/>
      <c r="J41" s="2665"/>
      <c r="K41" s="2517" t="s">
        <v>21</v>
      </c>
      <c r="L41" s="2658">
        <v>0.4</v>
      </c>
      <c r="M41" s="2662" t="s">
        <v>1014</v>
      </c>
      <c r="N41" s="2669" t="s">
        <v>200</v>
      </c>
      <c r="O41" s="2668">
        <v>1</v>
      </c>
    </row>
    <row r="42" spans="1:15" ht="26.25" customHeight="1" thickBot="1" x14ac:dyDescent="0.25">
      <c r="A42" s="3516" t="s">
        <v>25</v>
      </c>
      <c r="B42" s="3317" t="s">
        <v>25</v>
      </c>
      <c r="C42" s="535" t="s">
        <v>86</v>
      </c>
      <c r="D42" s="1160" t="s">
        <v>76</v>
      </c>
      <c r="E42" s="386"/>
      <c r="F42" s="4195" t="s">
        <v>1013</v>
      </c>
      <c r="G42" s="4077"/>
      <c r="H42" s="4312"/>
      <c r="I42" s="2599"/>
      <c r="J42" s="2665"/>
      <c r="K42" s="2664" t="s">
        <v>101</v>
      </c>
      <c r="L42" s="2670">
        <v>1.6</v>
      </c>
      <c r="M42" s="2662" t="s">
        <v>1012</v>
      </c>
      <c r="N42" s="2669" t="s">
        <v>200</v>
      </c>
      <c r="O42" s="2668">
        <v>30</v>
      </c>
    </row>
    <row r="43" spans="1:15" ht="15.75" thickBot="1" x14ac:dyDescent="0.25">
      <c r="A43" s="3517"/>
      <c r="B43" s="3319"/>
      <c r="C43" s="546"/>
      <c r="D43" s="1162"/>
      <c r="E43" s="386"/>
      <c r="F43" s="4197"/>
      <c r="G43" s="4078"/>
      <c r="H43" s="4312"/>
      <c r="I43" s="2599"/>
      <c r="J43" s="2665"/>
      <c r="K43" s="2517" t="s">
        <v>21</v>
      </c>
      <c r="L43" s="2658">
        <v>1.6</v>
      </c>
      <c r="M43" s="2667"/>
      <c r="N43" s="2602"/>
      <c r="O43" s="2666"/>
    </row>
    <row r="44" spans="1:15" ht="21" customHeight="1" thickBot="1" x14ac:dyDescent="0.25">
      <c r="A44" s="3516" t="s">
        <v>25</v>
      </c>
      <c r="B44" s="3317" t="s">
        <v>25</v>
      </c>
      <c r="C44" s="535" t="s">
        <v>86</v>
      </c>
      <c r="D44" s="1160" t="s">
        <v>73</v>
      </c>
      <c r="E44" s="386"/>
      <c r="F44" s="4195" t="s">
        <v>1011</v>
      </c>
      <c r="G44" s="4076" t="s">
        <v>121</v>
      </c>
      <c r="H44" s="4312"/>
      <c r="I44" s="2599"/>
      <c r="J44" s="2665"/>
      <c r="K44" s="2664" t="s">
        <v>101</v>
      </c>
      <c r="L44" s="2663">
        <v>4</v>
      </c>
      <c r="M44" s="2662" t="s">
        <v>1010</v>
      </c>
      <c r="N44" s="2661" t="s">
        <v>372</v>
      </c>
      <c r="O44" s="2660">
        <v>30</v>
      </c>
    </row>
    <row r="45" spans="1:15" ht="15.75" thickBot="1" x14ac:dyDescent="0.25">
      <c r="A45" s="3517"/>
      <c r="B45" s="3319"/>
      <c r="C45" s="546"/>
      <c r="D45" s="1162"/>
      <c r="E45" s="386"/>
      <c r="F45" s="4197"/>
      <c r="G45" s="4077"/>
      <c r="H45" s="4313"/>
      <c r="I45" s="2592"/>
      <c r="J45" s="2659"/>
      <c r="K45" s="2517" t="s">
        <v>21</v>
      </c>
      <c r="L45" s="2658">
        <v>4</v>
      </c>
      <c r="M45" s="2657"/>
      <c r="N45" s="2589"/>
      <c r="O45" s="2656"/>
    </row>
    <row r="46" spans="1:15" ht="15.75" customHeight="1" thickBot="1" x14ac:dyDescent="0.25">
      <c r="A46" s="488" t="s">
        <v>25</v>
      </c>
      <c r="B46" s="2512" t="s">
        <v>25</v>
      </c>
      <c r="C46" s="3530" t="s">
        <v>26</v>
      </c>
      <c r="D46" s="3531"/>
      <c r="E46" s="3531"/>
      <c r="F46" s="3531"/>
      <c r="G46" s="3531"/>
      <c r="H46" s="3531"/>
      <c r="I46" s="3531"/>
      <c r="J46" s="3532"/>
      <c r="K46" s="2511" t="s">
        <v>21</v>
      </c>
      <c r="L46" s="2510">
        <f>L24+L19+L31</f>
        <v>52</v>
      </c>
      <c r="M46" s="2509"/>
      <c r="N46" s="2508"/>
      <c r="O46" s="2507"/>
    </row>
    <row r="47" spans="1:15" ht="15" thickBot="1" x14ac:dyDescent="0.25">
      <c r="A47" s="488" t="s">
        <v>25</v>
      </c>
      <c r="B47" s="2512" t="s">
        <v>27</v>
      </c>
      <c r="C47" s="492" t="s">
        <v>1009</v>
      </c>
      <c r="D47" s="491"/>
      <c r="E47" s="491"/>
      <c r="F47" s="491"/>
      <c r="G47" s="491"/>
      <c r="H47" s="2655"/>
      <c r="I47" s="491"/>
      <c r="J47" s="491"/>
      <c r="K47" s="491"/>
      <c r="L47" s="491"/>
      <c r="M47" s="491"/>
      <c r="N47" s="491"/>
      <c r="O47" s="2654"/>
    </row>
    <row r="48" spans="1:15" ht="25.5" x14ac:dyDescent="0.2">
      <c r="A48" s="3516" t="s">
        <v>25</v>
      </c>
      <c r="B48" s="3317"/>
      <c r="C48" s="2653"/>
      <c r="D48" s="2651"/>
      <c r="E48" s="2651"/>
      <c r="F48" s="2651"/>
      <c r="G48" s="2651"/>
      <c r="H48" s="2652"/>
      <c r="I48" s="2651"/>
      <c r="J48" s="2651"/>
      <c r="K48" s="2651"/>
      <c r="L48" s="2651"/>
      <c r="M48" s="2650" t="s">
        <v>1008</v>
      </c>
      <c r="N48" s="2561" t="s">
        <v>200</v>
      </c>
      <c r="O48" s="2584">
        <v>80</v>
      </c>
    </row>
    <row r="49" spans="1:15" ht="39" thickBot="1" x14ac:dyDescent="0.25">
      <c r="A49" s="3517"/>
      <c r="B49" s="3319"/>
      <c r="C49" s="2649"/>
      <c r="D49" s="2646"/>
      <c r="E49" s="2646"/>
      <c r="F49" s="2646"/>
      <c r="G49" s="2646"/>
      <c r="H49" s="2648"/>
      <c r="I49" s="2646"/>
      <c r="J49" s="2647"/>
      <c r="K49" s="2646"/>
      <c r="L49" s="2646"/>
      <c r="M49" s="413" t="s">
        <v>1007</v>
      </c>
      <c r="N49" s="2559" t="s">
        <v>200</v>
      </c>
      <c r="O49" s="2645">
        <v>100</v>
      </c>
    </row>
    <row r="50" spans="1:15" ht="19.5" customHeight="1" x14ac:dyDescent="0.2">
      <c r="A50" s="537" t="s">
        <v>25</v>
      </c>
      <c r="B50" s="536" t="s">
        <v>27</v>
      </c>
      <c r="C50" s="483" t="s">
        <v>25</v>
      </c>
      <c r="D50" s="3329" t="s">
        <v>1006</v>
      </c>
      <c r="E50" s="4070"/>
      <c r="F50" s="4071"/>
      <c r="G50" s="4076" t="s">
        <v>98</v>
      </c>
      <c r="H50" s="4342" t="s">
        <v>33</v>
      </c>
      <c r="I50" s="2619" t="s">
        <v>32</v>
      </c>
      <c r="J50" s="3659" t="s">
        <v>1000</v>
      </c>
      <c r="K50" s="461" t="s">
        <v>101</v>
      </c>
      <c r="L50" s="460">
        <f>L54+L57+L60+L62+L64+L66</f>
        <v>44</v>
      </c>
      <c r="M50" s="2644"/>
      <c r="N50" s="2643"/>
      <c r="O50" s="2642"/>
    </row>
    <row r="51" spans="1:15" ht="15.75" customHeight="1" x14ac:dyDescent="0.2">
      <c r="A51" s="544"/>
      <c r="B51" s="543"/>
      <c r="C51" s="477"/>
      <c r="D51" s="4225"/>
      <c r="E51" s="4072"/>
      <c r="F51" s="4073"/>
      <c r="G51" s="4077"/>
      <c r="H51" s="4343"/>
      <c r="I51" s="2624"/>
      <c r="J51" s="3660"/>
      <c r="K51" s="2641" t="s">
        <v>139</v>
      </c>
      <c r="L51" s="458">
        <f>L55+L58</f>
        <v>60.52</v>
      </c>
      <c r="M51" s="2321"/>
      <c r="N51" s="2320"/>
      <c r="O51" s="2319"/>
    </row>
    <row r="52" spans="1:15" ht="15.75" thickBot="1" x14ac:dyDescent="0.25">
      <c r="A52" s="544"/>
      <c r="B52" s="543"/>
      <c r="C52" s="477"/>
      <c r="D52" s="4225"/>
      <c r="E52" s="4072"/>
      <c r="F52" s="4073"/>
      <c r="G52" s="4077"/>
      <c r="H52" s="4343"/>
      <c r="I52" s="2624"/>
      <c r="J52" s="3660"/>
      <c r="K52" s="454" t="s">
        <v>149</v>
      </c>
      <c r="L52" s="475"/>
      <c r="M52" s="2640"/>
      <c r="N52" s="2051"/>
      <c r="O52" s="2639"/>
    </row>
    <row r="53" spans="1:15" ht="15" customHeight="1" thickBot="1" x14ac:dyDescent="0.25">
      <c r="A53" s="544"/>
      <c r="B53" s="543"/>
      <c r="C53" s="2594"/>
      <c r="D53" s="4226"/>
      <c r="E53" s="4074"/>
      <c r="F53" s="4075"/>
      <c r="G53" s="4078"/>
      <c r="H53" s="4343"/>
      <c r="I53" s="2624"/>
      <c r="J53" s="3660"/>
      <c r="K53" s="2638" t="s">
        <v>21</v>
      </c>
      <c r="L53" s="2637">
        <f>SUM(L50:L52)</f>
        <v>104.52000000000001</v>
      </c>
      <c r="M53" s="694"/>
      <c r="N53" s="2616"/>
      <c r="O53" s="825"/>
    </row>
    <row r="54" spans="1:15" ht="15" x14ac:dyDescent="0.2">
      <c r="A54" s="3516" t="s">
        <v>25</v>
      </c>
      <c r="B54" s="3317" t="s">
        <v>27</v>
      </c>
      <c r="C54" s="3352" t="s">
        <v>25</v>
      </c>
      <c r="D54" s="3365" t="s">
        <v>25</v>
      </c>
      <c r="E54" s="2600"/>
      <c r="F54" s="2636" t="s">
        <v>1005</v>
      </c>
      <c r="G54" s="4076" t="s">
        <v>98</v>
      </c>
      <c r="H54" s="4343"/>
      <c r="I54" s="2624"/>
      <c r="J54" s="3660"/>
      <c r="K54" s="2536" t="s">
        <v>101</v>
      </c>
      <c r="L54" s="2628">
        <v>36.9</v>
      </c>
      <c r="M54" s="2635" t="s">
        <v>1004</v>
      </c>
      <c r="N54" s="2561" t="s">
        <v>814</v>
      </c>
      <c r="O54" s="2634">
        <v>19</v>
      </c>
    </row>
    <row r="55" spans="1:15" ht="15.75" thickBot="1" x14ac:dyDescent="0.25">
      <c r="A55" s="3518"/>
      <c r="B55" s="3318"/>
      <c r="C55" s="3353"/>
      <c r="D55" s="3366"/>
      <c r="E55" s="2605"/>
      <c r="F55" s="2633"/>
      <c r="G55" s="4077"/>
      <c r="H55" s="4343"/>
      <c r="I55" s="2624"/>
      <c r="J55" s="3660"/>
      <c r="K55" s="2623" t="s">
        <v>139</v>
      </c>
      <c r="L55" s="2632"/>
      <c r="M55" s="2631"/>
      <c r="N55" s="381"/>
      <c r="O55" s="2630"/>
    </row>
    <row r="56" spans="1:15" ht="32.25" customHeight="1" thickBot="1" x14ac:dyDescent="0.25">
      <c r="A56" s="3517"/>
      <c r="B56" s="3319"/>
      <c r="C56" s="3354"/>
      <c r="D56" s="3367"/>
      <c r="E56" s="2593"/>
      <c r="F56" s="2629"/>
      <c r="G56" s="4078"/>
      <c r="H56" s="4343"/>
      <c r="I56" s="2624"/>
      <c r="J56" s="3660"/>
      <c r="K56" s="2557" t="s">
        <v>21</v>
      </c>
      <c r="L56" s="2604">
        <f>SUM(L54:L55)</f>
        <v>36.9</v>
      </c>
      <c r="M56" s="2590"/>
      <c r="N56" s="2589"/>
      <c r="O56" s="2588"/>
    </row>
    <row r="57" spans="1:15" ht="23.25" customHeight="1" x14ac:dyDescent="0.2">
      <c r="A57" s="3516" t="s">
        <v>25</v>
      </c>
      <c r="B57" s="3317" t="s">
        <v>27</v>
      </c>
      <c r="C57" s="3352" t="s">
        <v>25</v>
      </c>
      <c r="D57" s="3365" t="s">
        <v>27</v>
      </c>
      <c r="E57" s="2600"/>
      <c r="F57" s="4195" t="s">
        <v>1003</v>
      </c>
      <c r="G57" s="4076" t="s">
        <v>98</v>
      </c>
      <c r="H57" s="4343"/>
      <c r="I57" s="2624"/>
      <c r="J57" s="3660"/>
      <c r="K57" s="2536" t="s">
        <v>101</v>
      </c>
      <c r="L57" s="2628">
        <v>0.85</v>
      </c>
      <c r="M57" s="2627" t="s">
        <v>1002</v>
      </c>
      <c r="N57" s="2626" t="s">
        <v>814</v>
      </c>
      <c r="O57" s="2625">
        <v>1</v>
      </c>
    </row>
    <row r="58" spans="1:15" ht="18.75" customHeight="1" thickBot="1" x14ac:dyDescent="0.25">
      <c r="A58" s="3518"/>
      <c r="B58" s="3318"/>
      <c r="C58" s="3353"/>
      <c r="D58" s="3366"/>
      <c r="E58" s="2605"/>
      <c r="F58" s="4196"/>
      <c r="G58" s="4077"/>
      <c r="H58" s="4343"/>
      <c r="I58" s="2624"/>
      <c r="J58" s="3660"/>
      <c r="K58" s="2623" t="s">
        <v>139</v>
      </c>
      <c r="L58" s="2622">
        <v>60.52</v>
      </c>
      <c r="M58" s="2603"/>
      <c r="N58" s="2602"/>
      <c r="O58" s="2601"/>
    </row>
    <row r="59" spans="1:15" ht="15.75" thickBot="1" x14ac:dyDescent="0.25">
      <c r="A59" s="3517"/>
      <c r="B59" s="3319"/>
      <c r="C59" s="3354"/>
      <c r="D59" s="3367"/>
      <c r="E59" s="2593"/>
      <c r="F59" s="4197"/>
      <c r="G59" s="4078"/>
      <c r="H59" s="4343"/>
      <c r="I59" s="2621"/>
      <c r="J59" s="3661"/>
      <c r="K59" s="2517" t="s">
        <v>21</v>
      </c>
      <c r="L59" s="2604">
        <f>SUM(L57:L58)</f>
        <v>61.370000000000005</v>
      </c>
      <c r="M59" s="2590"/>
      <c r="N59" s="2620"/>
      <c r="O59" s="2588"/>
    </row>
    <row r="60" spans="1:15" ht="24.75" customHeight="1" thickBot="1" x14ac:dyDescent="0.25">
      <c r="A60" s="3516" t="s">
        <v>25</v>
      </c>
      <c r="B60" s="3317" t="s">
        <v>27</v>
      </c>
      <c r="C60" s="3352" t="s">
        <v>25</v>
      </c>
      <c r="D60" s="3365" t="s">
        <v>86</v>
      </c>
      <c r="E60" s="2600"/>
      <c r="F60" s="4195" t="s">
        <v>1001</v>
      </c>
      <c r="G60" s="4076" t="s">
        <v>98</v>
      </c>
      <c r="H60" s="4343"/>
      <c r="I60" s="2619" t="s">
        <v>32</v>
      </c>
      <c r="J60" s="3659" t="s">
        <v>1000</v>
      </c>
      <c r="K60" s="2618" t="s">
        <v>101</v>
      </c>
      <c r="L60" s="2617">
        <v>1</v>
      </c>
      <c r="M60" s="694" t="s">
        <v>999</v>
      </c>
      <c r="N60" s="2616" t="s">
        <v>814</v>
      </c>
      <c r="O60" s="825">
        <v>1</v>
      </c>
    </row>
    <row r="61" spans="1:15" ht="15.75" thickBot="1" x14ac:dyDescent="0.25">
      <c r="A61" s="3517"/>
      <c r="B61" s="3319"/>
      <c r="C61" s="3354"/>
      <c r="D61" s="3367"/>
      <c r="E61" s="2593"/>
      <c r="F61" s="4197"/>
      <c r="G61" s="4078"/>
      <c r="H61" s="4343"/>
      <c r="I61" s="2599"/>
      <c r="J61" s="3660"/>
      <c r="K61" s="2615" t="s">
        <v>21</v>
      </c>
      <c r="L61" s="2614">
        <f>SUM(L60)</f>
        <v>1</v>
      </c>
      <c r="M61" s="2613"/>
      <c r="N61" s="2612"/>
      <c r="O61" s="2611"/>
    </row>
    <row r="62" spans="1:15" ht="26.25" customHeight="1" thickBot="1" x14ac:dyDescent="0.25">
      <c r="A62" s="3518" t="s">
        <v>25</v>
      </c>
      <c r="B62" s="3318" t="s">
        <v>27</v>
      </c>
      <c r="C62" s="3353" t="s">
        <v>25</v>
      </c>
      <c r="D62" s="3366" t="s">
        <v>84</v>
      </c>
      <c r="E62" s="2605"/>
      <c r="F62" s="4196" t="s">
        <v>998</v>
      </c>
      <c r="G62" s="4077" t="s">
        <v>98</v>
      </c>
      <c r="H62" s="4343"/>
      <c r="I62" s="2599"/>
      <c r="J62" s="3660"/>
      <c r="K62" s="2552" t="s">
        <v>101</v>
      </c>
      <c r="L62" s="2608">
        <v>1</v>
      </c>
      <c r="M62" s="2369" t="s">
        <v>997</v>
      </c>
      <c r="N62" s="2597" t="s">
        <v>814</v>
      </c>
      <c r="O62" s="2596">
        <v>4</v>
      </c>
    </row>
    <row r="63" spans="1:15" ht="15.75" thickBot="1" x14ac:dyDescent="0.25">
      <c r="A63" s="4318"/>
      <c r="B63" s="4320"/>
      <c r="C63" s="4321"/>
      <c r="D63" s="4281"/>
      <c r="E63" s="2605"/>
      <c r="F63" s="4197"/>
      <c r="G63" s="4078"/>
      <c r="H63" s="4343"/>
      <c r="I63" s="2599"/>
      <c r="J63" s="3660"/>
      <c r="K63" s="2517" t="s">
        <v>21</v>
      </c>
      <c r="L63" s="2604">
        <f>SUM(L62)</f>
        <v>1</v>
      </c>
      <c r="M63" s="2603"/>
      <c r="N63" s="2610"/>
      <c r="O63" s="2609"/>
    </row>
    <row r="64" spans="1:15" ht="46.5" customHeight="1" thickBot="1" x14ac:dyDescent="0.25">
      <c r="A64" s="3518" t="s">
        <v>25</v>
      </c>
      <c r="B64" s="3318" t="s">
        <v>27</v>
      </c>
      <c r="C64" s="3353" t="s">
        <v>25</v>
      </c>
      <c r="D64" s="3366" t="s">
        <v>81</v>
      </c>
      <c r="E64" s="2605"/>
      <c r="F64" s="4195" t="s">
        <v>996</v>
      </c>
      <c r="G64" s="4076" t="s">
        <v>98</v>
      </c>
      <c r="H64" s="4343"/>
      <c r="I64" s="2599"/>
      <c r="J64" s="3660"/>
      <c r="K64" s="2552" t="s">
        <v>101</v>
      </c>
      <c r="L64" s="2608">
        <v>2</v>
      </c>
      <c r="M64" s="2379" t="s">
        <v>995</v>
      </c>
      <c r="N64" s="2607" t="s">
        <v>814</v>
      </c>
      <c r="O64" s="2606" t="s">
        <v>994</v>
      </c>
    </row>
    <row r="65" spans="1:15" ht="14.25" customHeight="1" thickBot="1" x14ac:dyDescent="0.25">
      <c r="A65" s="3518"/>
      <c r="B65" s="3318"/>
      <c r="C65" s="3353"/>
      <c r="D65" s="3366"/>
      <c r="E65" s="2605"/>
      <c r="F65" s="4196"/>
      <c r="G65" s="4077"/>
      <c r="H65" s="4343"/>
      <c r="I65" s="2599"/>
      <c r="J65" s="3660"/>
      <c r="K65" s="2517" t="s">
        <v>21</v>
      </c>
      <c r="L65" s="2604">
        <f>SUM(L64)</f>
        <v>2</v>
      </c>
      <c r="M65" s="2603"/>
      <c r="N65" s="2602"/>
      <c r="O65" s="2601"/>
    </row>
    <row r="66" spans="1:15" ht="22.5" customHeight="1" thickBot="1" x14ac:dyDescent="0.25">
      <c r="A66" s="537" t="s">
        <v>25</v>
      </c>
      <c r="B66" s="536" t="s">
        <v>27</v>
      </c>
      <c r="C66" s="483" t="s">
        <v>25</v>
      </c>
      <c r="D66" s="462" t="s">
        <v>76</v>
      </c>
      <c r="E66" s="2600"/>
      <c r="F66" s="4287" t="s">
        <v>993</v>
      </c>
      <c r="G66" s="4076" t="s">
        <v>98</v>
      </c>
      <c r="H66" s="4343"/>
      <c r="I66" s="2599"/>
      <c r="J66" s="3660"/>
      <c r="K66" s="2552" t="s">
        <v>101</v>
      </c>
      <c r="L66" s="2598">
        <v>2.25</v>
      </c>
      <c r="M66" s="2369" t="s">
        <v>992</v>
      </c>
      <c r="N66" s="2597" t="s">
        <v>200</v>
      </c>
      <c r="O66" s="2596">
        <v>1</v>
      </c>
    </row>
    <row r="67" spans="1:15" ht="15.75" customHeight="1" thickBot="1" x14ac:dyDescent="0.25">
      <c r="A67" s="2595"/>
      <c r="B67" s="542"/>
      <c r="C67" s="2594"/>
      <c r="D67" s="1162"/>
      <c r="E67" s="2593"/>
      <c r="F67" s="4288"/>
      <c r="G67" s="4078"/>
      <c r="H67" s="4344"/>
      <c r="I67" s="2592"/>
      <c r="J67" s="3661"/>
      <c r="K67" s="2517" t="s">
        <v>21</v>
      </c>
      <c r="L67" s="2591">
        <f>SUM(L66)</f>
        <v>2.25</v>
      </c>
      <c r="M67" s="2590"/>
      <c r="N67" s="2589"/>
      <c r="O67" s="2588"/>
    </row>
    <row r="68" spans="1:15" ht="38.25" customHeight="1" x14ac:dyDescent="0.2">
      <c r="A68" s="3516" t="s">
        <v>25</v>
      </c>
      <c r="B68" s="3317" t="s">
        <v>27</v>
      </c>
      <c r="C68" s="3352" t="s">
        <v>27</v>
      </c>
      <c r="D68" s="1160"/>
      <c r="E68" s="4278"/>
      <c r="F68" s="2587" t="s">
        <v>982</v>
      </c>
      <c r="G68" s="4076" t="s">
        <v>96</v>
      </c>
      <c r="H68" s="4311" t="s">
        <v>33</v>
      </c>
      <c r="I68" s="4303" t="s">
        <v>32</v>
      </c>
      <c r="J68" s="3659" t="s">
        <v>31</v>
      </c>
      <c r="K68" s="2536" t="s">
        <v>101</v>
      </c>
      <c r="L68" s="2586">
        <v>0</v>
      </c>
      <c r="M68" s="2585" t="s">
        <v>991</v>
      </c>
      <c r="N68" s="2561" t="s">
        <v>200</v>
      </c>
      <c r="O68" s="2584">
        <v>1</v>
      </c>
    </row>
    <row r="69" spans="1:15" ht="25.5" x14ac:dyDescent="0.2">
      <c r="A69" s="3518"/>
      <c r="B69" s="3318"/>
      <c r="C69" s="3353"/>
      <c r="D69" s="1161"/>
      <c r="E69" s="4279"/>
      <c r="F69" s="2571"/>
      <c r="G69" s="4077"/>
      <c r="H69" s="4312"/>
      <c r="I69" s="4304"/>
      <c r="J69" s="3660"/>
      <c r="K69" s="2576"/>
      <c r="L69" s="2579"/>
      <c r="M69" s="2583" t="s">
        <v>990</v>
      </c>
      <c r="N69" s="2573" t="s">
        <v>822</v>
      </c>
      <c r="O69" s="2582">
        <v>15</v>
      </c>
    </row>
    <row r="70" spans="1:15" ht="15" x14ac:dyDescent="0.2">
      <c r="A70" s="3518"/>
      <c r="B70" s="3318"/>
      <c r="C70" s="3353"/>
      <c r="D70" s="1161"/>
      <c r="E70" s="4279"/>
      <c r="F70" s="2571"/>
      <c r="G70" s="4077"/>
      <c r="H70" s="4312"/>
      <c r="I70" s="4304"/>
      <c r="J70" s="3660"/>
      <c r="K70" s="2580"/>
      <c r="L70" s="2579"/>
      <c r="M70" s="2581" t="s">
        <v>989</v>
      </c>
      <c r="N70" s="392" t="s">
        <v>200</v>
      </c>
      <c r="O70" s="2562">
        <v>1</v>
      </c>
    </row>
    <row r="71" spans="1:15" ht="43.5" customHeight="1" x14ac:dyDescent="0.2">
      <c r="A71" s="3518"/>
      <c r="B71" s="3318"/>
      <c r="C71" s="3353"/>
      <c r="D71" s="1161"/>
      <c r="E71" s="4279"/>
      <c r="F71" s="2571"/>
      <c r="G71" s="4077"/>
      <c r="H71" s="4312"/>
      <c r="I71" s="4304"/>
      <c r="J71" s="3660"/>
      <c r="K71" s="2580"/>
      <c r="L71" s="2579"/>
      <c r="M71" s="2111" t="s">
        <v>988</v>
      </c>
      <c r="N71" s="2573" t="s">
        <v>987</v>
      </c>
      <c r="O71" s="2578" t="s">
        <v>986</v>
      </c>
    </row>
    <row r="72" spans="1:15" ht="25.5" x14ac:dyDescent="0.2">
      <c r="A72" s="3518"/>
      <c r="B72" s="3318"/>
      <c r="C72" s="3353"/>
      <c r="D72" s="1161"/>
      <c r="E72" s="4279"/>
      <c r="F72" s="2577"/>
      <c r="G72" s="4077"/>
      <c r="H72" s="4312"/>
      <c r="I72" s="4304"/>
      <c r="J72" s="3660"/>
      <c r="K72" s="2576"/>
      <c r="L72" s="2575"/>
      <c r="M72" s="2574" t="s">
        <v>985</v>
      </c>
      <c r="N72" s="2573" t="s">
        <v>822</v>
      </c>
      <c r="O72" s="2572" t="s">
        <v>984</v>
      </c>
    </row>
    <row r="73" spans="1:15" ht="25.5" x14ac:dyDescent="0.2">
      <c r="A73" s="3518"/>
      <c r="B73" s="3318"/>
      <c r="C73" s="3353"/>
      <c r="D73" s="1161"/>
      <c r="E73" s="4279"/>
      <c r="F73" s="2571"/>
      <c r="G73" s="4077"/>
      <c r="H73" s="4312"/>
      <c r="I73" s="4304"/>
      <c r="J73" s="3660"/>
      <c r="K73" s="2570"/>
      <c r="L73" s="2569"/>
      <c r="M73" s="2568" t="s">
        <v>983</v>
      </c>
      <c r="N73" s="2567" t="s">
        <v>304</v>
      </c>
      <c r="O73" s="2562">
        <v>1</v>
      </c>
    </row>
    <row r="74" spans="1:15" ht="15.75" thickBot="1" x14ac:dyDescent="0.25">
      <c r="A74" s="3517"/>
      <c r="B74" s="3319"/>
      <c r="C74" s="3354"/>
      <c r="D74" s="1162"/>
      <c r="E74" s="4280"/>
      <c r="F74" s="2566"/>
      <c r="G74" s="4077"/>
      <c r="H74" s="4312"/>
      <c r="I74" s="4304"/>
      <c r="J74" s="3660"/>
      <c r="K74" s="2565" t="s">
        <v>21</v>
      </c>
      <c r="L74" s="2564">
        <f>SUM(L68:L73)</f>
        <v>0</v>
      </c>
      <c r="M74" s="2563"/>
      <c r="N74" s="392"/>
      <c r="O74" s="2562"/>
    </row>
    <row r="75" spans="1:15" ht="20.25" customHeight="1" thickBot="1" x14ac:dyDescent="0.25">
      <c r="A75" s="3516" t="s">
        <v>25</v>
      </c>
      <c r="B75" s="3317" t="s">
        <v>27</v>
      </c>
      <c r="C75" s="3352" t="s">
        <v>27</v>
      </c>
      <c r="D75" s="4306" t="s">
        <v>25</v>
      </c>
      <c r="E75" s="4278"/>
      <c r="F75" s="4170" t="s">
        <v>982</v>
      </c>
      <c r="G75" s="4077"/>
      <c r="H75" s="4312"/>
      <c r="I75" s="4304"/>
      <c r="J75" s="3660"/>
      <c r="K75" s="2523" t="s">
        <v>101</v>
      </c>
      <c r="L75" s="808">
        <v>0</v>
      </c>
      <c r="M75" s="2563"/>
      <c r="N75" s="392"/>
      <c r="O75" s="2562"/>
    </row>
    <row r="76" spans="1:15" ht="15" thickBot="1" x14ac:dyDescent="0.25">
      <c r="A76" s="3517"/>
      <c r="B76" s="3319"/>
      <c r="C76" s="3354"/>
      <c r="D76" s="4307"/>
      <c r="E76" s="4280"/>
      <c r="F76" s="4169"/>
      <c r="G76" s="4078"/>
      <c r="H76" s="4313"/>
      <c r="I76" s="4305"/>
      <c r="J76" s="3661"/>
      <c r="K76" s="2517" t="s">
        <v>21</v>
      </c>
      <c r="L76" s="2525">
        <f>SUM(L75)</f>
        <v>0</v>
      </c>
      <c r="M76" s="2541"/>
      <c r="N76" s="2540"/>
      <c r="O76" s="2539"/>
    </row>
    <row r="77" spans="1:15" ht="15.75" customHeight="1" thickBot="1" x14ac:dyDescent="0.25">
      <c r="A77" s="3516" t="s">
        <v>25</v>
      </c>
      <c r="B77" s="3317" t="s">
        <v>27</v>
      </c>
      <c r="C77" s="4340" t="s">
        <v>86</v>
      </c>
      <c r="D77" s="4070" t="s">
        <v>981</v>
      </c>
      <c r="E77" s="4070"/>
      <c r="F77" s="4071"/>
      <c r="G77" s="4076" t="s">
        <v>90</v>
      </c>
      <c r="H77" s="4298">
        <v>288724610</v>
      </c>
      <c r="I77" s="4295" t="s">
        <v>32</v>
      </c>
      <c r="J77" s="3659" t="s">
        <v>980</v>
      </c>
      <c r="K77" s="2550" t="s">
        <v>101</v>
      </c>
      <c r="L77" s="2549">
        <f>L80+L83</f>
        <v>200</v>
      </c>
      <c r="M77" s="2020"/>
      <c r="N77" s="2561"/>
      <c r="O77" s="2560"/>
    </row>
    <row r="78" spans="1:15" ht="15.75" customHeight="1" thickBot="1" x14ac:dyDescent="0.25">
      <c r="A78" s="3518"/>
      <c r="B78" s="3318"/>
      <c r="C78" s="4341"/>
      <c r="D78" s="4072"/>
      <c r="E78" s="4072"/>
      <c r="F78" s="4073"/>
      <c r="G78" s="4077"/>
      <c r="H78" s="4299"/>
      <c r="I78" s="4296"/>
      <c r="J78" s="3660"/>
      <c r="K78" s="2546" t="s">
        <v>139</v>
      </c>
      <c r="L78" s="2545">
        <f>L81+L84</f>
        <v>20.3</v>
      </c>
      <c r="M78" s="2544"/>
      <c r="N78" s="2559"/>
      <c r="O78" s="2558"/>
    </row>
    <row r="79" spans="1:15" ht="24" customHeight="1" thickBot="1" x14ac:dyDescent="0.25">
      <c r="A79" s="3518"/>
      <c r="B79" s="3318"/>
      <c r="C79" s="4341"/>
      <c r="D79" s="4072"/>
      <c r="E79" s="4072"/>
      <c r="F79" s="4073"/>
      <c r="G79" s="4077"/>
      <c r="H79" s="4299"/>
      <c r="I79" s="4296"/>
      <c r="J79" s="3660"/>
      <c r="K79" s="2557" t="s">
        <v>21</v>
      </c>
      <c r="L79" s="2556">
        <f>SUM(L77:L78)</f>
        <v>220.3</v>
      </c>
      <c r="M79" s="2555"/>
      <c r="N79" s="2554"/>
      <c r="O79" s="2553"/>
    </row>
    <row r="80" spans="1:15" ht="24.75" customHeight="1" thickBot="1" x14ac:dyDescent="0.25">
      <c r="A80" s="3516" t="s">
        <v>25</v>
      </c>
      <c r="B80" s="3317" t="s">
        <v>27</v>
      </c>
      <c r="C80" s="3352" t="s">
        <v>86</v>
      </c>
      <c r="D80" s="3365" t="s">
        <v>25</v>
      </c>
      <c r="E80" s="4278"/>
      <c r="F80" s="4170" t="s">
        <v>979</v>
      </c>
      <c r="G80" s="4077"/>
      <c r="H80" s="4299"/>
      <c r="I80" s="4296"/>
      <c r="J80" s="3660"/>
      <c r="K80" s="2536" t="s">
        <v>101</v>
      </c>
      <c r="L80" s="2549">
        <v>50</v>
      </c>
      <c r="M80" s="2299" t="s">
        <v>978</v>
      </c>
      <c r="N80" s="2312" t="s">
        <v>200</v>
      </c>
      <c r="O80" s="2547">
        <v>2</v>
      </c>
    </row>
    <row r="81" spans="1:15" ht="24.75" customHeight="1" thickBot="1" x14ac:dyDescent="0.25">
      <c r="A81" s="3518"/>
      <c r="B81" s="3318"/>
      <c r="C81" s="3353"/>
      <c r="D81" s="3366"/>
      <c r="E81" s="4279"/>
      <c r="F81" s="4168"/>
      <c r="G81" s="4077"/>
      <c r="H81" s="4299"/>
      <c r="I81" s="4296"/>
      <c r="J81" s="3660"/>
      <c r="K81" s="2552" t="s">
        <v>139</v>
      </c>
      <c r="L81" s="2549"/>
      <c r="M81" s="2551"/>
      <c r="N81" s="2416"/>
      <c r="O81" s="2542"/>
    </row>
    <row r="82" spans="1:15" ht="29.25" customHeight="1" thickBot="1" x14ac:dyDescent="0.25">
      <c r="A82" s="3517"/>
      <c r="B82" s="3319"/>
      <c r="C82" s="3354"/>
      <c r="D82" s="3367"/>
      <c r="E82" s="4280"/>
      <c r="F82" s="4169"/>
      <c r="G82" s="4077"/>
      <c r="H82" s="4299"/>
      <c r="I82" s="4296"/>
      <c r="J82" s="3660"/>
      <c r="K82" s="2517" t="s">
        <v>21</v>
      </c>
      <c r="L82" s="2525">
        <f>SUM(L80:L81)</f>
        <v>50</v>
      </c>
      <c r="M82" s="322"/>
      <c r="N82" s="2540"/>
      <c r="O82" s="2539"/>
    </row>
    <row r="83" spans="1:15" ht="21" customHeight="1" thickBot="1" x14ac:dyDescent="0.25">
      <c r="A83" s="3516" t="s">
        <v>25</v>
      </c>
      <c r="B83" s="3317" t="s">
        <v>27</v>
      </c>
      <c r="C83" s="3352" t="s">
        <v>86</v>
      </c>
      <c r="D83" s="3365" t="s">
        <v>27</v>
      </c>
      <c r="E83" s="4278"/>
      <c r="F83" s="4170" t="s">
        <v>977</v>
      </c>
      <c r="G83" s="4077"/>
      <c r="H83" s="4299"/>
      <c r="I83" s="4296"/>
      <c r="J83" s="3660"/>
      <c r="K83" s="2550" t="s">
        <v>101</v>
      </c>
      <c r="L83" s="2549">
        <v>150</v>
      </c>
      <c r="M83" s="2020" t="s">
        <v>976</v>
      </c>
      <c r="N83" s="2548" t="s">
        <v>304</v>
      </c>
      <c r="O83" s="2547">
        <v>60</v>
      </c>
    </row>
    <row r="84" spans="1:15" ht="21" customHeight="1" thickBot="1" x14ac:dyDescent="0.25">
      <c r="A84" s="3518"/>
      <c r="B84" s="3318"/>
      <c r="C84" s="3353"/>
      <c r="D84" s="3366"/>
      <c r="E84" s="4279"/>
      <c r="F84" s="4168"/>
      <c r="G84" s="4077"/>
      <c r="H84" s="4299"/>
      <c r="I84" s="4296"/>
      <c r="J84" s="3660"/>
      <c r="K84" s="2546" t="s">
        <v>139</v>
      </c>
      <c r="L84" s="2545">
        <v>20.3</v>
      </c>
      <c r="M84" s="2544"/>
      <c r="N84" s="2543"/>
      <c r="O84" s="2542"/>
    </row>
    <row r="85" spans="1:15" ht="23.25" customHeight="1" thickBot="1" x14ac:dyDescent="0.25">
      <c r="A85" s="3517"/>
      <c r="B85" s="3319"/>
      <c r="C85" s="3354"/>
      <c r="D85" s="3367"/>
      <c r="E85" s="4280"/>
      <c r="F85" s="4169"/>
      <c r="G85" s="4078"/>
      <c r="H85" s="4300"/>
      <c r="I85" s="4297"/>
      <c r="J85" s="3661"/>
      <c r="K85" s="2517" t="s">
        <v>21</v>
      </c>
      <c r="L85" s="2525">
        <f>SUM(L83:L84)</f>
        <v>170.3</v>
      </c>
      <c r="M85" s="2541"/>
      <c r="N85" s="2540"/>
      <c r="O85" s="2539"/>
    </row>
    <row r="86" spans="1:15" ht="29.25" customHeight="1" thickBot="1" x14ac:dyDescent="0.25">
      <c r="A86" s="488" t="s">
        <v>25</v>
      </c>
      <c r="B86" s="2512" t="s">
        <v>27</v>
      </c>
      <c r="C86" s="3530" t="s">
        <v>26</v>
      </c>
      <c r="D86" s="3531"/>
      <c r="E86" s="3531"/>
      <c r="F86" s="3531"/>
      <c r="G86" s="3531"/>
      <c r="H86" s="3531"/>
      <c r="I86" s="3531"/>
      <c r="J86" s="3532"/>
      <c r="K86" s="2511" t="s">
        <v>21</v>
      </c>
      <c r="L86" s="2510">
        <f>L74+L53+L79</f>
        <v>324.82000000000005</v>
      </c>
      <c r="M86" s="2509"/>
      <c r="N86" s="2508"/>
      <c r="O86" s="2507"/>
    </row>
    <row r="87" spans="1:15" ht="62.25" customHeight="1" thickBot="1" x14ac:dyDescent="0.25">
      <c r="A87" s="488" t="s">
        <v>25</v>
      </c>
      <c r="B87" s="2538" t="s">
        <v>86</v>
      </c>
      <c r="C87" s="4314" t="s">
        <v>975</v>
      </c>
      <c r="D87" s="4315"/>
      <c r="E87" s="4315"/>
      <c r="F87" s="4315"/>
      <c r="G87" s="4315"/>
      <c r="H87" s="4315"/>
      <c r="I87" s="4315"/>
      <c r="J87" s="4315"/>
      <c r="K87" s="4315"/>
      <c r="L87" s="4315"/>
      <c r="M87" s="4315"/>
      <c r="N87" s="4315"/>
      <c r="O87" s="4316"/>
    </row>
    <row r="88" spans="1:15" ht="18" customHeight="1" x14ac:dyDescent="0.2">
      <c r="A88" s="3516" t="s">
        <v>25</v>
      </c>
      <c r="B88" s="3317" t="s">
        <v>86</v>
      </c>
      <c r="C88" s="4282" t="s">
        <v>25</v>
      </c>
      <c r="D88" s="2537"/>
      <c r="E88" s="4326"/>
      <c r="F88" s="4328" t="s">
        <v>971</v>
      </c>
      <c r="G88" s="4076" t="s">
        <v>974</v>
      </c>
      <c r="H88" s="4284">
        <v>288724610</v>
      </c>
      <c r="I88" s="4289" t="s">
        <v>847</v>
      </c>
      <c r="J88" s="4292" t="s">
        <v>973</v>
      </c>
      <c r="K88" s="2536" t="s">
        <v>101</v>
      </c>
      <c r="L88" s="2535">
        <v>25</v>
      </c>
      <c r="M88" s="2534" t="s">
        <v>972</v>
      </c>
      <c r="N88" s="2533" t="s">
        <v>200</v>
      </c>
      <c r="O88" s="2532">
        <v>20</v>
      </c>
    </row>
    <row r="89" spans="1:15" ht="15.75" thickBot="1" x14ac:dyDescent="0.25">
      <c r="A89" s="3518"/>
      <c r="B89" s="3318"/>
      <c r="C89" s="4325"/>
      <c r="D89" s="2527"/>
      <c r="E89" s="4327"/>
      <c r="F89" s="4329"/>
      <c r="G89" s="4077"/>
      <c r="H89" s="4285"/>
      <c r="I89" s="4290"/>
      <c r="J89" s="4293"/>
      <c r="K89" s="2531"/>
      <c r="L89" s="2530"/>
      <c r="M89" s="2529"/>
      <c r="N89" s="2446"/>
      <c r="O89" s="2528"/>
    </row>
    <row r="90" spans="1:15" ht="15.75" thickBot="1" x14ac:dyDescent="0.25">
      <c r="A90" s="3517"/>
      <c r="B90" s="3319"/>
      <c r="C90" s="4283"/>
      <c r="D90" s="2527"/>
      <c r="E90" s="4327"/>
      <c r="F90" s="4330"/>
      <c r="G90" s="4077"/>
      <c r="H90" s="4285"/>
      <c r="I90" s="4290"/>
      <c r="J90" s="4293"/>
      <c r="K90" s="2526" t="s">
        <v>21</v>
      </c>
      <c r="L90" s="2525">
        <f>SUM(L88:L89)</f>
        <v>25</v>
      </c>
      <c r="M90" s="2521"/>
      <c r="N90" s="2520"/>
      <c r="O90" s="2519"/>
    </row>
    <row r="91" spans="1:15" ht="16.5" customHeight="1" thickBot="1" x14ac:dyDescent="0.25">
      <c r="A91" s="3516" t="s">
        <v>25</v>
      </c>
      <c r="B91" s="3317" t="s">
        <v>86</v>
      </c>
      <c r="C91" s="4282" t="s">
        <v>25</v>
      </c>
      <c r="D91" s="3365" t="s">
        <v>25</v>
      </c>
      <c r="E91" s="2524"/>
      <c r="F91" s="4170" t="s">
        <v>971</v>
      </c>
      <c r="G91" s="4077"/>
      <c r="H91" s="4285"/>
      <c r="I91" s="4290"/>
      <c r="J91" s="4293"/>
      <c r="K91" s="2523" t="s">
        <v>101</v>
      </c>
      <c r="L91" s="2522">
        <v>25</v>
      </c>
      <c r="M91" s="2521"/>
      <c r="N91" s="2520"/>
      <c r="O91" s="2519"/>
    </row>
    <row r="92" spans="1:15" ht="31.5" customHeight="1" thickBot="1" x14ac:dyDescent="0.25">
      <c r="A92" s="3517"/>
      <c r="B92" s="3319"/>
      <c r="C92" s="4283"/>
      <c r="D92" s="3367"/>
      <c r="E92" s="2518"/>
      <c r="F92" s="4169"/>
      <c r="G92" s="4078"/>
      <c r="H92" s="4286"/>
      <c r="I92" s="4291"/>
      <c r="J92" s="4294"/>
      <c r="K92" s="2517" t="s">
        <v>21</v>
      </c>
      <c r="L92" s="2516">
        <f>SUM(L91)</f>
        <v>25</v>
      </c>
      <c r="M92" s="2515"/>
      <c r="N92" s="2514"/>
      <c r="O92" s="2513"/>
    </row>
    <row r="93" spans="1:15" ht="15.75" customHeight="1" thickBot="1" x14ac:dyDescent="0.25">
      <c r="A93" s="488" t="s">
        <v>25</v>
      </c>
      <c r="B93" s="2512" t="s">
        <v>86</v>
      </c>
      <c r="C93" s="3530" t="s">
        <v>26</v>
      </c>
      <c r="D93" s="3531"/>
      <c r="E93" s="3531"/>
      <c r="F93" s="3531"/>
      <c r="G93" s="3531"/>
      <c r="H93" s="3531"/>
      <c r="I93" s="3531"/>
      <c r="J93" s="3532"/>
      <c r="K93" s="2511" t="s">
        <v>21</v>
      </c>
      <c r="L93" s="2510">
        <f>L90*1</f>
        <v>25</v>
      </c>
      <c r="M93" s="2509"/>
      <c r="N93" s="2508"/>
      <c r="O93" s="2507"/>
    </row>
    <row r="94" spans="1:15" ht="15" thickBot="1" x14ac:dyDescent="0.25">
      <c r="A94" s="2506" t="s">
        <v>25</v>
      </c>
      <c r="B94" s="4269" t="s">
        <v>558</v>
      </c>
      <c r="C94" s="4270"/>
      <c r="D94" s="4270"/>
      <c r="E94" s="4270"/>
      <c r="F94" s="4270"/>
      <c r="G94" s="4270"/>
      <c r="H94" s="4270"/>
      <c r="I94" s="4270"/>
      <c r="J94" s="4270"/>
      <c r="K94" s="4271"/>
      <c r="L94" s="2505">
        <f>L46+L86+L93</f>
        <v>401.82000000000005</v>
      </c>
      <c r="M94" s="2504"/>
      <c r="N94" s="2504"/>
      <c r="O94" s="2503"/>
    </row>
    <row r="95" spans="1:15" ht="15.75" thickBot="1" x14ac:dyDescent="0.25">
      <c r="A95" s="4272" t="s">
        <v>22</v>
      </c>
      <c r="B95" s="4273"/>
      <c r="C95" s="4273"/>
      <c r="D95" s="4273"/>
      <c r="E95" s="4273"/>
      <c r="F95" s="4273"/>
      <c r="G95" s="4273"/>
      <c r="H95" s="4273"/>
      <c r="I95" s="4273"/>
      <c r="J95" s="4273"/>
      <c r="K95" s="4274"/>
      <c r="L95" s="2502">
        <f>L94*1</f>
        <v>401.82000000000005</v>
      </c>
      <c r="M95" s="2501"/>
      <c r="N95" s="2500"/>
      <c r="O95" s="2499"/>
    </row>
    <row r="96" spans="1:15" ht="194.25" customHeight="1" x14ac:dyDescent="0.2">
      <c r="A96" s="34" t="s">
        <v>20</v>
      </c>
      <c r="B96" s="34"/>
      <c r="C96" s="34"/>
      <c r="D96" s="34"/>
      <c r="E96" s="34"/>
      <c r="F96" s="34"/>
      <c r="G96" s="34"/>
      <c r="H96" s="2498"/>
      <c r="I96" s="34"/>
      <c r="J96" s="34"/>
      <c r="K96" s="34"/>
      <c r="L96" s="34"/>
      <c r="M96" s="34"/>
      <c r="N96" s="2497"/>
      <c r="O96" s="2496"/>
    </row>
    <row r="97" spans="1:15" ht="28.5" customHeight="1" thickBot="1" x14ac:dyDescent="0.25">
      <c r="A97" s="1957"/>
      <c r="B97" s="1962"/>
      <c r="C97" s="1962"/>
      <c r="D97" s="1962"/>
      <c r="E97" s="1962"/>
      <c r="F97" s="4141" t="s">
        <v>19</v>
      </c>
      <c r="G97" s="4141"/>
      <c r="H97" s="4141"/>
      <c r="I97" s="4141"/>
      <c r="J97" s="4141"/>
      <c r="K97" s="4141"/>
      <c r="L97" s="4141"/>
      <c r="M97" s="1975"/>
      <c r="N97" s="1975"/>
      <c r="O97" s="1960"/>
    </row>
    <row r="98" spans="1:15" ht="26.25" thickBot="1" x14ac:dyDescent="0.25">
      <c r="A98" s="1957"/>
      <c r="B98" s="1962"/>
      <c r="C98" s="1962"/>
      <c r="D98" s="1962"/>
      <c r="E98" s="1962"/>
      <c r="F98" s="1974"/>
      <c r="G98" s="1972"/>
      <c r="H98" s="1973"/>
      <c r="I98" s="1972"/>
      <c r="J98" s="1972"/>
      <c r="K98" s="345"/>
      <c r="L98" s="22" t="s">
        <v>17</v>
      </c>
      <c r="M98" s="1957"/>
      <c r="N98" s="1957"/>
      <c r="O98" s="1960"/>
    </row>
    <row r="99" spans="1:15" ht="13.5" thickBot="1" x14ac:dyDescent="0.25">
      <c r="A99" s="1957"/>
      <c r="B99" s="1962"/>
      <c r="C99" s="1962"/>
      <c r="D99" s="1962"/>
      <c r="E99" s="1962"/>
      <c r="F99" s="4142" t="s">
        <v>16</v>
      </c>
      <c r="G99" s="4143"/>
      <c r="H99" s="4143"/>
      <c r="I99" s="4143"/>
      <c r="J99" s="4143"/>
      <c r="K99" s="4144"/>
      <c r="L99" s="2495">
        <f>L100+L102</f>
        <v>401.82</v>
      </c>
      <c r="M99" s="1971"/>
      <c r="N99" s="1957"/>
      <c r="O99" s="1960"/>
    </row>
    <row r="100" spans="1:15" x14ac:dyDescent="0.2">
      <c r="A100" s="1957"/>
      <c r="B100" s="1962"/>
      <c r="C100" s="1962"/>
      <c r="D100" s="1962"/>
      <c r="E100" s="1962"/>
      <c r="F100" s="4132" t="s">
        <v>14</v>
      </c>
      <c r="G100" s="4133"/>
      <c r="H100" s="4133"/>
      <c r="I100" s="4133"/>
      <c r="J100" s="4133"/>
      <c r="K100" s="4134"/>
      <c r="L100" s="1956">
        <f>L16+L22+L28+L50+L68+L77+L91</f>
        <v>309</v>
      </c>
      <c r="M100" s="1957"/>
      <c r="N100" s="1957"/>
      <c r="O100" s="1960"/>
    </row>
    <row r="101" spans="1:15" x14ac:dyDescent="0.2">
      <c r="A101" s="1957"/>
      <c r="B101" s="1962"/>
      <c r="C101" s="1962"/>
      <c r="D101" s="1962"/>
      <c r="E101" s="1962"/>
      <c r="F101" s="4132" t="s">
        <v>812</v>
      </c>
      <c r="G101" s="4133"/>
      <c r="H101" s="4133"/>
      <c r="I101" s="4133"/>
      <c r="J101" s="4133"/>
      <c r="K101" s="4134"/>
      <c r="L101" s="1964"/>
      <c r="M101" s="1957"/>
      <c r="N101" s="1957"/>
      <c r="O101" s="1960"/>
    </row>
    <row r="102" spans="1:15" x14ac:dyDescent="0.2">
      <c r="A102" s="1957"/>
      <c r="B102" s="1962"/>
      <c r="C102" s="1962"/>
      <c r="D102" s="1962"/>
      <c r="E102" s="1962"/>
      <c r="F102" s="4132" t="s">
        <v>12</v>
      </c>
      <c r="G102" s="4133"/>
      <c r="H102" s="4133"/>
      <c r="I102" s="4133"/>
      <c r="J102" s="4133"/>
      <c r="K102" s="4134"/>
      <c r="L102" s="2494">
        <f>L51+L23+L78</f>
        <v>92.820000000000007</v>
      </c>
      <c r="M102" s="1957"/>
      <c r="N102" s="1957"/>
      <c r="O102" s="1960"/>
    </row>
    <row r="103" spans="1:15" x14ac:dyDescent="0.2">
      <c r="A103" s="1957"/>
      <c r="B103" s="1962"/>
      <c r="C103" s="1962"/>
      <c r="D103" s="1962"/>
      <c r="E103" s="1962"/>
      <c r="F103" s="4132" t="s">
        <v>11</v>
      </c>
      <c r="G103" s="4133"/>
      <c r="H103" s="4133"/>
      <c r="I103" s="4133"/>
      <c r="J103" s="4133"/>
      <c r="K103" s="4134"/>
      <c r="L103" s="1964"/>
      <c r="M103" s="1957"/>
      <c r="N103" s="1957"/>
      <c r="O103" s="1960"/>
    </row>
    <row r="104" spans="1:15" x14ac:dyDescent="0.2">
      <c r="A104" s="1957"/>
      <c r="B104" s="1962"/>
      <c r="C104" s="1962"/>
      <c r="D104" s="1962"/>
      <c r="E104" s="1962"/>
      <c r="F104" s="3274" t="s">
        <v>10</v>
      </c>
      <c r="G104" s="3275"/>
      <c r="H104" s="3275"/>
      <c r="I104" s="3275"/>
      <c r="J104" s="3275"/>
      <c r="K104" s="4131"/>
      <c r="L104" s="1970"/>
      <c r="M104" s="1957"/>
      <c r="N104" s="1957"/>
      <c r="O104" s="1960"/>
    </row>
    <row r="105" spans="1:15" x14ac:dyDescent="0.2">
      <c r="A105" s="1957"/>
      <c r="B105" s="1962"/>
      <c r="C105" s="1962"/>
      <c r="D105" s="1962"/>
      <c r="E105" s="1962"/>
      <c r="F105" s="1969" t="s">
        <v>9</v>
      </c>
      <c r="G105" s="1968"/>
      <c r="H105" s="1967"/>
      <c r="I105" s="1966"/>
      <c r="J105" s="1966"/>
      <c r="K105" s="1965"/>
      <c r="L105" s="1964"/>
      <c r="M105" s="1957"/>
      <c r="N105" s="1957"/>
      <c r="O105" s="1960"/>
    </row>
    <row r="106" spans="1:15" x14ac:dyDescent="0.2">
      <c r="A106" s="1957"/>
      <c r="B106" s="1962"/>
      <c r="C106" s="1962"/>
      <c r="D106" s="1962"/>
      <c r="E106" s="1962"/>
      <c r="F106" s="4132" t="s">
        <v>8</v>
      </c>
      <c r="G106" s="4133"/>
      <c r="H106" s="4133"/>
      <c r="I106" s="4133"/>
      <c r="J106" s="4133"/>
      <c r="K106" s="4134"/>
      <c r="L106" s="1964"/>
      <c r="M106" s="1957"/>
      <c r="N106" s="1957"/>
      <c r="O106" s="1963"/>
    </row>
    <row r="107" spans="1:15" x14ac:dyDescent="0.2">
      <c r="A107" s="1957"/>
      <c r="B107" s="1962"/>
      <c r="C107" s="1962"/>
      <c r="D107" s="1962"/>
      <c r="E107" s="1962"/>
      <c r="F107" s="4132" t="s">
        <v>811</v>
      </c>
      <c r="G107" s="4133"/>
      <c r="H107" s="4133"/>
      <c r="I107" s="4133"/>
      <c r="J107" s="4133"/>
      <c r="K107" s="4134"/>
      <c r="L107" s="1961"/>
      <c r="M107" s="1957"/>
      <c r="N107" s="1957"/>
      <c r="O107" s="1960"/>
    </row>
    <row r="108" spans="1:15" x14ac:dyDescent="0.2">
      <c r="A108" s="1957"/>
      <c r="B108" s="1962"/>
      <c r="C108" s="1962"/>
      <c r="D108" s="1962"/>
      <c r="E108" s="1962"/>
      <c r="F108" s="4132" t="s">
        <v>6</v>
      </c>
      <c r="G108" s="4133"/>
      <c r="H108" s="4133"/>
      <c r="I108" s="4133"/>
      <c r="J108" s="4133"/>
      <c r="K108" s="4134"/>
      <c r="L108" s="1961"/>
      <c r="M108" s="1957"/>
      <c r="N108" s="1957"/>
      <c r="O108" s="1960"/>
    </row>
    <row r="109" spans="1:15" x14ac:dyDescent="0.2">
      <c r="A109" s="1957"/>
      <c r="B109" s="1962"/>
      <c r="C109" s="1962"/>
      <c r="D109" s="1962"/>
      <c r="E109" s="1962"/>
      <c r="F109" s="4132" t="s">
        <v>5</v>
      </c>
      <c r="G109" s="4133"/>
      <c r="H109" s="4133"/>
      <c r="I109" s="4133"/>
      <c r="J109" s="4133"/>
      <c r="K109" s="4134"/>
      <c r="L109" s="1961"/>
      <c r="M109" s="1957"/>
      <c r="N109" s="1957"/>
      <c r="O109" s="1960"/>
    </row>
    <row r="110" spans="1:15" ht="13.5" thickBot="1" x14ac:dyDescent="0.25">
      <c r="F110" s="4149" t="s">
        <v>810</v>
      </c>
      <c r="G110" s="4150"/>
      <c r="H110" s="4150"/>
      <c r="I110" s="4150"/>
      <c r="J110" s="4150"/>
      <c r="K110" s="4151"/>
      <c r="L110" s="1959"/>
      <c r="M110" s="1957"/>
      <c r="N110" s="1957"/>
    </row>
    <row r="111" spans="1:15" ht="13.5" thickBot="1" x14ac:dyDescent="0.25">
      <c r="F111" s="4152" t="s">
        <v>2</v>
      </c>
      <c r="G111" s="4153"/>
      <c r="H111" s="4153"/>
      <c r="I111" s="4153"/>
      <c r="J111" s="4153"/>
      <c r="K111" s="4153"/>
      <c r="L111" s="1958">
        <f>L112</f>
        <v>0</v>
      </c>
      <c r="M111" s="1957"/>
      <c r="N111" s="1957"/>
    </row>
    <row r="112" spans="1:15" ht="13.5" thickBot="1" x14ac:dyDescent="0.25">
      <c r="F112" s="4154" t="s">
        <v>809</v>
      </c>
      <c r="G112" s="4155"/>
      <c r="H112" s="4155"/>
      <c r="I112" s="4155"/>
      <c r="J112" s="4155"/>
      <c r="K112" s="4156"/>
      <c r="L112" s="1956">
        <v>0</v>
      </c>
    </row>
    <row r="113" spans="6:12" ht="13.5" thickBot="1" x14ac:dyDescent="0.25">
      <c r="F113" s="4275" t="s">
        <v>0</v>
      </c>
      <c r="G113" s="4276"/>
      <c r="H113" s="4276"/>
      <c r="I113" s="4276"/>
      <c r="J113" s="4276"/>
      <c r="K113" s="4277"/>
      <c r="L113" s="2493">
        <f>L99+L111</f>
        <v>401.82</v>
      </c>
    </row>
  </sheetData>
  <mergeCells count="182">
    <mergeCell ref="Q2:T4"/>
    <mergeCell ref="B62:B63"/>
    <mergeCell ref="B44:B45"/>
    <mergeCell ref="A54:A56"/>
    <mergeCell ref="A40:A41"/>
    <mergeCell ref="H50:H67"/>
    <mergeCell ref="F60:F61"/>
    <mergeCell ref="F62:F63"/>
    <mergeCell ref="F64:F65"/>
    <mergeCell ref="A25:A27"/>
    <mergeCell ref="B25:B27"/>
    <mergeCell ref="A48:A49"/>
    <mergeCell ref="B48:B49"/>
    <mergeCell ref="B34:B35"/>
    <mergeCell ref="F16:F19"/>
    <mergeCell ref="A80:A82"/>
    <mergeCell ref="B80:B82"/>
    <mergeCell ref="C80:C82"/>
    <mergeCell ref="C77:C79"/>
    <mergeCell ref="B77:B79"/>
    <mergeCell ref="A77:A79"/>
    <mergeCell ref="B57:B59"/>
    <mergeCell ref="B60:B61"/>
    <mergeCell ref="A57:A59"/>
    <mergeCell ref="A60:A61"/>
    <mergeCell ref="D64:D65"/>
    <mergeCell ref="A64:A65"/>
    <mergeCell ref="B64:B65"/>
    <mergeCell ref="C62:C63"/>
    <mergeCell ref="C57:C59"/>
    <mergeCell ref="C60:C61"/>
    <mergeCell ref="B36:B37"/>
    <mergeCell ref="B38:B39"/>
    <mergeCell ref="B40:B41"/>
    <mergeCell ref="A42:A43"/>
    <mergeCell ref="A36:A37"/>
    <mergeCell ref="C64:C65"/>
    <mergeCell ref="A62:A63"/>
    <mergeCell ref="A3:O3"/>
    <mergeCell ref="A5:O5"/>
    <mergeCell ref="A4:O4"/>
    <mergeCell ref="D7:D9"/>
    <mergeCell ref="G7:G9"/>
    <mergeCell ref="J7:J9"/>
    <mergeCell ref="H68:H76"/>
    <mergeCell ref="I68:I76"/>
    <mergeCell ref="J68:J76"/>
    <mergeCell ref="F75:F76"/>
    <mergeCell ref="E75:E76"/>
    <mergeCell ref="A68:A74"/>
    <mergeCell ref="B68:B74"/>
    <mergeCell ref="C75:C76"/>
    <mergeCell ref="J28:J30"/>
    <mergeCell ref="J22:J24"/>
    <mergeCell ref="B75:B76"/>
    <mergeCell ref="A75:A76"/>
    <mergeCell ref="D50:F53"/>
    <mergeCell ref="D54:D56"/>
    <mergeCell ref="C68:C74"/>
    <mergeCell ref="E68:E74"/>
    <mergeCell ref="C54:C56"/>
    <mergeCell ref="F36:F37"/>
    <mergeCell ref="A88:A90"/>
    <mergeCell ref="B88:B90"/>
    <mergeCell ref="C88:C90"/>
    <mergeCell ref="E88:E90"/>
    <mergeCell ref="F88:F90"/>
    <mergeCell ref="C16:C19"/>
    <mergeCell ref="O8:O9"/>
    <mergeCell ref="A7:A9"/>
    <mergeCell ref="B7:B9"/>
    <mergeCell ref="C7:C9"/>
    <mergeCell ref="E7:E9"/>
    <mergeCell ref="F7:F9"/>
    <mergeCell ref="H7:H9"/>
    <mergeCell ref="M7:O7"/>
    <mergeCell ref="N8:N9"/>
    <mergeCell ref="I7:I9"/>
    <mergeCell ref="F42:F43"/>
    <mergeCell ref="F44:F45"/>
    <mergeCell ref="G40:G43"/>
    <mergeCell ref="G44:G45"/>
    <mergeCell ref="A44:A45"/>
    <mergeCell ref="B42:B43"/>
    <mergeCell ref="B54:B56"/>
    <mergeCell ref="F20:F21"/>
    <mergeCell ref="H28:H31"/>
    <mergeCell ref="H32:H45"/>
    <mergeCell ref="A32:A33"/>
    <mergeCell ref="B32:B33"/>
    <mergeCell ref="B28:B31"/>
    <mergeCell ref="A28:A31"/>
    <mergeCell ref="C20:C21"/>
    <mergeCell ref="M8:M9"/>
    <mergeCell ref="K7:K9"/>
    <mergeCell ref="L7:L9"/>
    <mergeCell ref="C14:O14"/>
    <mergeCell ref="F25:F27"/>
    <mergeCell ref="A34:A35"/>
    <mergeCell ref="A38:A39"/>
    <mergeCell ref="F38:F39"/>
    <mergeCell ref="F40:F41"/>
    <mergeCell ref="G16:G19"/>
    <mergeCell ref="G22:G24"/>
    <mergeCell ref="G28:G31"/>
    <mergeCell ref="G32:G35"/>
    <mergeCell ref="A16:A19"/>
    <mergeCell ref="B16:B19"/>
    <mergeCell ref="A22:A24"/>
    <mergeCell ref="B22:B24"/>
    <mergeCell ref="G36:G39"/>
    <mergeCell ref="I77:I85"/>
    <mergeCell ref="H77:H85"/>
    <mergeCell ref="D83:D85"/>
    <mergeCell ref="C83:C85"/>
    <mergeCell ref="J16:J18"/>
    <mergeCell ref="I22:I24"/>
    <mergeCell ref="F34:F35"/>
    <mergeCell ref="D28:F31"/>
    <mergeCell ref="D75:D76"/>
    <mergeCell ref="I16:I19"/>
    <mergeCell ref="D20:D21"/>
    <mergeCell ref="J50:J59"/>
    <mergeCell ref="F22:F24"/>
    <mergeCell ref="H22:H24"/>
    <mergeCell ref="G68:G76"/>
    <mergeCell ref="G64:G65"/>
    <mergeCell ref="G66:G67"/>
    <mergeCell ref="D25:D27"/>
    <mergeCell ref="D77:F79"/>
    <mergeCell ref="C46:J46"/>
    <mergeCell ref="D57:D59"/>
    <mergeCell ref="D60:D61"/>
    <mergeCell ref="H16:H19"/>
    <mergeCell ref="M2:O2"/>
    <mergeCell ref="F112:K112"/>
    <mergeCell ref="F113:K113"/>
    <mergeCell ref="F106:K106"/>
    <mergeCell ref="F107:K107"/>
    <mergeCell ref="F108:K108"/>
    <mergeCell ref="F109:K109"/>
    <mergeCell ref="F110:K110"/>
    <mergeCell ref="F111:K111"/>
    <mergeCell ref="F57:F59"/>
    <mergeCell ref="G77:G85"/>
    <mergeCell ref="F100:K100"/>
    <mergeCell ref="F80:F82"/>
    <mergeCell ref="F83:F85"/>
    <mergeCell ref="C86:J86"/>
    <mergeCell ref="D62:D63"/>
    <mergeCell ref="G62:G63"/>
    <mergeCell ref="C91:C92"/>
    <mergeCell ref="H88:H92"/>
    <mergeCell ref="F91:F92"/>
    <mergeCell ref="F66:F67"/>
    <mergeCell ref="C93:J93"/>
    <mergeCell ref="I88:I92"/>
    <mergeCell ref="J88:J92"/>
    <mergeCell ref="A91:A92"/>
    <mergeCell ref="F104:K104"/>
    <mergeCell ref="B94:K94"/>
    <mergeCell ref="A95:K95"/>
    <mergeCell ref="F97:L97"/>
    <mergeCell ref="F99:K99"/>
    <mergeCell ref="F101:K101"/>
    <mergeCell ref="G50:G53"/>
    <mergeCell ref="G54:G56"/>
    <mergeCell ref="G57:G59"/>
    <mergeCell ref="G60:G61"/>
    <mergeCell ref="F102:K102"/>
    <mergeCell ref="F103:K103"/>
    <mergeCell ref="A83:A85"/>
    <mergeCell ref="E83:E85"/>
    <mergeCell ref="D91:D92"/>
    <mergeCell ref="E80:E82"/>
    <mergeCell ref="D80:D82"/>
    <mergeCell ref="B91:B92"/>
    <mergeCell ref="B83:B85"/>
    <mergeCell ref="J60:J67"/>
    <mergeCell ref="J77:J85"/>
    <mergeCell ref="G88:G92"/>
    <mergeCell ref="C87:O87"/>
  </mergeCells>
  <pageMargins left="0.70866141732283472" right="0.70866141732283472" top="0.74803149606299213" bottom="0.74803149606299213" header="0.31496062992125984" footer="0.31496062992125984"/>
  <pageSetup paperSize="9" scale="70" firstPageNumber="48" fitToHeight="0" orientation="landscape"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0"/>
  <sheetViews>
    <sheetView tabSelected="1" zoomScaleNormal="100" workbookViewId="0">
      <selection activeCell="S8" sqref="S8"/>
    </sheetView>
  </sheetViews>
  <sheetFormatPr defaultRowHeight="12.75" x14ac:dyDescent="0.2"/>
  <cols>
    <col min="1" max="1" width="3.5703125" style="856" customWidth="1"/>
    <col min="2" max="2" width="3.42578125" style="854" customWidth="1"/>
    <col min="3" max="4" width="3.7109375" style="854" customWidth="1"/>
    <col min="5" max="5" width="3.5703125" style="854" customWidth="1"/>
    <col min="6" max="6" width="39.42578125" style="854" customWidth="1"/>
    <col min="7" max="7" width="6.85546875" style="854" customWidth="1"/>
    <col min="8" max="8" width="7.85546875" style="854" customWidth="1"/>
    <col min="9" max="9" width="5.85546875" style="854" customWidth="1"/>
    <col min="10" max="10" width="31.7109375" style="854" customWidth="1"/>
    <col min="11" max="11" width="7.28515625" style="854" customWidth="1"/>
    <col min="12" max="12" width="10" style="854" customWidth="1"/>
    <col min="13" max="13" width="41.28515625" style="854" customWidth="1"/>
    <col min="14" max="14" width="9.140625" style="854" customWidth="1"/>
    <col min="15" max="15" width="12.85546875" style="854" customWidth="1"/>
    <col min="16" max="16" width="0.140625" style="854" customWidth="1"/>
    <col min="17" max="16384" width="9.140625" style="854"/>
  </cols>
  <sheetData>
    <row r="1" spans="1:24" ht="67.5" customHeight="1" x14ac:dyDescent="0.2">
      <c r="M1" s="853" t="s">
        <v>1143</v>
      </c>
      <c r="N1" s="853"/>
      <c r="O1" s="853"/>
      <c r="R1" s="853"/>
      <c r="S1" s="853"/>
      <c r="T1" s="853"/>
      <c r="U1" s="853"/>
    </row>
    <row r="2" spans="1:24" ht="22.5" customHeight="1" x14ac:dyDescent="0.2">
      <c r="A2" s="3730" t="s">
        <v>179</v>
      </c>
      <c r="B2" s="3730"/>
      <c r="C2" s="3730"/>
      <c r="D2" s="3730"/>
      <c r="E2" s="3730"/>
      <c r="F2" s="3730"/>
      <c r="G2" s="3730"/>
      <c r="H2" s="3730"/>
      <c r="I2" s="3730"/>
      <c r="J2" s="3730"/>
      <c r="K2" s="3730"/>
      <c r="L2" s="3730"/>
      <c r="M2" s="3730"/>
      <c r="N2" s="3730"/>
      <c r="O2" s="3730"/>
      <c r="R2" s="853"/>
      <c r="S2" s="853"/>
      <c r="T2" s="853"/>
      <c r="U2" s="853"/>
    </row>
    <row r="3" spans="1:24" ht="13.9" customHeight="1" x14ac:dyDescent="0.2">
      <c r="A3" s="4533" t="s">
        <v>1134</v>
      </c>
      <c r="B3" s="4533"/>
      <c r="C3" s="4533"/>
      <c r="D3" s="4533"/>
      <c r="E3" s="4533"/>
      <c r="F3" s="4533"/>
      <c r="G3" s="4533"/>
      <c r="H3" s="4533"/>
      <c r="I3" s="4533"/>
      <c r="J3" s="4533"/>
      <c r="K3" s="4533"/>
      <c r="L3" s="4533"/>
      <c r="M3" s="4533"/>
      <c r="N3" s="4533"/>
      <c r="O3" s="4533"/>
      <c r="R3" s="853"/>
      <c r="S3" s="853"/>
      <c r="T3" s="853"/>
      <c r="U3" s="853"/>
    </row>
    <row r="4" spans="1:24" ht="14.25" x14ac:dyDescent="0.2">
      <c r="A4" s="3740" t="s">
        <v>177</v>
      </c>
      <c r="B4" s="3740"/>
      <c r="C4" s="3740"/>
      <c r="D4" s="3740"/>
      <c r="E4" s="3740"/>
      <c r="F4" s="3740"/>
      <c r="G4" s="3740"/>
      <c r="H4" s="3740"/>
      <c r="I4" s="3740"/>
      <c r="J4" s="3740"/>
      <c r="K4" s="3740"/>
      <c r="L4" s="3740"/>
      <c r="M4" s="3740"/>
      <c r="N4" s="3740"/>
      <c r="O4" s="3740"/>
    </row>
    <row r="5" spans="1:24" ht="16.5" thickBot="1" x14ac:dyDescent="0.25">
      <c r="A5" s="3077"/>
      <c r="B5" s="3076"/>
      <c r="C5" s="3076"/>
      <c r="D5" s="3076"/>
      <c r="E5" s="3076"/>
      <c r="F5" s="3076"/>
      <c r="G5" s="3076"/>
      <c r="H5" s="3076"/>
      <c r="I5" s="3076"/>
      <c r="J5" s="3076"/>
      <c r="K5" s="3076"/>
      <c r="L5" s="3076"/>
      <c r="M5" s="3075"/>
      <c r="N5" s="3638" t="s">
        <v>553</v>
      </c>
      <c r="O5" s="3638"/>
    </row>
    <row r="6" spans="1:24" ht="30.6" customHeight="1" thickBot="1" x14ac:dyDescent="0.25">
      <c r="A6" s="3712" t="s">
        <v>176</v>
      </c>
      <c r="B6" s="3715" t="s">
        <v>175</v>
      </c>
      <c r="C6" s="3718" t="s">
        <v>171</v>
      </c>
      <c r="D6" s="3639" t="s">
        <v>173</v>
      </c>
      <c r="E6" s="3721" t="s">
        <v>174</v>
      </c>
      <c r="F6" s="4534" t="s">
        <v>172</v>
      </c>
      <c r="G6" s="3642" t="s">
        <v>171</v>
      </c>
      <c r="H6" s="3694" t="s">
        <v>170</v>
      </c>
      <c r="I6" s="3697" t="s">
        <v>169</v>
      </c>
      <c r="J6" s="3731" t="s">
        <v>168</v>
      </c>
      <c r="K6" s="3694" t="s">
        <v>167</v>
      </c>
      <c r="L6" s="3409" t="s">
        <v>166</v>
      </c>
      <c r="M6" s="3645" t="s">
        <v>165</v>
      </c>
      <c r="N6" s="3646"/>
      <c r="O6" s="3647"/>
    </row>
    <row r="7" spans="1:24" x14ac:dyDescent="0.2">
      <c r="A7" s="3713"/>
      <c r="B7" s="3716"/>
      <c r="C7" s="3719"/>
      <c r="D7" s="3640"/>
      <c r="E7" s="3722"/>
      <c r="F7" s="4535"/>
      <c r="G7" s="3643"/>
      <c r="H7" s="3695"/>
      <c r="I7" s="3698"/>
      <c r="J7" s="3732"/>
      <c r="K7" s="3695"/>
      <c r="L7" s="3410"/>
      <c r="M7" s="4524" t="s">
        <v>164</v>
      </c>
      <c r="N7" s="4526" t="s">
        <v>163</v>
      </c>
      <c r="O7" s="3648" t="s">
        <v>162</v>
      </c>
    </row>
    <row r="8" spans="1:24" ht="133.15" customHeight="1" thickBot="1" x14ac:dyDescent="0.25">
      <c r="A8" s="3714"/>
      <c r="B8" s="3717"/>
      <c r="C8" s="3720"/>
      <c r="D8" s="3641"/>
      <c r="E8" s="3723"/>
      <c r="F8" s="4536"/>
      <c r="G8" s="3644"/>
      <c r="H8" s="3696"/>
      <c r="I8" s="3699"/>
      <c r="J8" s="4531"/>
      <c r="K8" s="3696"/>
      <c r="L8" s="3411"/>
      <c r="M8" s="4525"/>
      <c r="N8" s="4527"/>
      <c r="O8" s="3649"/>
    </row>
    <row r="9" spans="1:24" ht="16.5" thickBot="1" x14ac:dyDescent="0.3">
      <c r="A9" s="3074" t="s">
        <v>25</v>
      </c>
      <c r="B9" s="3073" t="s">
        <v>1133</v>
      </c>
      <c r="C9" s="1099"/>
      <c r="D9" s="1099"/>
      <c r="E9" s="1099"/>
      <c r="F9" s="1099"/>
      <c r="G9" s="1099"/>
      <c r="H9" s="1096"/>
      <c r="I9" s="1096"/>
      <c r="J9" s="1096"/>
      <c r="K9" s="1096"/>
      <c r="L9" s="3072"/>
      <c r="M9" s="3071"/>
      <c r="N9" s="3070"/>
      <c r="O9" s="3069"/>
    </row>
    <row r="10" spans="1:24" ht="24.75" customHeight="1" thickBot="1" x14ac:dyDescent="0.25">
      <c r="A10" s="3068"/>
      <c r="B10" s="3067"/>
      <c r="C10" s="3065"/>
      <c r="D10" s="3065"/>
      <c r="E10" s="3065"/>
      <c r="F10" s="3066"/>
      <c r="G10" s="3066"/>
      <c r="H10" s="3065"/>
      <c r="I10" s="3065"/>
      <c r="J10" s="3065"/>
      <c r="K10" s="3065"/>
      <c r="L10" s="3064"/>
      <c r="M10" s="3063" t="s">
        <v>1132</v>
      </c>
      <c r="N10" s="3062" t="s">
        <v>304</v>
      </c>
      <c r="O10" s="3061">
        <v>99.9</v>
      </c>
    </row>
    <row r="11" spans="1:24" ht="22.5" customHeight="1" thickBot="1" x14ac:dyDescent="0.25">
      <c r="A11" s="2801" t="s">
        <v>25</v>
      </c>
      <c r="B11" s="3060" t="s">
        <v>25</v>
      </c>
      <c r="C11" s="951" t="s">
        <v>1131</v>
      </c>
      <c r="D11" s="3059"/>
      <c r="E11" s="3059"/>
      <c r="F11" s="3059"/>
      <c r="G11" s="3059"/>
      <c r="H11" s="3059"/>
      <c r="I11" s="3059"/>
      <c r="J11" s="3059"/>
      <c r="K11" s="3059"/>
      <c r="L11" s="3059"/>
      <c r="M11" s="3059"/>
      <c r="N11" s="3059"/>
      <c r="O11" s="3058"/>
    </row>
    <row r="12" spans="1:24" ht="39" thickBot="1" x14ac:dyDescent="0.25">
      <c r="A12" s="3057"/>
      <c r="B12" s="3056"/>
      <c r="C12" s="3055"/>
      <c r="D12" s="3054"/>
      <c r="E12" s="3054"/>
      <c r="F12" s="3054"/>
      <c r="G12" s="3054"/>
      <c r="H12" s="3054"/>
      <c r="I12" s="3054"/>
      <c r="J12" s="3054"/>
      <c r="K12" s="3054"/>
      <c r="L12" s="3054"/>
      <c r="M12" s="3053" t="s">
        <v>1130</v>
      </c>
      <c r="N12" s="3052" t="s">
        <v>304</v>
      </c>
      <c r="O12" s="3051">
        <v>92</v>
      </c>
      <c r="Q12" s="2759"/>
      <c r="R12" s="2759"/>
      <c r="S12" s="2759"/>
    </row>
    <row r="13" spans="1:24" ht="21" customHeight="1" x14ac:dyDescent="0.2">
      <c r="A13" s="4496" t="s">
        <v>25</v>
      </c>
      <c r="B13" s="4554" t="s">
        <v>25</v>
      </c>
      <c r="C13" s="2860" t="s">
        <v>25</v>
      </c>
      <c r="D13" s="4435" t="s">
        <v>1129</v>
      </c>
      <c r="E13" s="4436"/>
      <c r="F13" s="4437"/>
      <c r="G13" s="3634" t="s">
        <v>151</v>
      </c>
      <c r="H13" s="4520" t="s">
        <v>33</v>
      </c>
      <c r="I13" s="4368" t="s">
        <v>1054</v>
      </c>
      <c r="J13" s="2830" t="s">
        <v>77</v>
      </c>
      <c r="K13" s="2866" t="s">
        <v>28</v>
      </c>
      <c r="L13" s="2865">
        <f>L17+L29+L31+L34</f>
        <v>1787.5</v>
      </c>
      <c r="M13" s="4522"/>
      <c r="N13" s="4510"/>
      <c r="O13" s="4529"/>
      <c r="Q13" s="3050"/>
      <c r="R13" s="2956"/>
      <c r="S13" s="2759"/>
    </row>
    <row r="14" spans="1:24" ht="22.5" customHeight="1" x14ac:dyDescent="0.2">
      <c r="A14" s="4500"/>
      <c r="B14" s="4555"/>
      <c r="C14" s="2860"/>
      <c r="D14" s="4438"/>
      <c r="E14" s="4439"/>
      <c r="F14" s="4440"/>
      <c r="G14" s="3635"/>
      <c r="H14" s="4532"/>
      <c r="I14" s="4369"/>
      <c r="J14" s="2824" t="s">
        <v>44</v>
      </c>
      <c r="K14" s="2857" t="s">
        <v>1112</v>
      </c>
      <c r="L14" s="2856">
        <f>L19+L21+L23+L25+L36+L38</f>
        <v>22585.5</v>
      </c>
      <c r="M14" s="4523"/>
      <c r="N14" s="4528"/>
      <c r="O14" s="4530"/>
      <c r="Q14" s="2852"/>
      <c r="R14" s="2956"/>
      <c r="S14" s="2759"/>
    </row>
    <row r="15" spans="1:24" ht="21" customHeight="1" thickBot="1" x14ac:dyDescent="0.25">
      <c r="A15" s="4500"/>
      <c r="B15" s="4555"/>
      <c r="C15" s="2860"/>
      <c r="D15" s="4438"/>
      <c r="E15" s="4439"/>
      <c r="F15" s="4440"/>
      <c r="G15" s="3635"/>
      <c r="H15" s="4532"/>
      <c r="I15" s="4369"/>
      <c r="J15" s="2838"/>
      <c r="K15" s="2980" t="s">
        <v>139</v>
      </c>
      <c r="L15" s="3049">
        <f>SUM(L27,L32,L39)</f>
        <v>173.89999999999998</v>
      </c>
      <c r="M15" s="4523"/>
      <c r="N15" s="4528"/>
      <c r="O15" s="4530"/>
      <c r="Q15" s="2852"/>
      <c r="R15" s="2956"/>
      <c r="S15" s="2759"/>
    </row>
    <row r="16" spans="1:24" ht="17.25" customHeight="1" thickBot="1" x14ac:dyDescent="0.25">
      <c r="A16" s="4497"/>
      <c r="B16" s="4556"/>
      <c r="C16" s="3048"/>
      <c r="D16" s="4441"/>
      <c r="E16" s="4442"/>
      <c r="F16" s="4443"/>
      <c r="G16" s="3636"/>
      <c r="H16" s="4521"/>
      <c r="I16" s="4369"/>
      <c r="J16" s="2832"/>
      <c r="K16" s="3047" t="s">
        <v>21</v>
      </c>
      <c r="L16" s="3046">
        <f>SUM(L13:L15)</f>
        <v>24546.9</v>
      </c>
      <c r="M16" s="4523"/>
      <c r="N16" s="4528"/>
      <c r="O16" s="4530"/>
      <c r="Q16" s="2844"/>
      <c r="R16" s="2951"/>
      <c r="S16" s="2759"/>
      <c r="T16" s="3031"/>
      <c r="U16" s="3031"/>
      <c r="V16" s="3031"/>
      <c r="W16" s="3031"/>
      <c r="X16" s="3031"/>
    </row>
    <row r="17" spans="1:24" ht="27.75" customHeight="1" x14ac:dyDescent="0.2">
      <c r="A17" s="4496" t="s">
        <v>25</v>
      </c>
      <c r="B17" s="4494" t="s">
        <v>25</v>
      </c>
      <c r="C17" s="4506" t="s">
        <v>25</v>
      </c>
      <c r="D17" s="4537" t="s">
        <v>25</v>
      </c>
      <c r="E17" s="2938"/>
      <c r="F17" s="4391" t="s">
        <v>1128</v>
      </c>
      <c r="G17" s="3634" t="s">
        <v>151</v>
      </c>
      <c r="H17" s="4520" t="s">
        <v>33</v>
      </c>
      <c r="I17" s="2831" t="s">
        <v>1049</v>
      </c>
      <c r="J17" s="2887" t="s">
        <v>44</v>
      </c>
      <c r="K17" s="3045" t="s">
        <v>28</v>
      </c>
      <c r="L17" s="2814">
        <v>448.1</v>
      </c>
      <c r="M17" s="4515" t="s">
        <v>1103</v>
      </c>
      <c r="N17" s="4510" t="s">
        <v>372</v>
      </c>
      <c r="O17" s="2934" t="s">
        <v>1127</v>
      </c>
      <c r="Q17" s="2759"/>
      <c r="R17" s="2759"/>
      <c r="S17" s="2759"/>
      <c r="T17" s="3031"/>
      <c r="U17" s="3031"/>
      <c r="V17" s="3031"/>
      <c r="W17" s="3033"/>
      <c r="X17" s="3031"/>
    </row>
    <row r="18" spans="1:24" ht="25.5" customHeight="1" thickBot="1" x14ac:dyDescent="0.25">
      <c r="A18" s="4497"/>
      <c r="B18" s="4495"/>
      <c r="C18" s="4507"/>
      <c r="D18" s="4538"/>
      <c r="E18" s="2933"/>
      <c r="F18" s="4392"/>
      <c r="G18" s="3635"/>
      <c r="H18" s="4521"/>
      <c r="I18" s="2825"/>
      <c r="J18" s="2832"/>
      <c r="K18" s="2823" t="s">
        <v>21</v>
      </c>
      <c r="L18" s="2973">
        <f>SUM(L17)</f>
        <v>448.1</v>
      </c>
      <c r="M18" s="4516"/>
      <c r="N18" s="4511"/>
      <c r="O18" s="3006"/>
      <c r="T18" s="3031"/>
      <c r="U18" s="3031"/>
      <c r="V18" s="3031"/>
      <c r="W18" s="3033"/>
      <c r="X18" s="3031"/>
    </row>
    <row r="19" spans="1:24" ht="24" customHeight="1" x14ac:dyDescent="0.2">
      <c r="A19" s="4496" t="s">
        <v>25</v>
      </c>
      <c r="B19" s="4494" t="s">
        <v>25</v>
      </c>
      <c r="C19" s="4506" t="s">
        <v>25</v>
      </c>
      <c r="D19" s="4449" t="s">
        <v>27</v>
      </c>
      <c r="E19" s="3025"/>
      <c r="F19" s="4360" t="s">
        <v>1126</v>
      </c>
      <c r="G19" s="3635"/>
      <c r="H19" s="4520" t="s">
        <v>33</v>
      </c>
      <c r="I19" s="2900" t="s">
        <v>828</v>
      </c>
      <c r="J19" s="2830" t="s">
        <v>77</v>
      </c>
      <c r="K19" s="3030" t="s">
        <v>1112</v>
      </c>
      <c r="L19" s="2999">
        <v>6442.7</v>
      </c>
      <c r="M19" s="4515" t="s">
        <v>1103</v>
      </c>
      <c r="N19" s="4510" t="s">
        <v>372</v>
      </c>
      <c r="O19" s="4529" t="s">
        <v>1125</v>
      </c>
      <c r="T19" s="3031"/>
      <c r="U19" s="3031"/>
      <c r="V19" s="3031"/>
      <c r="W19" s="3033"/>
      <c r="X19" s="3031"/>
    </row>
    <row r="20" spans="1:24" ht="26.25" customHeight="1" thickBot="1" x14ac:dyDescent="0.25">
      <c r="A20" s="4497"/>
      <c r="B20" s="4495"/>
      <c r="C20" s="4507"/>
      <c r="D20" s="4448"/>
      <c r="E20" s="3011"/>
      <c r="F20" s="4509"/>
      <c r="G20" s="3635"/>
      <c r="H20" s="4521"/>
      <c r="I20" s="2888" t="s">
        <v>1049</v>
      </c>
      <c r="J20" s="2824" t="s">
        <v>44</v>
      </c>
      <c r="K20" s="2823" t="s">
        <v>21</v>
      </c>
      <c r="L20" s="2973">
        <v>6442.7</v>
      </c>
      <c r="M20" s="4516"/>
      <c r="N20" s="4511"/>
      <c r="O20" s="4359"/>
      <c r="T20" s="3031"/>
      <c r="U20" s="3031"/>
      <c r="V20" s="3031"/>
      <c r="W20" s="3033"/>
      <c r="X20" s="3031"/>
    </row>
    <row r="21" spans="1:24" ht="27" customHeight="1" x14ac:dyDescent="0.2">
      <c r="A21" s="4496" t="s">
        <v>25</v>
      </c>
      <c r="B21" s="4494" t="s">
        <v>25</v>
      </c>
      <c r="C21" s="4506" t="s">
        <v>25</v>
      </c>
      <c r="D21" s="4449" t="s">
        <v>86</v>
      </c>
      <c r="E21" s="2938"/>
      <c r="F21" s="4360" t="s">
        <v>1124</v>
      </c>
      <c r="G21" s="3634" t="s">
        <v>151</v>
      </c>
      <c r="H21" s="4520" t="s">
        <v>33</v>
      </c>
      <c r="I21" s="2900" t="s">
        <v>828</v>
      </c>
      <c r="J21" s="2830" t="s">
        <v>77</v>
      </c>
      <c r="K21" s="3030" t="s">
        <v>1112</v>
      </c>
      <c r="L21" s="2814">
        <v>49</v>
      </c>
      <c r="M21" s="2936"/>
      <c r="N21" s="3044"/>
      <c r="O21" s="3020"/>
      <c r="T21" s="3031"/>
      <c r="U21" s="3031"/>
      <c r="V21" s="3031"/>
      <c r="W21" s="4377"/>
      <c r="X21" s="3031"/>
    </row>
    <row r="22" spans="1:24" ht="24.75" customHeight="1" thickBot="1" x14ac:dyDescent="0.25">
      <c r="A22" s="4497"/>
      <c r="B22" s="4495"/>
      <c r="C22" s="4507"/>
      <c r="D22" s="4448"/>
      <c r="E22" s="2933"/>
      <c r="F22" s="4361"/>
      <c r="G22" s="3635"/>
      <c r="H22" s="4521"/>
      <c r="I22" s="2888"/>
      <c r="J22" s="2945"/>
      <c r="K22" s="2823" t="s">
        <v>21</v>
      </c>
      <c r="L22" s="2973">
        <f>SUM(L21)</f>
        <v>49</v>
      </c>
      <c r="M22" s="3043"/>
      <c r="N22" s="3042"/>
      <c r="O22" s="3006"/>
      <c r="T22" s="3031"/>
      <c r="U22" s="3031"/>
      <c r="V22" s="3031"/>
      <c r="W22" s="4377"/>
      <c r="X22" s="3031"/>
    </row>
    <row r="23" spans="1:24" ht="23.25" customHeight="1" x14ac:dyDescent="0.2">
      <c r="A23" s="4496" t="s">
        <v>25</v>
      </c>
      <c r="B23" s="4494" t="s">
        <v>25</v>
      </c>
      <c r="C23" s="4506" t="s">
        <v>25</v>
      </c>
      <c r="D23" s="4449" t="s">
        <v>84</v>
      </c>
      <c r="E23" s="3025"/>
      <c r="F23" s="4360" t="s">
        <v>1123</v>
      </c>
      <c r="G23" s="3635"/>
      <c r="H23" s="4520" t="s">
        <v>33</v>
      </c>
      <c r="I23" s="2900" t="s">
        <v>828</v>
      </c>
      <c r="J23" s="2830" t="s">
        <v>77</v>
      </c>
      <c r="K23" s="3030" t="s">
        <v>1112</v>
      </c>
      <c r="L23" s="2814">
        <v>15878.7</v>
      </c>
      <c r="M23" s="4515" t="s">
        <v>1103</v>
      </c>
      <c r="N23" s="4510" t="s">
        <v>372</v>
      </c>
      <c r="O23" s="4529" t="s">
        <v>1122</v>
      </c>
      <c r="T23" s="3031"/>
      <c r="U23" s="3031"/>
      <c r="V23" s="3031"/>
      <c r="W23" s="3033"/>
      <c r="X23" s="3031"/>
    </row>
    <row r="24" spans="1:24" ht="24" customHeight="1" thickBot="1" x14ac:dyDescent="0.25">
      <c r="A24" s="4497"/>
      <c r="B24" s="4495"/>
      <c r="C24" s="4507"/>
      <c r="D24" s="4448"/>
      <c r="E24" s="3011"/>
      <c r="F24" s="4361"/>
      <c r="G24" s="3635"/>
      <c r="H24" s="4521"/>
      <c r="I24" s="2888" t="s">
        <v>1049</v>
      </c>
      <c r="J24" s="2824" t="s">
        <v>44</v>
      </c>
      <c r="K24" s="2823" t="s">
        <v>21</v>
      </c>
      <c r="L24" s="2973">
        <v>15878.7</v>
      </c>
      <c r="M24" s="4516"/>
      <c r="N24" s="4511"/>
      <c r="O24" s="4359"/>
      <c r="T24" s="3031"/>
      <c r="U24" s="3031"/>
      <c r="V24" s="3031"/>
      <c r="W24" s="3033"/>
      <c r="X24" s="3031"/>
    </row>
    <row r="25" spans="1:24" ht="21.75" customHeight="1" x14ac:dyDescent="0.2">
      <c r="A25" s="4496" t="s">
        <v>25</v>
      </c>
      <c r="B25" s="4494" t="s">
        <v>25</v>
      </c>
      <c r="C25" s="4506" t="s">
        <v>25</v>
      </c>
      <c r="D25" s="4449" t="s">
        <v>81</v>
      </c>
      <c r="E25" s="3025"/>
      <c r="F25" s="4395" t="s">
        <v>1121</v>
      </c>
      <c r="G25" s="3634" t="s">
        <v>151</v>
      </c>
      <c r="H25" s="4520" t="s">
        <v>33</v>
      </c>
      <c r="I25" s="2900" t="s">
        <v>1049</v>
      </c>
      <c r="J25" s="2887" t="s">
        <v>44</v>
      </c>
      <c r="K25" s="3030" t="s">
        <v>1112</v>
      </c>
      <c r="L25" s="2922">
        <v>0.8</v>
      </c>
      <c r="M25" s="4515" t="s">
        <v>1103</v>
      </c>
      <c r="N25" s="4510" t="s">
        <v>372</v>
      </c>
      <c r="O25" s="4529" t="s">
        <v>828</v>
      </c>
      <c r="T25" s="3031"/>
      <c r="U25" s="3031"/>
      <c r="V25" s="3031"/>
      <c r="W25" s="3033"/>
      <c r="X25" s="3031"/>
    </row>
    <row r="26" spans="1:24" ht="26.25" customHeight="1" thickBot="1" x14ac:dyDescent="0.25">
      <c r="A26" s="4497"/>
      <c r="B26" s="4495"/>
      <c r="C26" s="4507"/>
      <c r="D26" s="4448"/>
      <c r="E26" s="3011"/>
      <c r="F26" s="4396"/>
      <c r="G26" s="3635"/>
      <c r="H26" s="4521"/>
      <c r="I26" s="2888"/>
      <c r="J26" s="2945"/>
      <c r="K26" s="2823" t="s">
        <v>21</v>
      </c>
      <c r="L26" s="2988">
        <f>SUM(L25)</f>
        <v>0.8</v>
      </c>
      <c r="M26" s="4516"/>
      <c r="N26" s="4511"/>
      <c r="O26" s="4359"/>
      <c r="T26" s="3031"/>
      <c r="U26" s="3031"/>
      <c r="V26" s="3031"/>
      <c r="W26" s="3033"/>
      <c r="X26" s="3031"/>
    </row>
    <row r="27" spans="1:24" ht="25.5" customHeight="1" thickBot="1" x14ac:dyDescent="0.25">
      <c r="A27" s="4496" t="s">
        <v>25</v>
      </c>
      <c r="B27" s="4494" t="s">
        <v>25</v>
      </c>
      <c r="C27" s="4506" t="s">
        <v>25</v>
      </c>
      <c r="D27" s="4449" t="s">
        <v>76</v>
      </c>
      <c r="E27" s="2938"/>
      <c r="F27" s="4395" t="s">
        <v>1120</v>
      </c>
      <c r="G27" s="3635"/>
      <c r="H27" s="4520" t="s">
        <v>33</v>
      </c>
      <c r="I27" s="2831" t="s">
        <v>1049</v>
      </c>
      <c r="J27" s="2887" t="s">
        <v>44</v>
      </c>
      <c r="K27" s="3041" t="s">
        <v>139</v>
      </c>
      <c r="L27" s="2922">
        <v>0.1</v>
      </c>
      <c r="M27" s="4515" t="s">
        <v>1103</v>
      </c>
      <c r="N27" s="4510" t="s">
        <v>372</v>
      </c>
      <c r="O27" s="4529" t="s">
        <v>828</v>
      </c>
      <c r="T27" s="3031"/>
      <c r="U27" s="3031"/>
      <c r="V27" s="3031"/>
      <c r="W27" s="3033"/>
      <c r="X27" s="3031"/>
    </row>
    <row r="28" spans="1:24" ht="25.5" customHeight="1" thickBot="1" x14ac:dyDescent="0.25">
      <c r="A28" s="4497"/>
      <c r="B28" s="4495"/>
      <c r="C28" s="4507"/>
      <c r="D28" s="4448"/>
      <c r="E28" s="2933"/>
      <c r="F28" s="4433"/>
      <c r="G28" s="3635"/>
      <c r="H28" s="4521"/>
      <c r="I28" s="2825"/>
      <c r="J28" s="2945"/>
      <c r="K28" s="2823" t="s">
        <v>21</v>
      </c>
      <c r="L28" s="2988">
        <f>SUM(L27)</f>
        <v>0.1</v>
      </c>
      <c r="M28" s="4516"/>
      <c r="N28" s="4511"/>
      <c r="O28" s="4359"/>
      <c r="T28" s="3031"/>
      <c r="U28" s="3031"/>
      <c r="V28" s="3031"/>
      <c r="W28" s="3033"/>
      <c r="X28" s="3031"/>
    </row>
    <row r="29" spans="1:24" ht="26.25" customHeight="1" x14ac:dyDescent="0.2">
      <c r="A29" s="4496" t="s">
        <v>25</v>
      </c>
      <c r="B29" s="4494" t="s">
        <v>25</v>
      </c>
      <c r="C29" s="4506" t="s">
        <v>25</v>
      </c>
      <c r="D29" s="4449" t="s">
        <v>73</v>
      </c>
      <c r="E29" s="2938"/>
      <c r="F29" s="4395" t="s">
        <v>1119</v>
      </c>
      <c r="G29" s="3634" t="s">
        <v>151</v>
      </c>
      <c r="H29" s="4520" t="s">
        <v>33</v>
      </c>
      <c r="I29" s="2831" t="s">
        <v>1049</v>
      </c>
      <c r="J29" s="2887" t="s">
        <v>44</v>
      </c>
      <c r="K29" s="3032" t="s">
        <v>28</v>
      </c>
      <c r="L29" s="2922">
        <v>0.3</v>
      </c>
      <c r="M29" s="4515" t="s">
        <v>1103</v>
      </c>
      <c r="N29" s="4510" t="s">
        <v>372</v>
      </c>
      <c r="O29" s="4529" t="s">
        <v>828</v>
      </c>
      <c r="T29" s="3031"/>
      <c r="U29" s="3031"/>
      <c r="V29" s="3031"/>
      <c r="W29" s="3033"/>
      <c r="X29" s="3031"/>
    </row>
    <row r="30" spans="1:24" ht="21.75" customHeight="1" thickBot="1" x14ac:dyDescent="0.25">
      <c r="A30" s="4497"/>
      <c r="B30" s="4495"/>
      <c r="C30" s="4507"/>
      <c r="D30" s="4448"/>
      <c r="E30" s="2933"/>
      <c r="F30" s="4396"/>
      <c r="G30" s="3635"/>
      <c r="H30" s="4521"/>
      <c r="I30" s="2825"/>
      <c r="J30" s="2858"/>
      <c r="K30" s="3027" t="s">
        <v>21</v>
      </c>
      <c r="L30" s="3040">
        <f>SUM(L29)</f>
        <v>0.3</v>
      </c>
      <c r="M30" s="4516"/>
      <c r="N30" s="4511"/>
      <c r="O30" s="4359"/>
      <c r="T30" s="3031"/>
      <c r="U30" s="3031"/>
      <c r="V30" s="3031"/>
      <c r="W30" s="3033"/>
      <c r="X30" s="3031"/>
    </row>
    <row r="31" spans="1:24" ht="26.25" customHeight="1" x14ac:dyDescent="0.2">
      <c r="A31" s="4496" t="s">
        <v>25</v>
      </c>
      <c r="B31" s="4494" t="s">
        <v>25</v>
      </c>
      <c r="C31" s="4506" t="s">
        <v>25</v>
      </c>
      <c r="D31" s="4449" t="s">
        <v>69</v>
      </c>
      <c r="E31" s="3019"/>
      <c r="F31" s="4395" t="s">
        <v>1118</v>
      </c>
      <c r="G31" s="3635"/>
      <c r="H31" s="4520" t="s">
        <v>33</v>
      </c>
      <c r="I31" s="3039" t="s">
        <v>1049</v>
      </c>
      <c r="J31" s="3038" t="s">
        <v>44</v>
      </c>
      <c r="K31" s="3023" t="s">
        <v>28</v>
      </c>
      <c r="L31" s="3037">
        <v>47.5</v>
      </c>
      <c r="M31" s="4517" t="s">
        <v>1103</v>
      </c>
      <c r="N31" s="4512" t="s">
        <v>372</v>
      </c>
      <c r="O31" s="4529" t="s">
        <v>1117</v>
      </c>
      <c r="Q31" s="976"/>
      <c r="R31" s="976"/>
      <c r="T31" s="3031"/>
      <c r="U31" s="3031"/>
      <c r="V31" s="3031"/>
      <c r="W31" s="3033"/>
      <c r="X31" s="3031"/>
    </row>
    <row r="32" spans="1:24" ht="17.25" customHeight="1" x14ac:dyDescent="0.2">
      <c r="A32" s="4500"/>
      <c r="B32" s="4501"/>
      <c r="C32" s="4508"/>
      <c r="D32" s="4447"/>
      <c r="E32" s="3019"/>
      <c r="F32" s="4433"/>
      <c r="G32" s="3635"/>
      <c r="H32" s="4532"/>
      <c r="I32" s="3018"/>
      <c r="J32" s="3036"/>
      <c r="K32" s="3035" t="s">
        <v>139</v>
      </c>
      <c r="L32" s="3034">
        <v>166.1</v>
      </c>
      <c r="M32" s="4518"/>
      <c r="N32" s="4513"/>
      <c r="O32" s="4530"/>
      <c r="Q32" s="976"/>
      <c r="R32" s="976"/>
      <c r="T32" s="3031"/>
      <c r="U32" s="3031"/>
      <c r="V32" s="3031"/>
      <c r="W32" s="3033"/>
      <c r="X32" s="3031"/>
    </row>
    <row r="33" spans="1:24" ht="18.75" customHeight="1" thickBot="1" x14ac:dyDescent="0.25">
      <c r="A33" s="4497"/>
      <c r="B33" s="4495"/>
      <c r="C33" s="4507"/>
      <c r="D33" s="4448"/>
      <c r="E33" s="3019"/>
      <c r="F33" s="4396"/>
      <c r="G33" s="3635"/>
      <c r="H33" s="4521"/>
      <c r="I33" s="2825"/>
      <c r="J33" s="2945"/>
      <c r="K33" s="2823" t="s">
        <v>21</v>
      </c>
      <c r="L33" s="3009">
        <f>SUM(L31,L32)</f>
        <v>213.6</v>
      </c>
      <c r="M33" s="4519"/>
      <c r="N33" s="4514"/>
      <c r="O33" s="4359"/>
      <c r="T33" s="3031"/>
      <c r="U33" s="3031"/>
      <c r="V33" s="3031"/>
      <c r="W33" s="3033"/>
      <c r="X33" s="3031"/>
    </row>
    <row r="34" spans="1:24" ht="26.25" customHeight="1" x14ac:dyDescent="0.2">
      <c r="A34" s="4496" t="s">
        <v>25</v>
      </c>
      <c r="B34" s="4494" t="s">
        <v>25</v>
      </c>
      <c r="C34" s="4506" t="s">
        <v>25</v>
      </c>
      <c r="D34" s="4449" t="s">
        <v>66</v>
      </c>
      <c r="E34" s="2938"/>
      <c r="F34" s="4395" t="s">
        <v>1116</v>
      </c>
      <c r="G34" s="3634" t="s">
        <v>151</v>
      </c>
      <c r="H34" s="4520" t="s">
        <v>33</v>
      </c>
      <c r="I34" s="2831" t="s">
        <v>1049</v>
      </c>
      <c r="J34" s="2887" t="s">
        <v>44</v>
      </c>
      <c r="K34" s="3032" t="s">
        <v>28</v>
      </c>
      <c r="L34" s="2814">
        <v>1291.5999999999999</v>
      </c>
      <c r="M34" s="4553" t="s">
        <v>1103</v>
      </c>
      <c r="N34" s="4512" t="s">
        <v>372</v>
      </c>
      <c r="O34" s="4529" t="s">
        <v>1115</v>
      </c>
      <c r="T34" s="3031"/>
      <c r="U34" s="3031"/>
      <c r="V34" s="3031"/>
      <c r="W34" s="4377"/>
      <c r="X34" s="3031"/>
    </row>
    <row r="35" spans="1:24" ht="21.75" customHeight="1" thickBot="1" x14ac:dyDescent="0.25">
      <c r="A35" s="4497"/>
      <c r="B35" s="4495"/>
      <c r="C35" s="4507"/>
      <c r="D35" s="4448"/>
      <c r="E35" s="2933"/>
      <c r="F35" s="4396"/>
      <c r="G35" s="3635"/>
      <c r="H35" s="4521"/>
      <c r="I35" s="2825"/>
      <c r="J35" s="2945"/>
      <c r="K35" s="2823" t="s">
        <v>21</v>
      </c>
      <c r="L35" s="2973">
        <v>1291.5999999999999</v>
      </c>
      <c r="M35" s="4519"/>
      <c r="N35" s="4514"/>
      <c r="O35" s="4359"/>
      <c r="T35" s="3031"/>
      <c r="U35" s="3031"/>
      <c r="V35" s="3031"/>
      <c r="W35" s="4377"/>
      <c r="X35" s="3031"/>
    </row>
    <row r="36" spans="1:24" ht="23.25" customHeight="1" x14ac:dyDescent="0.2">
      <c r="A36" s="4496" t="s">
        <v>25</v>
      </c>
      <c r="B36" s="4494" t="s">
        <v>25</v>
      </c>
      <c r="C36" s="4506" t="s">
        <v>25</v>
      </c>
      <c r="D36" s="4449" t="s">
        <v>62</v>
      </c>
      <c r="E36" s="3019"/>
      <c r="F36" s="4395" t="s">
        <v>1114</v>
      </c>
      <c r="G36" s="3635"/>
      <c r="H36" s="4520" t="s">
        <v>33</v>
      </c>
      <c r="I36" s="2831" t="s">
        <v>1049</v>
      </c>
      <c r="J36" s="2887" t="s">
        <v>44</v>
      </c>
      <c r="K36" s="3030" t="s">
        <v>1112</v>
      </c>
      <c r="L36" s="2971">
        <v>0.1</v>
      </c>
      <c r="M36" s="3029"/>
      <c r="N36" s="3028" t="s">
        <v>372</v>
      </c>
      <c r="O36" s="2934" t="s">
        <v>48</v>
      </c>
    </row>
    <row r="37" spans="1:24" ht="15.75" customHeight="1" thickBot="1" x14ac:dyDescent="0.25">
      <c r="A37" s="4497"/>
      <c r="B37" s="4495"/>
      <c r="C37" s="4507"/>
      <c r="D37" s="4448"/>
      <c r="E37" s="3019"/>
      <c r="F37" s="4396"/>
      <c r="G37" s="3635"/>
      <c r="H37" s="4521"/>
      <c r="I37" s="2825"/>
      <c r="J37" s="2838"/>
      <c r="K37" s="3027" t="s">
        <v>21</v>
      </c>
      <c r="L37" s="3026">
        <f>SUM(L36)</f>
        <v>0.1</v>
      </c>
      <c r="M37" s="3008"/>
      <c r="N37" s="3007"/>
      <c r="O37" s="3006"/>
    </row>
    <row r="38" spans="1:24" ht="29.25" customHeight="1" x14ac:dyDescent="0.2">
      <c r="A38" s="4496" t="s">
        <v>25</v>
      </c>
      <c r="B38" s="4494" t="s">
        <v>25</v>
      </c>
      <c r="C38" s="4506" t="s">
        <v>25</v>
      </c>
      <c r="D38" s="4449" t="s">
        <v>53</v>
      </c>
      <c r="E38" s="3025"/>
      <c r="F38" s="4395" t="s">
        <v>1113</v>
      </c>
      <c r="G38" s="3634" t="s">
        <v>151</v>
      </c>
      <c r="H38" s="4520" t="s">
        <v>33</v>
      </c>
      <c r="I38" s="3018" t="s">
        <v>1049</v>
      </c>
      <c r="J38" s="3024" t="s">
        <v>44</v>
      </c>
      <c r="K38" s="3023" t="s">
        <v>1112</v>
      </c>
      <c r="L38" s="2814">
        <v>214.2</v>
      </c>
      <c r="M38" s="3022"/>
      <c r="N38" s="3021"/>
      <c r="O38" s="3020"/>
    </row>
    <row r="39" spans="1:24" ht="13.5" customHeight="1" thickBot="1" x14ac:dyDescent="0.25">
      <c r="A39" s="4500"/>
      <c r="B39" s="4501"/>
      <c r="C39" s="4508"/>
      <c r="D39" s="4447"/>
      <c r="E39" s="3019"/>
      <c r="F39" s="4433"/>
      <c r="G39" s="3635"/>
      <c r="H39" s="4532"/>
      <c r="I39" s="3018"/>
      <c r="J39" s="3017"/>
      <c r="K39" s="3016" t="s">
        <v>139</v>
      </c>
      <c r="L39" s="3015">
        <v>7.7</v>
      </c>
      <c r="M39" s="3014"/>
      <c r="N39" s="3013"/>
      <c r="O39" s="3012"/>
    </row>
    <row r="40" spans="1:24" ht="24.75" customHeight="1" thickBot="1" x14ac:dyDescent="0.25">
      <c r="A40" s="4497"/>
      <c r="B40" s="4495"/>
      <c r="C40" s="4507"/>
      <c r="D40" s="4448"/>
      <c r="E40" s="3011"/>
      <c r="F40" s="4396"/>
      <c r="G40" s="3636"/>
      <c r="H40" s="4521"/>
      <c r="I40" s="2825"/>
      <c r="J40" s="3010" t="s">
        <v>77</v>
      </c>
      <c r="K40" s="2823" t="s">
        <v>21</v>
      </c>
      <c r="L40" s="3009">
        <f>SUM(L38,L39)</f>
        <v>221.89999999999998</v>
      </c>
      <c r="M40" s="3008"/>
      <c r="N40" s="3007"/>
      <c r="O40" s="3006"/>
    </row>
    <row r="41" spans="1:24" ht="27" customHeight="1" x14ac:dyDescent="0.2">
      <c r="A41" s="4465" t="s">
        <v>25</v>
      </c>
      <c r="B41" s="4466" t="s">
        <v>25</v>
      </c>
      <c r="C41" s="4457" t="s">
        <v>27</v>
      </c>
      <c r="D41" s="4436" t="s">
        <v>1111</v>
      </c>
      <c r="E41" s="4436"/>
      <c r="F41" s="4437"/>
      <c r="G41" s="3634" t="s">
        <v>131</v>
      </c>
      <c r="H41" s="4520" t="s">
        <v>33</v>
      </c>
      <c r="I41" s="4368" t="s">
        <v>1054</v>
      </c>
      <c r="J41" s="2830" t="s">
        <v>77</v>
      </c>
      <c r="K41" s="2866" t="s">
        <v>101</v>
      </c>
      <c r="L41" s="2958">
        <f>L45+L49+L53+L57+L60</f>
        <v>6486.2999999999993</v>
      </c>
      <c r="M41" s="4552"/>
      <c r="N41" s="4513"/>
      <c r="O41" s="4530"/>
      <c r="Q41" s="2852"/>
      <c r="R41" s="2843"/>
    </row>
    <row r="42" spans="1:24" ht="21" customHeight="1" x14ac:dyDescent="0.2">
      <c r="A42" s="4451"/>
      <c r="B42" s="4454"/>
      <c r="C42" s="4457"/>
      <c r="D42" s="4439"/>
      <c r="E42" s="4439"/>
      <c r="F42" s="4440"/>
      <c r="G42" s="3635"/>
      <c r="H42" s="4532"/>
      <c r="I42" s="4369"/>
      <c r="J42" s="2824" t="s">
        <v>44</v>
      </c>
      <c r="K42" s="2857" t="s">
        <v>139</v>
      </c>
      <c r="L42" s="3005">
        <f>SUM(L50,L46,L54)</f>
        <v>1324.8999999999999</v>
      </c>
      <c r="M42" s="4552"/>
      <c r="N42" s="4513"/>
      <c r="O42" s="4530"/>
      <c r="Q42" s="2852"/>
      <c r="R42" s="2843"/>
    </row>
    <row r="43" spans="1:24" ht="23.25" customHeight="1" thickBot="1" x14ac:dyDescent="0.25">
      <c r="A43" s="4451"/>
      <c r="B43" s="4454"/>
      <c r="C43" s="4457"/>
      <c r="D43" s="4439"/>
      <c r="E43" s="4439"/>
      <c r="F43" s="4440"/>
      <c r="G43" s="3635"/>
      <c r="H43" s="4532"/>
      <c r="I43" s="4369"/>
      <c r="J43" s="2838"/>
      <c r="K43" s="2980" t="s">
        <v>124</v>
      </c>
      <c r="L43" s="2848">
        <f>L47+L51+L55+L58+L61</f>
        <v>493.79999999999995</v>
      </c>
      <c r="M43" s="4552"/>
      <c r="N43" s="4513"/>
      <c r="O43" s="4530"/>
      <c r="Q43" s="2852"/>
      <c r="R43" s="2843"/>
    </row>
    <row r="44" spans="1:24" ht="23.25" customHeight="1" thickBot="1" x14ac:dyDescent="0.25">
      <c r="A44" s="4452"/>
      <c r="B44" s="4455"/>
      <c r="C44" s="4458"/>
      <c r="D44" s="4442"/>
      <c r="E44" s="4442"/>
      <c r="F44" s="4443"/>
      <c r="G44" s="3636"/>
      <c r="H44" s="4521"/>
      <c r="I44" s="4369"/>
      <c r="J44" s="2832"/>
      <c r="K44" s="3004" t="s">
        <v>21</v>
      </c>
      <c r="L44" s="2978">
        <f>SUM(L41:L43)</f>
        <v>8304.9999999999982</v>
      </c>
      <c r="M44" s="4519"/>
      <c r="N44" s="4514"/>
      <c r="O44" s="4359"/>
      <c r="Q44" s="2844"/>
      <c r="R44" s="2909"/>
    </row>
    <row r="45" spans="1:24" ht="22.5" customHeight="1" x14ac:dyDescent="0.2">
      <c r="A45" s="4496" t="s">
        <v>25</v>
      </c>
      <c r="B45" s="4494" t="s">
        <v>25</v>
      </c>
      <c r="C45" s="4457" t="s">
        <v>27</v>
      </c>
      <c r="D45" s="4449" t="s">
        <v>25</v>
      </c>
      <c r="E45" s="2938"/>
      <c r="F45" s="4391" t="s">
        <v>1110</v>
      </c>
      <c r="G45" s="3634" t="s">
        <v>131</v>
      </c>
      <c r="H45" s="4520" t="s">
        <v>33</v>
      </c>
      <c r="I45" s="2976">
        <v>9</v>
      </c>
      <c r="J45" s="2887" t="s">
        <v>44</v>
      </c>
      <c r="K45" s="2908" t="s">
        <v>101</v>
      </c>
      <c r="L45" s="2814">
        <v>1750.1</v>
      </c>
      <c r="M45" s="4557" t="s">
        <v>1103</v>
      </c>
      <c r="N45" s="4512" t="s">
        <v>372</v>
      </c>
      <c r="O45" s="4529" t="s">
        <v>1109</v>
      </c>
    </row>
    <row r="46" spans="1:24" ht="22.5" customHeight="1" x14ac:dyDescent="0.2">
      <c r="A46" s="4500"/>
      <c r="B46" s="4501"/>
      <c r="C46" s="4457"/>
      <c r="D46" s="4447"/>
      <c r="E46" s="2940"/>
      <c r="F46" s="4505"/>
      <c r="G46" s="3635"/>
      <c r="H46" s="4532"/>
      <c r="I46" s="3001"/>
      <c r="J46" s="2950"/>
      <c r="K46" s="3003" t="s">
        <v>139</v>
      </c>
      <c r="L46" s="3002">
        <v>488.9</v>
      </c>
      <c r="M46" s="4558"/>
      <c r="N46" s="4513"/>
      <c r="O46" s="4530"/>
      <c r="Q46" s="976"/>
    </row>
    <row r="47" spans="1:24" ht="19.5" customHeight="1" thickBot="1" x14ac:dyDescent="0.25">
      <c r="A47" s="4500"/>
      <c r="B47" s="4501"/>
      <c r="C47" s="4457"/>
      <c r="D47" s="4447"/>
      <c r="E47" s="2940"/>
      <c r="F47" s="4505"/>
      <c r="G47" s="3635"/>
      <c r="H47" s="4532"/>
      <c r="I47" s="2839"/>
      <c r="J47" s="2838"/>
      <c r="K47" s="2904" t="s">
        <v>124</v>
      </c>
      <c r="L47" s="2999">
        <v>225.3</v>
      </c>
      <c r="M47" s="4558"/>
      <c r="N47" s="4513"/>
      <c r="O47" s="4530"/>
    </row>
    <row r="48" spans="1:24" ht="20.25" customHeight="1" thickBot="1" x14ac:dyDescent="0.25">
      <c r="A48" s="4497"/>
      <c r="B48" s="4495"/>
      <c r="C48" s="4458"/>
      <c r="D48" s="4448"/>
      <c r="E48" s="2933"/>
      <c r="F48" s="4392"/>
      <c r="G48" s="3636"/>
      <c r="H48" s="4521"/>
      <c r="I48" s="2825"/>
      <c r="J48" s="2832"/>
      <c r="K48" s="2823" t="s">
        <v>21</v>
      </c>
      <c r="L48" s="2977">
        <f>SUM(L45:L47)</f>
        <v>2464.3000000000002</v>
      </c>
      <c r="M48" s="4559"/>
      <c r="N48" s="4514"/>
      <c r="O48" s="4359"/>
    </row>
    <row r="49" spans="1:21" ht="20.25" customHeight="1" x14ac:dyDescent="0.2">
      <c r="A49" s="4496" t="s">
        <v>25</v>
      </c>
      <c r="B49" s="4494" t="s">
        <v>25</v>
      </c>
      <c r="C49" s="4457" t="s">
        <v>27</v>
      </c>
      <c r="D49" s="4449" t="s">
        <v>27</v>
      </c>
      <c r="E49" s="2938"/>
      <c r="F49" s="4502" t="s">
        <v>1108</v>
      </c>
      <c r="G49" s="3634" t="s">
        <v>131</v>
      </c>
      <c r="H49" s="4520" t="s">
        <v>33</v>
      </c>
      <c r="I49" s="2976">
        <v>9</v>
      </c>
      <c r="J49" s="2887" t="s">
        <v>44</v>
      </c>
      <c r="K49" s="2908" t="s">
        <v>101</v>
      </c>
      <c r="L49" s="2814">
        <v>2364.1</v>
      </c>
      <c r="M49" s="4557" t="s">
        <v>1103</v>
      </c>
      <c r="N49" s="4512" t="s">
        <v>372</v>
      </c>
      <c r="O49" s="4529" t="s">
        <v>1107</v>
      </c>
    </row>
    <row r="50" spans="1:21" ht="20.25" customHeight="1" x14ac:dyDescent="0.2">
      <c r="A50" s="4500"/>
      <c r="B50" s="4501"/>
      <c r="C50" s="4457"/>
      <c r="D50" s="4447"/>
      <c r="E50" s="2940"/>
      <c r="F50" s="4503"/>
      <c r="G50" s="3635"/>
      <c r="H50" s="4532"/>
      <c r="I50" s="3001"/>
      <c r="J50" s="2950"/>
      <c r="K50" s="2812" t="s">
        <v>139</v>
      </c>
      <c r="L50" s="3000">
        <v>383.7</v>
      </c>
      <c r="M50" s="4558"/>
      <c r="N50" s="4513"/>
      <c r="O50" s="4530"/>
      <c r="Q50" s="976"/>
    </row>
    <row r="51" spans="1:21" ht="17.25" customHeight="1" x14ac:dyDescent="0.2">
      <c r="A51" s="4500"/>
      <c r="B51" s="4501"/>
      <c r="C51" s="4457"/>
      <c r="D51" s="4447"/>
      <c r="E51" s="2940"/>
      <c r="F51" s="4503"/>
      <c r="G51" s="3635"/>
      <c r="H51" s="4532"/>
      <c r="I51" s="2839"/>
      <c r="J51" s="2838"/>
      <c r="K51" s="2812" t="s">
        <v>124</v>
      </c>
      <c r="L51" s="2999">
        <v>88.7</v>
      </c>
      <c r="M51" s="4558"/>
      <c r="N51" s="4513"/>
      <c r="O51" s="4530"/>
    </row>
    <row r="52" spans="1:21" ht="19.5" customHeight="1" thickBot="1" x14ac:dyDescent="0.25">
      <c r="A52" s="4497"/>
      <c r="B52" s="4495"/>
      <c r="C52" s="4458"/>
      <c r="D52" s="4448"/>
      <c r="E52" s="2933"/>
      <c r="F52" s="4504"/>
      <c r="G52" s="3636"/>
      <c r="H52" s="4521"/>
      <c r="I52" s="2825"/>
      <c r="J52" s="2832"/>
      <c r="K52" s="2823" t="s">
        <v>21</v>
      </c>
      <c r="L52" s="2977">
        <f>SUM(L49:L51)</f>
        <v>2836.4999999999995</v>
      </c>
      <c r="M52" s="4559"/>
      <c r="N52" s="4514"/>
      <c r="O52" s="4359"/>
    </row>
    <row r="53" spans="1:21" ht="15.75" customHeight="1" x14ac:dyDescent="0.2">
      <c r="A53" s="4496" t="s">
        <v>25</v>
      </c>
      <c r="B53" s="4494" t="s">
        <v>25</v>
      </c>
      <c r="C53" s="4457" t="s">
        <v>27</v>
      </c>
      <c r="D53" s="4449" t="s">
        <v>86</v>
      </c>
      <c r="E53" s="2938"/>
      <c r="F53" s="4502" t="s">
        <v>1106</v>
      </c>
      <c r="G53" s="3634" t="s">
        <v>131</v>
      </c>
      <c r="H53" s="4520" t="s">
        <v>33</v>
      </c>
      <c r="I53" s="2831" t="s">
        <v>1049</v>
      </c>
      <c r="J53" s="2887" t="s">
        <v>44</v>
      </c>
      <c r="K53" s="2908" t="s">
        <v>101</v>
      </c>
      <c r="L53" s="2814">
        <v>881.2</v>
      </c>
      <c r="M53" s="4560" t="s">
        <v>1103</v>
      </c>
      <c r="N53" s="4528" t="s">
        <v>372</v>
      </c>
      <c r="O53" s="4529" t="s">
        <v>1105</v>
      </c>
    </row>
    <row r="54" spans="1:21" ht="19.5" customHeight="1" x14ac:dyDescent="0.2">
      <c r="A54" s="4500"/>
      <c r="B54" s="4501"/>
      <c r="C54" s="4457"/>
      <c r="D54" s="4447"/>
      <c r="E54" s="2940"/>
      <c r="F54" s="4503"/>
      <c r="G54" s="3635"/>
      <c r="H54" s="4532"/>
      <c r="I54" s="2839"/>
      <c r="J54" s="2838"/>
      <c r="K54" s="2812" t="s">
        <v>139</v>
      </c>
      <c r="L54" s="2974">
        <v>452.3</v>
      </c>
      <c r="M54" s="4561"/>
      <c r="N54" s="4528"/>
      <c r="O54" s="4530"/>
    </row>
    <row r="55" spans="1:21" ht="13.5" customHeight="1" thickBot="1" x14ac:dyDescent="0.25">
      <c r="A55" s="4500"/>
      <c r="B55" s="4501"/>
      <c r="C55" s="4457"/>
      <c r="D55" s="4447"/>
      <c r="E55" s="2940"/>
      <c r="F55" s="4503"/>
      <c r="G55" s="3635"/>
      <c r="H55" s="4532"/>
      <c r="I55" s="2839"/>
      <c r="J55" s="2838"/>
      <c r="K55" s="2904" t="s">
        <v>124</v>
      </c>
      <c r="L55" s="2974">
        <v>120.7</v>
      </c>
      <c r="M55" s="4561"/>
      <c r="N55" s="4528"/>
      <c r="O55" s="4530"/>
    </row>
    <row r="56" spans="1:21" ht="21.75" customHeight="1" thickBot="1" x14ac:dyDescent="0.25">
      <c r="A56" s="4497"/>
      <c r="B56" s="4495"/>
      <c r="C56" s="4458"/>
      <c r="D56" s="4448"/>
      <c r="E56" s="2933"/>
      <c r="F56" s="4504"/>
      <c r="G56" s="3636"/>
      <c r="H56" s="4521"/>
      <c r="I56" s="2825"/>
      <c r="J56" s="2832"/>
      <c r="K56" s="2823" t="s">
        <v>21</v>
      </c>
      <c r="L56" s="2973">
        <f>SUM(L53:L55)</f>
        <v>1454.2</v>
      </c>
      <c r="M56" s="4562"/>
      <c r="N56" s="4511"/>
      <c r="O56" s="4359"/>
    </row>
    <row r="57" spans="1:21" ht="15.75" customHeight="1" x14ac:dyDescent="0.2">
      <c r="A57" s="4496" t="s">
        <v>25</v>
      </c>
      <c r="B57" s="4494" t="s">
        <v>25</v>
      </c>
      <c r="C57" s="4457" t="s">
        <v>27</v>
      </c>
      <c r="D57" s="4449" t="s">
        <v>84</v>
      </c>
      <c r="E57" s="2938"/>
      <c r="F57" s="4391" t="s">
        <v>1104</v>
      </c>
      <c r="G57" s="3634" t="s">
        <v>131</v>
      </c>
      <c r="H57" s="4520" t="s">
        <v>33</v>
      </c>
      <c r="I57" s="2976">
        <v>9</v>
      </c>
      <c r="J57" s="2887" t="s">
        <v>44</v>
      </c>
      <c r="K57" s="2908" t="s">
        <v>101</v>
      </c>
      <c r="L57" s="2998">
        <v>490.9</v>
      </c>
      <c r="M57" s="4560" t="s">
        <v>1103</v>
      </c>
      <c r="N57" s="4510" t="s">
        <v>372</v>
      </c>
      <c r="O57" s="4529" t="s">
        <v>1102</v>
      </c>
      <c r="Q57" s="976"/>
    </row>
    <row r="58" spans="1:21" ht="17.25" customHeight="1" x14ac:dyDescent="0.2">
      <c r="A58" s="4500"/>
      <c r="B58" s="4501"/>
      <c r="C58" s="4457"/>
      <c r="D58" s="4447"/>
      <c r="E58" s="2940"/>
      <c r="F58" s="4505"/>
      <c r="G58" s="3635"/>
      <c r="H58" s="4532"/>
      <c r="I58" s="2839"/>
      <c r="J58" s="2838"/>
      <c r="K58" s="2812" t="s">
        <v>124</v>
      </c>
      <c r="L58" s="2974">
        <v>30.9</v>
      </c>
      <c r="M58" s="4561"/>
      <c r="N58" s="4528"/>
      <c r="O58" s="4530"/>
    </row>
    <row r="59" spans="1:21" ht="21" customHeight="1" thickBot="1" x14ac:dyDescent="0.25">
      <c r="A59" s="4497"/>
      <c r="B59" s="4495"/>
      <c r="C59" s="4458"/>
      <c r="D59" s="4448"/>
      <c r="E59" s="2933"/>
      <c r="F59" s="4392"/>
      <c r="G59" s="3636"/>
      <c r="H59" s="4521"/>
      <c r="I59" s="2825"/>
      <c r="J59" s="2832"/>
      <c r="K59" s="2823" t="s">
        <v>21</v>
      </c>
      <c r="L59" s="2977">
        <f>SUM(L57:L58)</f>
        <v>521.79999999999995</v>
      </c>
      <c r="M59" s="4562"/>
      <c r="N59" s="4511"/>
      <c r="O59" s="4359"/>
    </row>
    <row r="60" spans="1:21" ht="20.25" customHeight="1" x14ac:dyDescent="0.2">
      <c r="A60" s="4496" t="s">
        <v>25</v>
      </c>
      <c r="B60" s="4494" t="s">
        <v>25</v>
      </c>
      <c r="C60" s="4456" t="s">
        <v>27</v>
      </c>
      <c r="D60" s="4449" t="s">
        <v>81</v>
      </c>
      <c r="E60" s="2938"/>
      <c r="F60" s="4502" t="s">
        <v>1101</v>
      </c>
      <c r="G60" s="3634" t="s">
        <v>131</v>
      </c>
      <c r="H60" s="4550" t="s">
        <v>33</v>
      </c>
      <c r="I60" s="2976">
        <v>1</v>
      </c>
      <c r="J60" s="2830" t="s">
        <v>77</v>
      </c>
      <c r="K60" s="2815" t="s">
        <v>101</v>
      </c>
      <c r="L60" s="2922">
        <v>1000</v>
      </c>
      <c r="M60" s="2997" t="s">
        <v>1100</v>
      </c>
      <c r="N60" s="2996" t="s">
        <v>1099</v>
      </c>
      <c r="O60" s="2995" t="s">
        <v>1098</v>
      </c>
      <c r="Q60" s="4388"/>
      <c r="R60" s="2994"/>
      <c r="S60" s="4434"/>
    </row>
    <row r="61" spans="1:21" ht="17.25" customHeight="1" x14ac:dyDescent="0.2">
      <c r="A61" s="4500"/>
      <c r="B61" s="4501"/>
      <c r="C61" s="4457"/>
      <c r="D61" s="4447"/>
      <c r="E61" s="2940"/>
      <c r="F61" s="4503"/>
      <c r="G61" s="3635"/>
      <c r="H61" s="4532"/>
      <c r="I61" s="2839" t="s">
        <v>582</v>
      </c>
      <c r="J61" s="2993" t="s">
        <v>237</v>
      </c>
      <c r="K61" s="2812" t="s">
        <v>124</v>
      </c>
      <c r="L61" s="2974">
        <v>28.2</v>
      </c>
      <c r="M61" s="2992"/>
      <c r="N61" s="2991"/>
      <c r="O61" s="2990"/>
      <c r="Q61" s="4388"/>
      <c r="R61" s="2984"/>
      <c r="S61" s="4434"/>
      <c r="U61" s="2989"/>
    </row>
    <row r="62" spans="1:21" ht="14.25" customHeight="1" thickBot="1" x14ac:dyDescent="0.25">
      <c r="A62" s="4497"/>
      <c r="B62" s="4495"/>
      <c r="C62" s="4458"/>
      <c r="D62" s="4448"/>
      <c r="E62" s="2933"/>
      <c r="F62" s="4504"/>
      <c r="G62" s="3636"/>
      <c r="H62" s="4521"/>
      <c r="I62" s="2825"/>
      <c r="J62" s="2832"/>
      <c r="K62" s="2823" t="s">
        <v>21</v>
      </c>
      <c r="L62" s="2988">
        <f>SUM(L60:L61)</f>
        <v>1028.2</v>
      </c>
      <c r="M62" s="2987"/>
      <c r="N62" s="2986"/>
      <c r="O62" s="2985"/>
      <c r="Q62" s="4388"/>
      <c r="R62" s="2984"/>
      <c r="S62" s="4434"/>
    </row>
    <row r="63" spans="1:21" ht="26.45" customHeight="1" x14ac:dyDescent="0.2">
      <c r="A63" s="4450" t="s">
        <v>25</v>
      </c>
      <c r="B63" s="4453" t="s">
        <v>25</v>
      </c>
      <c r="C63" s="4456" t="s">
        <v>73</v>
      </c>
      <c r="D63" s="4436" t="s">
        <v>1097</v>
      </c>
      <c r="E63" s="4436"/>
      <c r="F63" s="4437"/>
      <c r="G63" s="3634" t="s">
        <v>1090</v>
      </c>
      <c r="H63" s="4389" t="s">
        <v>33</v>
      </c>
      <c r="I63" s="4425" t="s">
        <v>411</v>
      </c>
      <c r="J63" s="2830" t="s">
        <v>44</v>
      </c>
      <c r="K63" s="2866" t="s">
        <v>101</v>
      </c>
      <c r="L63" s="2958">
        <f>L67+L70+L73</f>
        <v>179.7</v>
      </c>
      <c r="M63" s="935"/>
      <c r="N63" s="2864"/>
      <c r="O63" s="2840"/>
      <c r="Q63" s="2852"/>
      <c r="R63" s="2843"/>
    </row>
    <row r="64" spans="1:21" ht="38.25" x14ac:dyDescent="0.2">
      <c r="A64" s="4451"/>
      <c r="B64" s="4454"/>
      <c r="C64" s="4457"/>
      <c r="D64" s="4439"/>
      <c r="E64" s="4439"/>
      <c r="F64" s="4440"/>
      <c r="G64" s="3635"/>
      <c r="H64" s="4366"/>
      <c r="I64" s="4426"/>
      <c r="J64" s="2981"/>
      <c r="K64" s="2857" t="s">
        <v>139</v>
      </c>
      <c r="L64" s="2856">
        <f>L71</f>
        <v>160.19999999999999</v>
      </c>
      <c r="M64" s="2983" t="s">
        <v>1096</v>
      </c>
      <c r="N64" s="2928" t="s">
        <v>304</v>
      </c>
      <c r="O64" s="2982" t="s">
        <v>1095</v>
      </c>
      <c r="Q64" s="2852"/>
      <c r="R64" s="2956"/>
    </row>
    <row r="65" spans="1:18" ht="13.15" customHeight="1" thickBot="1" x14ac:dyDescent="0.25">
      <c r="A65" s="4451"/>
      <c r="B65" s="4454"/>
      <c r="C65" s="4457"/>
      <c r="D65" s="4439"/>
      <c r="E65" s="4439"/>
      <c r="F65" s="4440"/>
      <c r="G65" s="3635"/>
      <c r="H65" s="4366"/>
      <c r="I65" s="4426"/>
      <c r="J65" s="2981"/>
      <c r="K65" s="2980" t="s">
        <v>124</v>
      </c>
      <c r="L65" s="2848">
        <f>L68</f>
        <v>0.6</v>
      </c>
      <c r="M65" s="4393" t="s">
        <v>1094</v>
      </c>
      <c r="N65" s="4348" t="s">
        <v>200</v>
      </c>
      <c r="O65" s="4358" t="s">
        <v>770</v>
      </c>
      <c r="Q65" s="2852"/>
      <c r="R65" s="2843"/>
    </row>
    <row r="66" spans="1:18" ht="13.5" thickBot="1" x14ac:dyDescent="0.25">
      <c r="A66" s="4452"/>
      <c r="B66" s="4455"/>
      <c r="C66" s="4458"/>
      <c r="D66" s="4442"/>
      <c r="E66" s="4442"/>
      <c r="F66" s="4443"/>
      <c r="G66" s="3636"/>
      <c r="H66" s="4390"/>
      <c r="I66" s="4498"/>
      <c r="J66" s="2896"/>
      <c r="K66" s="2979" t="s">
        <v>21</v>
      </c>
      <c r="L66" s="2978">
        <f>SUM(L63:L65)</f>
        <v>340.5</v>
      </c>
      <c r="M66" s="4394"/>
      <c r="N66" s="4350"/>
      <c r="O66" s="4359"/>
      <c r="Q66" s="2844"/>
      <c r="R66" s="2951"/>
    </row>
    <row r="67" spans="1:18" ht="20.25" customHeight="1" x14ac:dyDescent="0.2">
      <c r="A67" s="4496" t="s">
        <v>25</v>
      </c>
      <c r="B67" s="4494" t="s">
        <v>25</v>
      </c>
      <c r="C67" s="4457" t="s">
        <v>73</v>
      </c>
      <c r="D67" s="4449" t="s">
        <v>25</v>
      </c>
      <c r="E67" s="2938"/>
      <c r="F67" s="4502" t="s">
        <v>1093</v>
      </c>
      <c r="G67" s="3634" t="s">
        <v>1090</v>
      </c>
      <c r="H67" s="4499" t="s">
        <v>33</v>
      </c>
      <c r="I67" s="2976">
        <v>9</v>
      </c>
      <c r="J67" s="2887" t="s">
        <v>44</v>
      </c>
      <c r="K67" s="2908" t="s">
        <v>101</v>
      </c>
      <c r="L67" s="2946">
        <v>8.9</v>
      </c>
      <c r="M67" s="2975"/>
      <c r="N67" s="2935"/>
      <c r="O67" s="2934"/>
    </row>
    <row r="68" spans="1:18" ht="20.25" customHeight="1" x14ac:dyDescent="0.2">
      <c r="A68" s="4500"/>
      <c r="B68" s="4501"/>
      <c r="C68" s="4457"/>
      <c r="D68" s="4447"/>
      <c r="E68" s="2940"/>
      <c r="F68" s="4503"/>
      <c r="G68" s="3635"/>
      <c r="H68" s="4366"/>
      <c r="I68" s="2839"/>
      <c r="J68" s="2838"/>
      <c r="K68" s="2812" t="s">
        <v>124</v>
      </c>
      <c r="L68" s="2974">
        <v>0.6</v>
      </c>
      <c r="M68" s="2972"/>
      <c r="N68" s="969"/>
      <c r="O68" s="2820"/>
    </row>
    <row r="69" spans="1:18" ht="21.75" customHeight="1" thickBot="1" x14ac:dyDescent="0.25">
      <c r="A69" s="4497"/>
      <c r="B69" s="4495"/>
      <c r="C69" s="4458"/>
      <c r="D69" s="4448"/>
      <c r="E69" s="2933"/>
      <c r="F69" s="4504"/>
      <c r="G69" s="3636"/>
      <c r="H69" s="4390"/>
      <c r="I69" s="2825"/>
      <c r="J69" s="2832"/>
      <c r="K69" s="2823" t="s">
        <v>21</v>
      </c>
      <c r="L69" s="2977">
        <f>SUM(L67:L68)</f>
        <v>9.5</v>
      </c>
      <c r="M69" s="2972"/>
      <c r="N69" s="969"/>
      <c r="O69" s="2820"/>
    </row>
    <row r="70" spans="1:18" ht="21" customHeight="1" x14ac:dyDescent="0.2">
      <c r="A70" s="4496" t="s">
        <v>25</v>
      </c>
      <c r="B70" s="4494" t="s">
        <v>25</v>
      </c>
      <c r="C70" s="4457" t="s">
        <v>73</v>
      </c>
      <c r="D70" s="4449" t="s">
        <v>27</v>
      </c>
      <c r="E70" s="2938"/>
      <c r="F70" s="4502" t="s">
        <v>1092</v>
      </c>
      <c r="G70" s="3634" t="s">
        <v>1090</v>
      </c>
      <c r="H70" s="4499" t="s">
        <v>33</v>
      </c>
      <c r="I70" s="2976">
        <v>9</v>
      </c>
      <c r="J70" s="2887" t="s">
        <v>44</v>
      </c>
      <c r="K70" s="2908" t="s">
        <v>101</v>
      </c>
      <c r="L70" s="2922">
        <v>72.3</v>
      </c>
      <c r="M70" s="2975"/>
      <c r="N70" s="2935"/>
      <c r="O70" s="2934"/>
    </row>
    <row r="71" spans="1:18" ht="17.25" customHeight="1" x14ac:dyDescent="0.2">
      <c r="A71" s="4500"/>
      <c r="B71" s="4501"/>
      <c r="C71" s="4457"/>
      <c r="D71" s="4447"/>
      <c r="E71" s="2940"/>
      <c r="F71" s="4503"/>
      <c r="G71" s="3635"/>
      <c r="H71" s="4366"/>
      <c r="I71" s="2839"/>
      <c r="J71" s="2838"/>
      <c r="K71" s="2812" t="s">
        <v>139</v>
      </c>
      <c r="L71" s="2974">
        <v>160.19999999999999</v>
      </c>
      <c r="M71" s="2972"/>
      <c r="N71" s="969"/>
      <c r="O71" s="2820"/>
    </row>
    <row r="72" spans="1:18" ht="21" customHeight="1" thickBot="1" x14ac:dyDescent="0.25">
      <c r="A72" s="4497"/>
      <c r="B72" s="4495"/>
      <c r="C72" s="4458"/>
      <c r="D72" s="4448"/>
      <c r="E72" s="2933"/>
      <c r="F72" s="4504"/>
      <c r="G72" s="3636"/>
      <c r="H72" s="4390"/>
      <c r="I72" s="2825"/>
      <c r="J72" s="2832"/>
      <c r="K72" s="2823" t="s">
        <v>21</v>
      </c>
      <c r="L72" s="2973">
        <f>SUM(L70:L71)</f>
        <v>232.5</v>
      </c>
      <c r="M72" s="2972"/>
      <c r="N72" s="969"/>
      <c r="O72" s="2820"/>
    </row>
    <row r="73" spans="1:18" ht="18.75" customHeight="1" x14ac:dyDescent="0.2">
      <c r="A73" s="4496" t="s">
        <v>25</v>
      </c>
      <c r="B73" s="4494" t="s">
        <v>25</v>
      </c>
      <c r="C73" s="4457" t="s">
        <v>73</v>
      </c>
      <c r="D73" s="4449" t="s">
        <v>86</v>
      </c>
      <c r="E73" s="2938"/>
      <c r="F73" s="4391" t="s">
        <v>1091</v>
      </c>
      <c r="G73" s="3634" t="s">
        <v>1090</v>
      </c>
      <c r="H73" s="4499" t="s">
        <v>33</v>
      </c>
      <c r="I73" s="2839" t="s">
        <v>1049</v>
      </c>
      <c r="J73" s="2887" t="s">
        <v>44</v>
      </c>
      <c r="K73" s="2908" t="s">
        <v>101</v>
      </c>
      <c r="L73" s="2971">
        <v>98.5</v>
      </c>
      <c r="M73" s="4354" t="s">
        <v>1089</v>
      </c>
      <c r="N73" s="4356" t="s">
        <v>200</v>
      </c>
      <c r="O73" s="4358" t="s">
        <v>874</v>
      </c>
    </row>
    <row r="74" spans="1:18" ht="21.75" customHeight="1" thickBot="1" x14ac:dyDescent="0.25">
      <c r="A74" s="4497"/>
      <c r="B74" s="4495"/>
      <c r="C74" s="4458"/>
      <c r="D74" s="4448"/>
      <c r="E74" s="2933"/>
      <c r="F74" s="4392"/>
      <c r="G74" s="3636"/>
      <c r="H74" s="4390"/>
      <c r="I74" s="2825"/>
      <c r="J74" s="2832"/>
      <c r="K74" s="2963" t="s">
        <v>21</v>
      </c>
      <c r="L74" s="2970">
        <f>SUM(L73)</f>
        <v>98.5</v>
      </c>
      <c r="M74" s="4355"/>
      <c r="N74" s="4357"/>
      <c r="O74" s="4359"/>
    </row>
    <row r="75" spans="1:18" ht="26.45" customHeight="1" x14ac:dyDescent="0.2">
      <c r="A75" s="4450" t="s">
        <v>25</v>
      </c>
      <c r="B75" s="4453" t="s">
        <v>25</v>
      </c>
      <c r="C75" s="4456" t="s">
        <v>69</v>
      </c>
      <c r="D75" s="4435" t="s">
        <v>1085</v>
      </c>
      <c r="E75" s="4436"/>
      <c r="F75" s="4437"/>
      <c r="G75" s="3634" t="s">
        <v>1088</v>
      </c>
      <c r="H75" s="4459" t="s">
        <v>33</v>
      </c>
      <c r="I75" s="4419" t="s">
        <v>32</v>
      </c>
      <c r="J75" s="3659" t="s">
        <v>31</v>
      </c>
      <c r="K75" s="2866" t="s">
        <v>101</v>
      </c>
      <c r="L75" s="2865">
        <v>0</v>
      </c>
      <c r="M75" s="2916" t="s">
        <v>1087</v>
      </c>
      <c r="N75" s="2864" t="s">
        <v>372</v>
      </c>
      <c r="O75" s="2969"/>
    </row>
    <row r="76" spans="1:18" ht="19.5" customHeight="1" x14ac:dyDescent="0.2">
      <c r="A76" s="4451"/>
      <c r="B76" s="4454"/>
      <c r="C76" s="4457"/>
      <c r="D76" s="4438"/>
      <c r="E76" s="4439"/>
      <c r="F76" s="4440"/>
      <c r="G76" s="3635"/>
      <c r="H76" s="4460"/>
      <c r="I76" s="4420"/>
      <c r="J76" s="3660"/>
      <c r="K76" s="2914" t="s">
        <v>28</v>
      </c>
      <c r="L76" s="2912">
        <v>0</v>
      </c>
      <c r="M76" s="4385" t="s">
        <v>1086</v>
      </c>
      <c r="N76" s="4348" t="s">
        <v>200</v>
      </c>
      <c r="O76" s="4351"/>
    </row>
    <row r="77" spans="1:18" ht="16.5" customHeight="1" x14ac:dyDescent="0.2">
      <c r="A77" s="4451"/>
      <c r="B77" s="4454"/>
      <c r="C77" s="4457"/>
      <c r="D77" s="4438"/>
      <c r="E77" s="4439"/>
      <c r="F77" s="4440"/>
      <c r="G77" s="3635"/>
      <c r="H77" s="4460"/>
      <c r="I77" s="4420"/>
      <c r="J77" s="3660"/>
      <c r="K77" s="2857" t="s">
        <v>124</v>
      </c>
      <c r="L77" s="2912">
        <v>0</v>
      </c>
      <c r="M77" s="4386"/>
      <c r="N77" s="4349"/>
      <c r="O77" s="4352"/>
    </row>
    <row r="78" spans="1:18" ht="24" customHeight="1" thickBot="1" x14ac:dyDescent="0.25">
      <c r="A78" s="4452"/>
      <c r="B78" s="4455"/>
      <c r="C78" s="4458"/>
      <c r="D78" s="4441"/>
      <c r="E78" s="4442"/>
      <c r="F78" s="4443"/>
      <c r="G78" s="3635"/>
      <c r="H78" s="4460"/>
      <c r="I78" s="4420"/>
      <c r="J78" s="3660"/>
      <c r="K78" s="2911" t="s">
        <v>21</v>
      </c>
      <c r="L78" s="2925">
        <f>SUM(L75:L77)</f>
        <v>0</v>
      </c>
      <c r="M78" s="4387"/>
      <c r="N78" s="4350"/>
      <c r="O78" s="4353"/>
    </row>
    <row r="79" spans="1:18" ht="15.75" customHeight="1" x14ac:dyDescent="0.2">
      <c r="A79" s="4450" t="s">
        <v>25</v>
      </c>
      <c r="B79" s="4453" t="s">
        <v>25</v>
      </c>
      <c r="C79" s="4456" t="s">
        <v>69</v>
      </c>
      <c r="D79" s="4449" t="s">
        <v>25</v>
      </c>
      <c r="E79" s="2938"/>
      <c r="F79" s="4444" t="s">
        <v>1085</v>
      </c>
      <c r="G79" s="3635"/>
      <c r="H79" s="4460"/>
      <c r="I79" s="4420"/>
      <c r="J79" s="3660"/>
      <c r="K79" s="2968" t="s">
        <v>101</v>
      </c>
      <c r="L79" s="2967">
        <v>0</v>
      </c>
      <c r="M79" s="2855"/>
      <c r="N79" s="2898"/>
      <c r="O79" s="2961"/>
    </row>
    <row r="80" spans="1:18" ht="15" customHeight="1" x14ac:dyDescent="0.2">
      <c r="A80" s="4451"/>
      <c r="B80" s="4454"/>
      <c r="C80" s="4457"/>
      <c r="D80" s="4447"/>
      <c r="E80" s="2940"/>
      <c r="F80" s="4445"/>
      <c r="G80" s="3635"/>
      <c r="H80" s="4460"/>
      <c r="I80" s="4420"/>
      <c r="J80" s="3660"/>
      <c r="K80" s="2966" t="s">
        <v>28</v>
      </c>
      <c r="L80" s="2964"/>
      <c r="M80" s="2855"/>
      <c r="N80" s="2898"/>
      <c r="O80" s="2961"/>
    </row>
    <row r="81" spans="1:18" ht="18" customHeight="1" x14ac:dyDescent="0.2">
      <c r="A81" s="4451"/>
      <c r="B81" s="4454"/>
      <c r="C81" s="4457"/>
      <c r="D81" s="4447"/>
      <c r="E81" s="2940"/>
      <c r="F81" s="4445"/>
      <c r="G81" s="3635"/>
      <c r="H81" s="4460"/>
      <c r="I81" s="4420"/>
      <c r="J81" s="3660"/>
      <c r="K81" s="2965" t="s">
        <v>124</v>
      </c>
      <c r="L81" s="2964"/>
      <c r="M81" s="2855"/>
      <c r="N81" s="2898"/>
      <c r="O81" s="2961"/>
    </row>
    <row r="82" spans="1:18" ht="24" customHeight="1" thickBot="1" x14ac:dyDescent="0.25">
      <c r="A82" s="4452"/>
      <c r="B82" s="4455"/>
      <c r="C82" s="4458"/>
      <c r="D82" s="4448"/>
      <c r="E82" s="2933"/>
      <c r="F82" s="4446"/>
      <c r="G82" s="3636"/>
      <c r="H82" s="4461"/>
      <c r="I82" s="4421"/>
      <c r="J82" s="3661"/>
      <c r="K82" s="2963" t="s">
        <v>21</v>
      </c>
      <c r="L82" s="2962">
        <f>SUM(L79:L81)</f>
        <v>0</v>
      </c>
      <c r="M82" s="2855"/>
      <c r="N82" s="2898"/>
      <c r="O82" s="2961"/>
    </row>
    <row r="83" spans="1:18" ht="36" customHeight="1" x14ac:dyDescent="0.2">
      <c r="A83" s="4427" t="s">
        <v>25</v>
      </c>
      <c r="B83" s="4430" t="s">
        <v>25</v>
      </c>
      <c r="C83" s="2960" t="s">
        <v>66</v>
      </c>
      <c r="D83" s="4436" t="s">
        <v>1084</v>
      </c>
      <c r="E83" s="4436"/>
      <c r="F83" s="4437"/>
      <c r="G83" s="3634" t="s">
        <v>1072</v>
      </c>
      <c r="H83" s="4365" t="s">
        <v>33</v>
      </c>
      <c r="I83" s="4368" t="s">
        <v>1083</v>
      </c>
      <c r="J83" s="2959" t="s">
        <v>237</v>
      </c>
      <c r="K83" s="2866" t="s">
        <v>101</v>
      </c>
      <c r="L83" s="2958">
        <f>L88+L94</f>
        <v>35</v>
      </c>
      <c r="M83" s="2957" t="s">
        <v>1082</v>
      </c>
      <c r="N83" s="2864" t="s">
        <v>304</v>
      </c>
      <c r="O83" s="2915">
        <v>92</v>
      </c>
      <c r="Q83" s="2852"/>
      <c r="R83" s="2843"/>
    </row>
    <row r="84" spans="1:18" ht="36" x14ac:dyDescent="0.2">
      <c r="A84" s="4428"/>
      <c r="B84" s="4431"/>
      <c r="C84" s="2953"/>
      <c r="D84" s="4439"/>
      <c r="E84" s="4439"/>
      <c r="F84" s="4440"/>
      <c r="G84" s="3635"/>
      <c r="H84" s="4366"/>
      <c r="I84" s="4369"/>
      <c r="J84" s="2887" t="s">
        <v>44</v>
      </c>
      <c r="K84" s="2857" t="s">
        <v>139</v>
      </c>
      <c r="L84" s="2912">
        <f>L89+L92</f>
        <v>422.2</v>
      </c>
      <c r="M84" s="2955" t="s">
        <v>1081</v>
      </c>
      <c r="N84" s="2928" t="s">
        <v>304</v>
      </c>
      <c r="O84" s="2927">
        <v>84</v>
      </c>
      <c r="Q84" s="2852"/>
      <c r="R84" s="2956"/>
    </row>
    <row r="85" spans="1:18" ht="21.75" customHeight="1" x14ac:dyDescent="0.2">
      <c r="A85" s="4428"/>
      <c r="B85" s="4431"/>
      <c r="C85" s="2953"/>
      <c r="D85" s="4439"/>
      <c r="E85" s="4439"/>
      <c r="F85" s="4440"/>
      <c r="G85" s="3635"/>
      <c r="H85" s="4366"/>
      <c r="I85" s="4369"/>
      <c r="J85" s="2838"/>
      <c r="K85" s="4371" t="s">
        <v>124</v>
      </c>
      <c r="L85" s="4373">
        <f>L90</f>
        <v>72.3</v>
      </c>
      <c r="M85" s="2955" t="s">
        <v>1080</v>
      </c>
      <c r="N85" s="2954" t="s">
        <v>1047</v>
      </c>
      <c r="O85" s="2927"/>
      <c r="Q85" s="4551"/>
      <c r="R85" s="4397"/>
    </row>
    <row r="86" spans="1:18" ht="13.15" customHeight="1" x14ac:dyDescent="0.2">
      <c r="A86" s="4428"/>
      <c r="B86" s="4431"/>
      <c r="C86" s="2953"/>
      <c r="D86" s="4439"/>
      <c r="E86" s="4439"/>
      <c r="F86" s="4440"/>
      <c r="G86" s="3635"/>
      <c r="H86" s="4366"/>
      <c r="I86" s="4369"/>
      <c r="J86" s="2838"/>
      <c r="K86" s="4372"/>
      <c r="L86" s="4374"/>
      <c r="M86" s="4375" t="s">
        <v>1079</v>
      </c>
      <c r="N86" s="4378" t="s">
        <v>1047</v>
      </c>
      <c r="O86" s="4380"/>
      <c r="Q86" s="4551"/>
      <c r="R86" s="4397"/>
    </row>
    <row r="87" spans="1:18" ht="26.25" customHeight="1" thickBot="1" x14ac:dyDescent="0.25">
      <c r="A87" s="4429"/>
      <c r="B87" s="4432"/>
      <c r="C87" s="2952"/>
      <c r="D87" s="4442"/>
      <c r="E87" s="4442"/>
      <c r="F87" s="4443"/>
      <c r="G87" s="3636"/>
      <c r="H87" s="4367"/>
      <c r="I87" s="4370"/>
      <c r="J87" s="2832"/>
      <c r="K87" s="2849" t="s">
        <v>21</v>
      </c>
      <c r="L87" s="2910">
        <f>SUM(L83:L86)</f>
        <v>529.5</v>
      </c>
      <c r="M87" s="4376"/>
      <c r="N87" s="4379"/>
      <c r="O87" s="4381"/>
      <c r="Q87" s="2844"/>
      <c r="R87" s="2951"/>
    </row>
    <row r="88" spans="1:18" ht="24.75" customHeight="1" x14ac:dyDescent="0.2">
      <c r="A88" s="4496" t="s">
        <v>25</v>
      </c>
      <c r="B88" s="4494" t="s">
        <v>25</v>
      </c>
      <c r="C88" s="4457" t="s">
        <v>66</v>
      </c>
      <c r="D88" s="4449" t="s">
        <v>25</v>
      </c>
      <c r="E88" s="2938"/>
      <c r="F88" s="4391" t="s">
        <v>1078</v>
      </c>
      <c r="G88" s="3634" t="s">
        <v>1072</v>
      </c>
      <c r="H88" s="4365" t="s">
        <v>33</v>
      </c>
      <c r="I88" s="2831" t="s">
        <v>582</v>
      </c>
      <c r="J88" s="2950" t="s">
        <v>237</v>
      </c>
      <c r="K88" s="2908" t="s">
        <v>101</v>
      </c>
      <c r="L88" s="2937">
        <v>35</v>
      </c>
      <c r="M88" s="2936"/>
      <c r="N88" s="2935"/>
      <c r="O88" s="2934"/>
    </row>
    <row r="89" spans="1:18" ht="20.25" customHeight="1" x14ac:dyDescent="0.2">
      <c r="A89" s="4500"/>
      <c r="B89" s="4501"/>
      <c r="C89" s="4457"/>
      <c r="D89" s="4447"/>
      <c r="E89" s="2940"/>
      <c r="F89" s="4505"/>
      <c r="G89" s="3635"/>
      <c r="H89" s="4366"/>
      <c r="I89" s="2839" t="s">
        <v>1049</v>
      </c>
      <c r="J89" s="2887" t="s">
        <v>44</v>
      </c>
      <c r="K89" s="2812" t="s">
        <v>139</v>
      </c>
      <c r="L89" s="2949">
        <v>155.5</v>
      </c>
      <c r="M89" s="2821"/>
      <c r="N89" s="969"/>
      <c r="O89" s="2820"/>
    </row>
    <row r="90" spans="1:18" ht="14.25" customHeight="1" thickBot="1" x14ac:dyDescent="0.25">
      <c r="A90" s="4500"/>
      <c r="B90" s="4501"/>
      <c r="C90" s="4457"/>
      <c r="D90" s="4447"/>
      <c r="E90" s="2940"/>
      <c r="F90" s="4505"/>
      <c r="G90" s="3635"/>
      <c r="H90" s="4366"/>
      <c r="I90" s="2839"/>
      <c r="J90" s="2838"/>
      <c r="K90" s="2904" t="s">
        <v>124</v>
      </c>
      <c r="L90" s="2948">
        <v>72.3</v>
      </c>
      <c r="M90" s="2821"/>
      <c r="N90" s="969"/>
      <c r="O90" s="2820"/>
    </row>
    <row r="91" spans="1:18" ht="20.25" customHeight="1" thickBot="1" x14ac:dyDescent="0.25">
      <c r="A91" s="4497"/>
      <c r="B91" s="4495"/>
      <c r="C91" s="4458"/>
      <c r="D91" s="4448"/>
      <c r="E91" s="2933"/>
      <c r="F91" s="4392"/>
      <c r="G91" s="3636"/>
      <c r="H91" s="4366"/>
      <c r="I91" s="2825"/>
      <c r="J91" s="2832"/>
      <c r="K91" s="2823" t="s">
        <v>21</v>
      </c>
      <c r="L91" s="2947">
        <f>SUM(L88:L90)</f>
        <v>262.8</v>
      </c>
      <c r="M91" s="2821"/>
      <c r="N91" s="969"/>
      <c r="O91" s="2820"/>
    </row>
    <row r="92" spans="1:18" ht="24.75" customHeight="1" x14ac:dyDescent="0.2">
      <c r="A92" s="4496" t="s">
        <v>25</v>
      </c>
      <c r="B92" s="4494" t="s">
        <v>25</v>
      </c>
      <c r="C92" s="4457" t="s">
        <v>66</v>
      </c>
      <c r="D92" s="4449" t="s">
        <v>27</v>
      </c>
      <c r="E92" s="2938"/>
      <c r="F92" s="4391" t="s">
        <v>1077</v>
      </c>
      <c r="G92" s="3634" t="s">
        <v>1072</v>
      </c>
      <c r="H92" s="4366"/>
      <c r="I92" s="2831" t="s">
        <v>1049</v>
      </c>
      <c r="J92" s="2887" t="s">
        <v>44</v>
      </c>
      <c r="K92" s="2908" t="s">
        <v>139</v>
      </c>
      <c r="L92" s="2937">
        <v>266.7</v>
      </c>
      <c r="M92" s="2936"/>
      <c r="N92" s="2935"/>
      <c r="O92" s="2934"/>
    </row>
    <row r="93" spans="1:18" ht="15" customHeight="1" thickBot="1" x14ac:dyDescent="0.25">
      <c r="A93" s="4497"/>
      <c r="B93" s="4495"/>
      <c r="C93" s="4458"/>
      <c r="D93" s="4448"/>
      <c r="E93" s="2933"/>
      <c r="F93" s="4392"/>
      <c r="G93" s="3636"/>
      <c r="H93" s="4366"/>
      <c r="I93" s="2825"/>
      <c r="J93" s="2832"/>
      <c r="K93" s="2823" t="s">
        <v>21</v>
      </c>
      <c r="L93" s="2822">
        <f>SUM(L92)</f>
        <v>266.7</v>
      </c>
      <c r="M93" s="2932"/>
      <c r="N93" s="918"/>
      <c r="O93" s="2931"/>
    </row>
    <row r="94" spans="1:18" ht="21.75" customHeight="1" x14ac:dyDescent="0.2">
      <c r="A94" s="4496" t="s">
        <v>25</v>
      </c>
      <c r="B94" s="4494" t="s">
        <v>25</v>
      </c>
      <c r="C94" s="4456" t="s">
        <v>66</v>
      </c>
      <c r="D94" s="4449" t="s">
        <v>86</v>
      </c>
      <c r="E94" s="2938"/>
      <c r="F94" s="4395" t="s">
        <v>1076</v>
      </c>
      <c r="G94" s="3634" t="s">
        <v>1072</v>
      </c>
      <c r="H94" s="4366"/>
      <c r="I94" s="2831" t="s">
        <v>1049</v>
      </c>
      <c r="J94" s="2894" t="s">
        <v>44</v>
      </c>
      <c r="K94" s="2815" t="s">
        <v>101</v>
      </c>
      <c r="L94" s="2946">
        <v>0</v>
      </c>
      <c r="M94" s="4470" t="s">
        <v>1075</v>
      </c>
      <c r="N94" s="4472" t="s">
        <v>1047</v>
      </c>
      <c r="O94" s="4402">
        <v>16</v>
      </c>
    </row>
    <row r="95" spans="1:18" ht="24.75" customHeight="1" thickBot="1" x14ac:dyDescent="0.25">
      <c r="A95" s="4497"/>
      <c r="B95" s="4495"/>
      <c r="C95" s="4458"/>
      <c r="D95" s="4448"/>
      <c r="E95" s="2933"/>
      <c r="F95" s="4396"/>
      <c r="G95" s="3636"/>
      <c r="H95" s="4366"/>
      <c r="I95" s="2825"/>
      <c r="J95" s="2945"/>
      <c r="K95" s="2823" t="s">
        <v>21</v>
      </c>
      <c r="L95" s="2939">
        <f>SUM(L94)</f>
        <v>0</v>
      </c>
      <c r="M95" s="4471"/>
      <c r="N95" s="4408"/>
      <c r="O95" s="4381"/>
    </row>
    <row r="96" spans="1:18" ht="24" customHeight="1" x14ac:dyDescent="0.2">
      <c r="A96" s="4500" t="s">
        <v>25</v>
      </c>
      <c r="B96" s="4501" t="s">
        <v>25</v>
      </c>
      <c r="C96" s="4457" t="s">
        <v>66</v>
      </c>
      <c r="D96" s="4447" t="s">
        <v>84</v>
      </c>
      <c r="E96" s="2940"/>
      <c r="F96" s="4509" t="s">
        <v>1074</v>
      </c>
      <c r="G96" s="3635" t="s">
        <v>1072</v>
      </c>
      <c r="H96" s="4365" t="s">
        <v>33</v>
      </c>
      <c r="I96" s="2839" t="s">
        <v>828</v>
      </c>
      <c r="J96" s="2944" t="s">
        <v>77</v>
      </c>
      <c r="K96" s="2908" t="s">
        <v>149</v>
      </c>
      <c r="L96" s="2943">
        <v>0</v>
      </c>
      <c r="M96" s="2942"/>
      <c r="N96" s="1007"/>
      <c r="O96" s="2941"/>
    </row>
    <row r="97" spans="1:18" ht="24.75" customHeight="1" thickBot="1" x14ac:dyDescent="0.25">
      <c r="A97" s="4497"/>
      <c r="B97" s="4495"/>
      <c r="C97" s="4458"/>
      <c r="D97" s="4448"/>
      <c r="E97" s="2940"/>
      <c r="F97" s="4361"/>
      <c r="G97" s="3636"/>
      <c r="H97" s="4366"/>
      <c r="I97" s="2825"/>
      <c r="J97" s="2838"/>
      <c r="K97" s="2823" t="s">
        <v>21</v>
      </c>
      <c r="L97" s="2939">
        <f>SUM(L96)</f>
        <v>0</v>
      </c>
      <c r="M97" s="2932"/>
      <c r="N97" s="918"/>
      <c r="O97" s="2931"/>
    </row>
    <row r="98" spans="1:18" ht="23.25" customHeight="1" x14ac:dyDescent="0.2">
      <c r="A98" s="4496" t="s">
        <v>25</v>
      </c>
      <c r="B98" s="4494" t="s">
        <v>25</v>
      </c>
      <c r="C98" s="4456" t="s">
        <v>66</v>
      </c>
      <c r="D98" s="4449" t="s">
        <v>81</v>
      </c>
      <c r="E98" s="2938"/>
      <c r="F98" s="4391" t="s">
        <v>1073</v>
      </c>
      <c r="G98" s="3634" t="s">
        <v>1072</v>
      </c>
      <c r="H98" s="4366"/>
      <c r="I98" s="2831" t="s">
        <v>828</v>
      </c>
      <c r="J98" s="2830" t="s">
        <v>77</v>
      </c>
      <c r="K98" s="2815" t="s">
        <v>149</v>
      </c>
      <c r="L98" s="2937">
        <v>0</v>
      </c>
      <c r="M98" s="2936"/>
      <c r="N98" s="2935"/>
      <c r="O98" s="2934"/>
    </row>
    <row r="99" spans="1:18" ht="22.5" customHeight="1" thickBot="1" x14ac:dyDescent="0.25">
      <c r="A99" s="4497"/>
      <c r="B99" s="4495"/>
      <c r="C99" s="4458"/>
      <c r="D99" s="4448"/>
      <c r="E99" s="2933"/>
      <c r="F99" s="4392"/>
      <c r="G99" s="3636"/>
      <c r="H99" s="4367"/>
      <c r="I99" s="2825"/>
      <c r="J99" s="2832"/>
      <c r="K99" s="2823" t="s">
        <v>21</v>
      </c>
      <c r="L99" s="2822">
        <f>SUM(L98)</f>
        <v>0</v>
      </c>
      <c r="M99" s="2932"/>
      <c r="N99" s="918"/>
      <c r="O99" s="2931"/>
    </row>
    <row r="100" spans="1:18" ht="39.6" customHeight="1" x14ac:dyDescent="0.2">
      <c r="A100" s="4427" t="s">
        <v>25</v>
      </c>
      <c r="B100" s="4430" t="s">
        <v>25</v>
      </c>
      <c r="C100" s="2868" t="s">
        <v>62</v>
      </c>
      <c r="D100" s="4436" t="s">
        <v>1071</v>
      </c>
      <c r="E100" s="4436"/>
      <c r="F100" s="4437"/>
      <c r="G100" s="3634" t="s">
        <v>1066</v>
      </c>
      <c r="H100" s="4365" t="s">
        <v>33</v>
      </c>
      <c r="I100" s="4425" t="s">
        <v>411</v>
      </c>
      <c r="J100" s="2887" t="s">
        <v>44</v>
      </c>
      <c r="K100" s="2866" t="s">
        <v>101</v>
      </c>
      <c r="L100" s="2865">
        <f>L104</f>
        <v>10</v>
      </c>
      <c r="M100" s="2828" t="s">
        <v>1070</v>
      </c>
      <c r="N100" s="2827" t="s">
        <v>372</v>
      </c>
      <c r="O100" s="2930">
        <v>5</v>
      </c>
      <c r="Q100" s="2852"/>
      <c r="R100" s="2843"/>
    </row>
    <row r="101" spans="1:18" ht="28.5" customHeight="1" x14ac:dyDescent="0.2">
      <c r="A101" s="4428"/>
      <c r="B101" s="4431"/>
      <c r="C101" s="2860"/>
      <c r="D101" s="4439"/>
      <c r="E101" s="4439"/>
      <c r="F101" s="4440"/>
      <c r="G101" s="3635"/>
      <c r="H101" s="4366"/>
      <c r="I101" s="4426"/>
      <c r="J101" s="2899"/>
      <c r="K101" s="2862" t="s">
        <v>28</v>
      </c>
      <c r="L101" s="2912">
        <v>0</v>
      </c>
      <c r="M101" s="2929" t="s">
        <v>1069</v>
      </c>
      <c r="N101" s="2928" t="s">
        <v>304</v>
      </c>
      <c r="O101" s="2927" t="s">
        <v>1068</v>
      </c>
      <c r="Q101" s="2852"/>
      <c r="R101" s="2843"/>
    </row>
    <row r="102" spans="1:18" ht="21" customHeight="1" x14ac:dyDescent="0.2">
      <c r="A102" s="4428"/>
      <c r="B102" s="4431"/>
      <c r="C102" s="2860"/>
      <c r="D102" s="4439"/>
      <c r="E102" s="4439"/>
      <c r="F102" s="4440"/>
      <c r="G102" s="3635"/>
      <c r="H102" s="4366"/>
      <c r="I102" s="4426"/>
      <c r="J102" s="2899"/>
      <c r="K102" s="2857" t="s">
        <v>139</v>
      </c>
      <c r="L102" s="2912">
        <v>0</v>
      </c>
      <c r="M102" s="2828"/>
      <c r="N102" s="2861"/>
      <c r="O102" s="2926"/>
      <c r="Q102" s="2852"/>
      <c r="R102" s="2843"/>
    </row>
    <row r="103" spans="1:18" ht="21" customHeight="1" thickBot="1" x14ac:dyDescent="0.25">
      <c r="A103" s="4429"/>
      <c r="B103" s="4432"/>
      <c r="C103" s="2851"/>
      <c r="D103" s="4442"/>
      <c r="E103" s="4442"/>
      <c r="F103" s="4443"/>
      <c r="G103" s="3636"/>
      <c r="H103" s="4366"/>
      <c r="I103" s="4426"/>
      <c r="J103" s="2896"/>
      <c r="K103" s="2849" t="s">
        <v>21</v>
      </c>
      <c r="L103" s="2925">
        <f>SUM(L100:L102)</f>
        <v>10</v>
      </c>
      <c r="M103" s="2847"/>
      <c r="N103" s="2846"/>
      <c r="O103" s="2924"/>
      <c r="Q103" s="2844"/>
      <c r="R103" s="2909"/>
    </row>
    <row r="104" spans="1:18" ht="31.5" customHeight="1" x14ac:dyDescent="0.2">
      <c r="A104" s="4427" t="s">
        <v>25</v>
      </c>
      <c r="B104" s="4430" t="s">
        <v>25</v>
      </c>
      <c r="C104" s="2868" t="s">
        <v>62</v>
      </c>
      <c r="D104" s="2923" t="s">
        <v>25</v>
      </c>
      <c r="E104" s="2889"/>
      <c r="F104" s="4395" t="s">
        <v>1067</v>
      </c>
      <c r="G104" s="3634" t="s">
        <v>1066</v>
      </c>
      <c r="H104" s="4366"/>
      <c r="I104" s="2900" t="s">
        <v>1049</v>
      </c>
      <c r="J104" s="2887" t="s">
        <v>44</v>
      </c>
      <c r="K104" s="2815" t="s">
        <v>101</v>
      </c>
      <c r="L104" s="2922">
        <v>10</v>
      </c>
      <c r="M104" s="935" t="s">
        <v>1065</v>
      </c>
      <c r="N104" s="2864" t="s">
        <v>372</v>
      </c>
      <c r="O104" s="2921">
        <v>5</v>
      </c>
    </row>
    <row r="105" spans="1:18" ht="20.25" customHeight="1" thickBot="1" x14ac:dyDescent="0.25">
      <c r="A105" s="4429"/>
      <c r="B105" s="4432"/>
      <c r="C105" s="2851"/>
      <c r="D105" s="2920"/>
      <c r="E105" s="2889"/>
      <c r="F105" s="4396"/>
      <c r="G105" s="3636"/>
      <c r="H105" s="4367"/>
      <c r="I105" s="2919"/>
      <c r="J105" s="2899"/>
      <c r="K105" s="2918" t="s">
        <v>21</v>
      </c>
      <c r="L105" s="2917">
        <f>SUM(L104)</f>
        <v>10</v>
      </c>
      <c r="M105" s="2855"/>
      <c r="N105" s="2898"/>
      <c r="O105" s="2897"/>
    </row>
    <row r="106" spans="1:18" ht="42" customHeight="1" x14ac:dyDescent="0.2">
      <c r="A106" s="4427" t="s">
        <v>25</v>
      </c>
      <c r="B106" s="4430" t="s">
        <v>25</v>
      </c>
      <c r="C106" s="2868" t="s">
        <v>53</v>
      </c>
      <c r="D106" s="4436" t="s">
        <v>1064</v>
      </c>
      <c r="E106" s="4436"/>
      <c r="F106" s="4437"/>
      <c r="G106" s="3634" t="s">
        <v>1058</v>
      </c>
      <c r="H106" s="4365" t="s">
        <v>33</v>
      </c>
      <c r="I106" s="4368" t="s">
        <v>1054</v>
      </c>
      <c r="J106" s="2894" t="s">
        <v>77</v>
      </c>
      <c r="K106" s="2866" t="s">
        <v>101</v>
      </c>
      <c r="L106" s="2865">
        <f>L111+L115+L118</f>
        <v>974.3</v>
      </c>
      <c r="M106" s="2916" t="s">
        <v>1063</v>
      </c>
      <c r="N106" s="2864" t="s">
        <v>304</v>
      </c>
      <c r="O106" s="2915">
        <v>40</v>
      </c>
      <c r="Q106" s="2852"/>
      <c r="R106" s="2843"/>
    </row>
    <row r="107" spans="1:18" ht="20.25" customHeight="1" x14ac:dyDescent="0.2">
      <c r="A107" s="4428"/>
      <c r="B107" s="4431"/>
      <c r="C107" s="2860"/>
      <c r="D107" s="4439"/>
      <c r="E107" s="4439"/>
      <c r="F107" s="4440"/>
      <c r="G107" s="3635"/>
      <c r="H107" s="4366"/>
      <c r="I107" s="4369"/>
      <c r="J107" s="2887" t="s">
        <v>44</v>
      </c>
      <c r="K107" s="2857" t="s">
        <v>139</v>
      </c>
      <c r="L107" s="2912">
        <f>L116</f>
        <v>91.5</v>
      </c>
      <c r="M107" s="4474"/>
      <c r="N107" s="4378"/>
      <c r="O107" s="4382"/>
      <c r="Q107" s="2852"/>
      <c r="R107" s="2843"/>
    </row>
    <row r="108" spans="1:18" ht="18.75" customHeight="1" x14ac:dyDescent="0.2">
      <c r="A108" s="4428"/>
      <c r="B108" s="4431"/>
      <c r="C108" s="2860"/>
      <c r="D108" s="4439"/>
      <c r="E108" s="4439"/>
      <c r="F108" s="4440"/>
      <c r="G108" s="3635"/>
      <c r="H108" s="4366"/>
      <c r="I108" s="4369"/>
      <c r="J108" s="2838"/>
      <c r="K108" s="2914" t="s">
        <v>28</v>
      </c>
      <c r="L108" s="2913">
        <f>L112</f>
        <v>1214.8</v>
      </c>
      <c r="M108" s="4475"/>
      <c r="N108" s="4473"/>
      <c r="O108" s="4383"/>
      <c r="Q108" s="2852"/>
      <c r="R108" s="2843"/>
    </row>
    <row r="109" spans="1:18" ht="18.75" customHeight="1" x14ac:dyDescent="0.2">
      <c r="A109" s="4428"/>
      <c r="B109" s="4431"/>
      <c r="C109" s="2860"/>
      <c r="D109" s="4439"/>
      <c r="E109" s="4439"/>
      <c r="F109" s="4440"/>
      <c r="G109" s="3635"/>
      <c r="H109" s="4366"/>
      <c r="I109" s="4369"/>
      <c r="J109" s="2838"/>
      <c r="K109" s="2857" t="s">
        <v>124</v>
      </c>
      <c r="L109" s="2912">
        <f>L113</f>
        <v>18.3</v>
      </c>
      <c r="M109" s="4475"/>
      <c r="N109" s="4473"/>
      <c r="O109" s="4383"/>
      <c r="Q109" s="2852"/>
      <c r="R109" s="2843"/>
    </row>
    <row r="110" spans="1:18" ht="21.75" customHeight="1" thickBot="1" x14ac:dyDescent="0.25">
      <c r="A110" s="4429"/>
      <c r="B110" s="4432"/>
      <c r="C110" s="2851"/>
      <c r="D110" s="4442"/>
      <c r="E110" s="4442"/>
      <c r="F110" s="4443"/>
      <c r="G110" s="3636"/>
      <c r="H110" s="4367"/>
      <c r="I110" s="4370"/>
      <c r="J110" s="2832"/>
      <c r="K110" s="2911" t="s">
        <v>21</v>
      </c>
      <c r="L110" s="2910">
        <f>SUM(L106:L109)</f>
        <v>2298.9</v>
      </c>
      <c r="M110" s="4476"/>
      <c r="N110" s="4379"/>
      <c r="O110" s="4384"/>
      <c r="Q110" s="2844"/>
      <c r="R110" s="2909"/>
    </row>
    <row r="111" spans="1:18" ht="26.25" customHeight="1" x14ac:dyDescent="0.2">
      <c r="A111" s="4427" t="s">
        <v>25</v>
      </c>
      <c r="B111" s="4430" t="s">
        <v>25</v>
      </c>
      <c r="C111" s="2868" t="s">
        <v>53</v>
      </c>
      <c r="D111" s="4449" t="s">
        <v>25</v>
      </c>
      <c r="E111" s="2889"/>
      <c r="F111" s="4395" t="s">
        <v>1062</v>
      </c>
      <c r="G111" s="3634" t="s">
        <v>1058</v>
      </c>
      <c r="H111" s="4540" t="s">
        <v>33</v>
      </c>
      <c r="I111" s="2900" t="s">
        <v>1049</v>
      </c>
      <c r="J111" s="2887" t="s">
        <v>44</v>
      </c>
      <c r="K111" s="2815" t="s">
        <v>101</v>
      </c>
      <c r="L111" s="2814">
        <v>868.3</v>
      </c>
      <c r="M111" s="4403" t="s">
        <v>1061</v>
      </c>
      <c r="N111" s="4406" t="s">
        <v>1047</v>
      </c>
      <c r="O111" s="4382">
        <v>5</v>
      </c>
    </row>
    <row r="112" spans="1:18" ht="22.5" customHeight="1" x14ac:dyDescent="0.2">
      <c r="A112" s="4428"/>
      <c r="B112" s="4431"/>
      <c r="C112" s="2860"/>
      <c r="D112" s="4447"/>
      <c r="E112" s="2889"/>
      <c r="F112" s="4433"/>
      <c r="G112" s="3635"/>
      <c r="H112" s="4532"/>
      <c r="I112" s="2895"/>
      <c r="J112" s="2899"/>
      <c r="K112" s="2908" t="s">
        <v>28</v>
      </c>
      <c r="L112" s="2907">
        <v>1214.8</v>
      </c>
      <c r="M112" s="4404"/>
      <c r="N112" s="4407"/>
      <c r="O112" s="4383"/>
      <c r="P112" s="2906"/>
      <c r="Q112" s="2906"/>
      <c r="R112" s="2905"/>
    </row>
    <row r="113" spans="1:18" ht="23.25" customHeight="1" thickBot="1" x14ac:dyDescent="0.25">
      <c r="A113" s="4428"/>
      <c r="B113" s="4431"/>
      <c r="C113" s="2860"/>
      <c r="D113" s="4447"/>
      <c r="E113" s="2889"/>
      <c r="F113" s="4433"/>
      <c r="G113" s="3635"/>
      <c r="H113" s="4532"/>
      <c r="I113" s="2895"/>
      <c r="J113" s="2899"/>
      <c r="K113" s="2904" t="s">
        <v>124</v>
      </c>
      <c r="L113" s="2893">
        <v>18.3</v>
      </c>
      <c r="M113" s="4404"/>
      <c r="N113" s="4407"/>
      <c r="O113" s="4383"/>
    </row>
    <row r="114" spans="1:18" ht="21.75" customHeight="1" thickBot="1" x14ac:dyDescent="0.25">
      <c r="A114" s="4429"/>
      <c r="B114" s="4432"/>
      <c r="C114" s="2851"/>
      <c r="D114" s="4448"/>
      <c r="E114" s="2889"/>
      <c r="F114" s="4396"/>
      <c r="G114" s="3636"/>
      <c r="H114" s="4541"/>
      <c r="I114" s="2888"/>
      <c r="J114" s="2903"/>
      <c r="K114" s="2902" t="s">
        <v>21</v>
      </c>
      <c r="L114" s="2901">
        <f>SUM(L111:L113)</f>
        <v>2101.4</v>
      </c>
      <c r="M114" s="4405"/>
      <c r="N114" s="4408"/>
      <c r="O114" s="4384"/>
    </row>
    <row r="115" spans="1:18" ht="21" customHeight="1" x14ac:dyDescent="0.2">
      <c r="A115" s="4427" t="s">
        <v>25</v>
      </c>
      <c r="B115" s="4430" t="s">
        <v>25</v>
      </c>
      <c r="C115" s="2868" t="s">
        <v>53</v>
      </c>
      <c r="D115" s="4449" t="s">
        <v>27</v>
      </c>
      <c r="E115" s="2889"/>
      <c r="F115" s="4395" t="s">
        <v>1060</v>
      </c>
      <c r="G115" s="3634" t="s">
        <v>1058</v>
      </c>
      <c r="H115" s="4540" t="s">
        <v>33</v>
      </c>
      <c r="I115" s="2900" t="s">
        <v>1049</v>
      </c>
      <c r="J115" s="2887" t="s">
        <v>44</v>
      </c>
      <c r="K115" s="2815" t="s">
        <v>101</v>
      </c>
      <c r="L115" s="2814">
        <v>100</v>
      </c>
      <c r="M115" s="2892"/>
      <c r="N115" s="2891"/>
      <c r="O115" s="2890"/>
    </row>
    <row r="116" spans="1:18" ht="21.75" customHeight="1" thickBot="1" x14ac:dyDescent="0.25">
      <c r="A116" s="4428"/>
      <c r="B116" s="4431"/>
      <c r="C116" s="2860"/>
      <c r="D116" s="4447"/>
      <c r="E116" s="2889"/>
      <c r="F116" s="4433"/>
      <c r="G116" s="3635"/>
      <c r="H116" s="4532"/>
      <c r="I116" s="2895"/>
      <c r="J116" s="2899"/>
      <c r="K116" s="2812" t="s">
        <v>139</v>
      </c>
      <c r="L116" s="2893">
        <v>91.5</v>
      </c>
      <c r="M116" s="2855"/>
      <c r="N116" s="2898"/>
      <c r="O116" s="2897"/>
    </row>
    <row r="117" spans="1:18" ht="24" customHeight="1" thickBot="1" x14ac:dyDescent="0.25">
      <c r="A117" s="4429"/>
      <c r="B117" s="4432"/>
      <c r="C117" s="2851"/>
      <c r="D117" s="4448"/>
      <c r="E117" s="2889"/>
      <c r="F117" s="4396"/>
      <c r="G117" s="3636"/>
      <c r="H117" s="4541"/>
      <c r="I117" s="2888"/>
      <c r="J117" s="2896"/>
      <c r="K117" s="2806" t="s">
        <v>21</v>
      </c>
      <c r="L117" s="2886">
        <f>SUM(L115:L116)</f>
        <v>191.5</v>
      </c>
      <c r="M117" s="2847"/>
      <c r="N117" s="2885"/>
      <c r="O117" s="2884"/>
    </row>
    <row r="118" spans="1:18" ht="20.25" customHeight="1" thickBot="1" x14ac:dyDescent="0.25">
      <c r="A118" s="4427" t="s">
        <v>25</v>
      </c>
      <c r="B118" s="4430" t="s">
        <v>25</v>
      </c>
      <c r="C118" s="2868" t="s">
        <v>53</v>
      </c>
      <c r="D118" s="4449" t="s">
        <v>86</v>
      </c>
      <c r="E118" s="2889"/>
      <c r="F118" s="4395" t="s">
        <v>1059</v>
      </c>
      <c r="G118" s="3634" t="s">
        <v>1058</v>
      </c>
      <c r="H118" s="4540" t="s">
        <v>33</v>
      </c>
      <c r="I118" s="2895" t="s">
        <v>828</v>
      </c>
      <c r="J118" s="2894" t="s">
        <v>77</v>
      </c>
      <c r="K118" s="2815" t="s">
        <v>101</v>
      </c>
      <c r="L118" s="2893">
        <v>6</v>
      </c>
      <c r="M118" s="2892"/>
      <c r="N118" s="2891"/>
      <c r="O118" s="2890"/>
    </row>
    <row r="119" spans="1:18" ht="24" customHeight="1" thickBot="1" x14ac:dyDescent="0.25">
      <c r="A119" s="4429"/>
      <c r="B119" s="4432"/>
      <c r="C119" s="2851"/>
      <c r="D119" s="4448"/>
      <c r="E119" s="2889"/>
      <c r="F119" s="4396"/>
      <c r="G119" s="3636"/>
      <c r="H119" s="4541"/>
      <c r="I119" s="2888" t="s">
        <v>1049</v>
      </c>
      <c r="J119" s="2887" t="s">
        <v>44</v>
      </c>
      <c r="K119" s="2806" t="s">
        <v>21</v>
      </c>
      <c r="L119" s="2886">
        <f>SUM(L118)</f>
        <v>6</v>
      </c>
      <c r="M119" s="2847"/>
      <c r="N119" s="2885"/>
      <c r="O119" s="2884"/>
    </row>
    <row r="120" spans="1:18" ht="24" customHeight="1" thickBot="1" x14ac:dyDescent="0.25">
      <c r="A120" s="2801" t="s">
        <v>25</v>
      </c>
      <c r="B120" s="2800" t="s">
        <v>25</v>
      </c>
      <c r="C120" s="4398" t="s">
        <v>26</v>
      </c>
      <c r="D120" s="4399"/>
      <c r="E120" s="4399"/>
      <c r="F120" s="4399"/>
      <c r="G120" s="4399"/>
      <c r="H120" s="4399"/>
      <c r="I120" s="4400"/>
      <c r="J120" s="4401"/>
      <c r="K120" s="2799" t="s">
        <v>21</v>
      </c>
      <c r="L120" s="2798">
        <f>SUM(L16,L44,L66,L78,L87,L103,L110)</f>
        <v>36030.800000000003</v>
      </c>
      <c r="M120" s="2883"/>
      <c r="N120" s="2882"/>
      <c r="O120" s="2881"/>
    </row>
    <row r="121" spans="1:18" ht="21" customHeight="1" thickBot="1" x14ac:dyDescent="0.25">
      <c r="A121" s="2801" t="s">
        <v>25</v>
      </c>
      <c r="B121" s="2800" t="s">
        <v>27</v>
      </c>
      <c r="C121" s="951" t="s">
        <v>1057</v>
      </c>
      <c r="D121" s="949"/>
      <c r="E121" s="2880"/>
      <c r="F121" s="2879"/>
      <c r="G121" s="2879"/>
      <c r="H121" s="2879"/>
      <c r="I121" s="2879"/>
      <c r="J121" s="2879"/>
      <c r="K121" s="2879"/>
      <c r="L121" s="2879"/>
      <c r="M121" s="2879"/>
      <c r="N121" s="2879"/>
      <c r="O121" s="2878"/>
    </row>
    <row r="122" spans="1:18" ht="53.25" customHeight="1" thickBot="1" x14ac:dyDescent="0.25">
      <c r="A122" s="2877"/>
      <c r="B122" s="2876"/>
      <c r="C122" s="2875"/>
      <c r="D122" s="2874"/>
      <c r="E122" s="2873"/>
      <c r="F122" s="2872"/>
      <c r="G122" s="2872"/>
      <c r="H122" s="2872"/>
      <c r="I122" s="2872"/>
      <c r="J122" s="2872"/>
      <c r="K122" s="2872"/>
      <c r="L122" s="2872"/>
      <c r="M122" s="2871" t="s">
        <v>1056</v>
      </c>
      <c r="N122" s="2870" t="s">
        <v>372</v>
      </c>
      <c r="O122" s="2869">
        <v>270</v>
      </c>
    </row>
    <row r="123" spans="1:18" ht="26.45" customHeight="1" x14ac:dyDescent="0.2">
      <c r="A123" s="4496" t="s">
        <v>25</v>
      </c>
      <c r="B123" s="4548" t="s">
        <v>27</v>
      </c>
      <c r="C123" s="2868" t="s">
        <v>25</v>
      </c>
      <c r="D123" s="4542" t="s">
        <v>1055</v>
      </c>
      <c r="E123" s="4542"/>
      <c r="F123" s="4543"/>
      <c r="G123" s="3634" t="s">
        <v>98</v>
      </c>
      <c r="H123" s="4462" t="s">
        <v>33</v>
      </c>
      <c r="I123" s="2867" t="s">
        <v>1054</v>
      </c>
      <c r="J123" s="2830" t="s">
        <v>77</v>
      </c>
      <c r="K123" s="2866" t="s">
        <v>101</v>
      </c>
      <c r="L123" s="2865">
        <f>L127</f>
        <v>352.3</v>
      </c>
      <c r="M123" s="935"/>
      <c r="N123" s="2864"/>
      <c r="O123" s="2863"/>
      <c r="Q123" s="2852"/>
      <c r="R123" s="2843"/>
    </row>
    <row r="124" spans="1:18" ht="23.25" customHeight="1" x14ac:dyDescent="0.2">
      <c r="A124" s="4500"/>
      <c r="B124" s="4454"/>
      <c r="C124" s="2860"/>
      <c r="D124" s="4544"/>
      <c r="E124" s="4544"/>
      <c r="F124" s="4545"/>
      <c r="G124" s="3635"/>
      <c r="H124" s="4463"/>
      <c r="I124" s="2859"/>
      <c r="J124" s="2824" t="s">
        <v>44</v>
      </c>
      <c r="K124" s="2862" t="s">
        <v>28</v>
      </c>
      <c r="L124" s="2856">
        <f>L128</f>
        <v>201.5</v>
      </c>
      <c r="M124" s="2828"/>
      <c r="N124" s="2861"/>
      <c r="O124" s="2826"/>
      <c r="Q124" s="2852"/>
      <c r="R124" s="2843"/>
    </row>
    <row r="125" spans="1:18" ht="30" customHeight="1" x14ac:dyDescent="0.2">
      <c r="A125" s="4500"/>
      <c r="B125" s="4454"/>
      <c r="C125" s="2860"/>
      <c r="D125" s="4544"/>
      <c r="E125" s="4544"/>
      <c r="F125" s="4545"/>
      <c r="G125" s="3635"/>
      <c r="H125" s="4463"/>
      <c r="I125" s="2859"/>
      <c r="J125" s="2858"/>
      <c r="K125" s="2857" t="s">
        <v>149</v>
      </c>
      <c r="L125" s="2856">
        <f>L130</f>
        <v>52.4</v>
      </c>
      <c r="M125" s="2855"/>
      <c r="N125" s="2854"/>
      <c r="O125" s="2853"/>
      <c r="Q125" s="2852"/>
      <c r="R125" s="2843"/>
    </row>
    <row r="126" spans="1:18" ht="38.25" customHeight="1" thickBot="1" x14ac:dyDescent="0.25">
      <c r="A126" s="4497"/>
      <c r="B126" s="4549"/>
      <c r="C126" s="2851"/>
      <c r="D126" s="4546"/>
      <c r="E126" s="4546"/>
      <c r="F126" s="4547"/>
      <c r="G126" s="3635"/>
      <c r="H126" s="4463"/>
      <c r="I126" s="2850"/>
      <c r="J126" s="2832"/>
      <c r="K126" s="2849" t="s">
        <v>21</v>
      </c>
      <c r="L126" s="2848">
        <f>SUM(L123:L125)</f>
        <v>606.19999999999993</v>
      </c>
      <c r="M126" s="2847"/>
      <c r="N126" s="2846"/>
      <c r="O126" s="2845"/>
      <c r="Q126" s="2844"/>
      <c r="R126" s="2843"/>
    </row>
    <row r="127" spans="1:18" ht="21" customHeight="1" x14ac:dyDescent="0.2">
      <c r="A127" s="4496" t="s">
        <v>25</v>
      </c>
      <c r="B127" s="4494" t="s">
        <v>27</v>
      </c>
      <c r="C127" s="4506" t="s">
        <v>25</v>
      </c>
      <c r="D127" s="4449" t="s">
        <v>25</v>
      </c>
      <c r="E127" s="4409"/>
      <c r="F127" s="4391" t="s">
        <v>1053</v>
      </c>
      <c r="G127" s="3635"/>
      <c r="H127" s="4463"/>
      <c r="I127" s="2831" t="s">
        <v>1049</v>
      </c>
      <c r="J127" s="2842"/>
      <c r="K127" s="2815" t="s">
        <v>101</v>
      </c>
      <c r="L127" s="2829">
        <v>352.3</v>
      </c>
      <c r="M127" s="2841"/>
      <c r="N127" s="911"/>
      <c r="O127" s="2840"/>
    </row>
    <row r="128" spans="1:18" ht="35.25" customHeight="1" x14ac:dyDescent="0.2">
      <c r="A128" s="4500"/>
      <c r="B128" s="4501"/>
      <c r="C128" s="4508"/>
      <c r="D128" s="4447"/>
      <c r="E128" s="4410"/>
      <c r="F128" s="4505"/>
      <c r="G128" s="3635"/>
      <c r="H128" s="4463"/>
      <c r="I128" s="2839"/>
      <c r="J128" s="2838"/>
      <c r="K128" s="2837" t="s">
        <v>28</v>
      </c>
      <c r="L128" s="2836">
        <v>201.5</v>
      </c>
      <c r="M128" s="2835" t="s">
        <v>1052</v>
      </c>
      <c r="N128" s="2834" t="s">
        <v>372</v>
      </c>
      <c r="O128" s="2833">
        <v>50</v>
      </c>
    </row>
    <row r="129" spans="1:17" ht="20.25" customHeight="1" thickBot="1" x14ac:dyDescent="0.25">
      <c r="A129" s="4497"/>
      <c r="B129" s="4495"/>
      <c r="C129" s="4539"/>
      <c r="D129" s="4448"/>
      <c r="E129" s="4410"/>
      <c r="F129" s="4392"/>
      <c r="G129" s="3635"/>
      <c r="H129" s="4463"/>
      <c r="I129" s="2825"/>
      <c r="J129" s="2832"/>
      <c r="K129" s="2823" t="s">
        <v>21</v>
      </c>
      <c r="L129" s="2822">
        <f>SUM(L127:L128)</f>
        <v>553.79999999999995</v>
      </c>
      <c r="M129" s="2821"/>
      <c r="N129" s="969"/>
      <c r="O129" s="2820"/>
    </row>
    <row r="130" spans="1:17" ht="27" customHeight="1" x14ac:dyDescent="0.2">
      <c r="A130" s="4496" t="s">
        <v>25</v>
      </c>
      <c r="B130" s="4494" t="s">
        <v>27</v>
      </c>
      <c r="C130" s="4457" t="s">
        <v>25</v>
      </c>
      <c r="D130" s="4449" t="s">
        <v>27</v>
      </c>
      <c r="E130" s="4410"/>
      <c r="F130" s="4391" t="s">
        <v>1051</v>
      </c>
      <c r="G130" s="3635"/>
      <c r="H130" s="4463"/>
      <c r="I130" s="2831" t="s">
        <v>828</v>
      </c>
      <c r="J130" s="2830" t="s">
        <v>77</v>
      </c>
      <c r="K130" s="2815" t="s">
        <v>149</v>
      </c>
      <c r="L130" s="2829">
        <v>52.4</v>
      </c>
      <c r="M130" s="2828" t="s">
        <v>1050</v>
      </c>
      <c r="N130" s="2827" t="s">
        <v>372</v>
      </c>
      <c r="O130" s="2826">
        <v>270</v>
      </c>
    </row>
    <row r="131" spans="1:17" ht="23.25" customHeight="1" thickBot="1" x14ac:dyDescent="0.25">
      <c r="A131" s="4497"/>
      <c r="B131" s="4495"/>
      <c r="C131" s="4458"/>
      <c r="D131" s="4448"/>
      <c r="E131" s="4411"/>
      <c r="F131" s="4392"/>
      <c r="G131" s="3636"/>
      <c r="H131" s="4463"/>
      <c r="I131" s="2825" t="s">
        <v>1049</v>
      </c>
      <c r="J131" s="2824" t="s">
        <v>44</v>
      </c>
      <c r="K131" s="2823" t="s">
        <v>21</v>
      </c>
      <c r="L131" s="2822">
        <f>SUM(L130)</f>
        <v>52.4</v>
      </c>
      <c r="M131" s="2821"/>
      <c r="N131" s="969"/>
      <c r="O131" s="2820"/>
    </row>
    <row r="132" spans="1:17" ht="18.75" customHeight="1" x14ac:dyDescent="0.2">
      <c r="A132" s="4465" t="s">
        <v>25</v>
      </c>
      <c r="B132" s="4466" t="s">
        <v>27</v>
      </c>
      <c r="C132" s="4457" t="s">
        <v>27</v>
      </c>
      <c r="D132" s="4435" t="s">
        <v>1046</v>
      </c>
      <c r="E132" s="4436"/>
      <c r="F132" s="4437"/>
      <c r="G132" s="3603" t="s">
        <v>96</v>
      </c>
      <c r="H132" s="4462" t="s">
        <v>33</v>
      </c>
      <c r="I132" s="4422" t="s">
        <v>32</v>
      </c>
      <c r="J132" s="3659" t="s">
        <v>31</v>
      </c>
      <c r="K132" s="2815" t="s">
        <v>101</v>
      </c>
      <c r="L132" s="2819">
        <v>0</v>
      </c>
      <c r="M132" s="4488" t="s">
        <v>1048</v>
      </c>
      <c r="N132" s="4467" t="s">
        <v>1047</v>
      </c>
      <c r="O132" s="4345">
        <v>2</v>
      </c>
    </row>
    <row r="133" spans="1:17" ht="20.25" customHeight="1" x14ac:dyDescent="0.2">
      <c r="A133" s="4451"/>
      <c r="B133" s="4454"/>
      <c r="C133" s="4457"/>
      <c r="D133" s="4438"/>
      <c r="E133" s="4439"/>
      <c r="F133" s="4440"/>
      <c r="G133" s="3604"/>
      <c r="H133" s="4463"/>
      <c r="I133" s="4423"/>
      <c r="J133" s="3660"/>
      <c r="K133" s="2812" t="s">
        <v>139</v>
      </c>
      <c r="L133" s="2818">
        <v>0</v>
      </c>
      <c r="M133" s="4489"/>
      <c r="N133" s="4468"/>
      <c r="O133" s="4346"/>
    </row>
    <row r="134" spans="1:17" ht="30" customHeight="1" thickBot="1" x14ac:dyDescent="0.25">
      <c r="A134" s="4452"/>
      <c r="B134" s="4455"/>
      <c r="C134" s="4458"/>
      <c r="D134" s="4438"/>
      <c r="E134" s="4439"/>
      <c r="F134" s="4440"/>
      <c r="G134" s="3604"/>
      <c r="H134" s="4463"/>
      <c r="I134" s="4423"/>
      <c r="J134" s="3660"/>
      <c r="K134" s="2806" t="s">
        <v>21</v>
      </c>
      <c r="L134" s="2817">
        <f>SUM(L132:L133)</f>
        <v>0</v>
      </c>
      <c r="M134" s="4490"/>
      <c r="N134" s="4469"/>
      <c r="O134" s="4347"/>
    </row>
    <row r="135" spans="1:17" ht="30" customHeight="1" x14ac:dyDescent="0.2">
      <c r="A135" s="4465" t="s">
        <v>25</v>
      </c>
      <c r="B135" s="4466" t="s">
        <v>27</v>
      </c>
      <c r="C135" s="4457" t="s">
        <v>27</v>
      </c>
      <c r="D135" s="4449" t="s">
        <v>25</v>
      </c>
      <c r="E135" s="2816"/>
      <c r="F135" s="4416" t="s">
        <v>1046</v>
      </c>
      <c r="G135" s="3604"/>
      <c r="H135" s="4463"/>
      <c r="I135" s="4423"/>
      <c r="J135" s="3660"/>
      <c r="K135" s="2815" t="s">
        <v>101</v>
      </c>
      <c r="L135" s="2814">
        <v>0</v>
      </c>
      <c r="M135" s="2810"/>
      <c r="N135" s="2809"/>
      <c r="O135" s="2808"/>
    </row>
    <row r="136" spans="1:17" ht="21" customHeight="1" thickBot="1" x14ac:dyDescent="0.25">
      <c r="A136" s="4451"/>
      <c r="B136" s="4454"/>
      <c r="C136" s="4457"/>
      <c r="D136" s="4447"/>
      <c r="E136" s="2813"/>
      <c r="F136" s="4417"/>
      <c r="G136" s="3604"/>
      <c r="H136" s="4463"/>
      <c r="I136" s="4423"/>
      <c r="J136" s="3660"/>
      <c r="K136" s="2812" t="s">
        <v>139</v>
      </c>
      <c r="L136" s="2811"/>
      <c r="M136" s="2810"/>
      <c r="N136" s="2809"/>
      <c r="O136" s="2808"/>
    </row>
    <row r="137" spans="1:17" ht="30" customHeight="1" thickBot="1" x14ac:dyDescent="0.25">
      <c r="A137" s="4452"/>
      <c r="B137" s="4455"/>
      <c r="C137" s="4458"/>
      <c r="D137" s="4448"/>
      <c r="E137" s="2807"/>
      <c r="F137" s="4418"/>
      <c r="G137" s="3605"/>
      <c r="H137" s="4464"/>
      <c r="I137" s="4424"/>
      <c r="J137" s="3661"/>
      <c r="K137" s="2806" t="s">
        <v>21</v>
      </c>
      <c r="L137" s="2805">
        <f>SUM(L135:L136)</f>
        <v>0</v>
      </c>
      <c r="M137" s="2804"/>
      <c r="N137" s="2803"/>
      <c r="O137" s="2802"/>
    </row>
    <row r="138" spans="1:17" ht="23.25" customHeight="1" thickBot="1" x14ac:dyDescent="0.25">
      <c r="A138" s="2801" t="s">
        <v>25</v>
      </c>
      <c r="B138" s="2800" t="s">
        <v>27</v>
      </c>
      <c r="C138" s="4398" t="s">
        <v>26</v>
      </c>
      <c r="D138" s="4399"/>
      <c r="E138" s="4399"/>
      <c r="F138" s="4399"/>
      <c r="G138" s="4399"/>
      <c r="H138" s="4399"/>
      <c r="I138" s="4400"/>
      <c r="J138" s="4401"/>
      <c r="K138" s="2799" t="s">
        <v>21</v>
      </c>
      <c r="L138" s="2798">
        <f>L126+L134</f>
        <v>606.19999999999993</v>
      </c>
      <c r="M138" s="2797"/>
      <c r="N138" s="2796"/>
      <c r="O138" s="2795"/>
    </row>
    <row r="139" spans="1:17" ht="21" customHeight="1" thickBot="1" x14ac:dyDescent="0.25">
      <c r="A139" s="2794" t="s">
        <v>25</v>
      </c>
      <c r="B139" s="4135" t="s">
        <v>558</v>
      </c>
      <c r="C139" s="4136"/>
      <c r="D139" s="4136"/>
      <c r="E139" s="4136"/>
      <c r="F139" s="4136"/>
      <c r="G139" s="4136"/>
      <c r="H139" s="4136"/>
      <c r="I139" s="4136"/>
      <c r="J139" s="4136"/>
      <c r="K139" s="4137"/>
      <c r="L139" s="2793">
        <f>SUM(L120,L138)</f>
        <v>36637</v>
      </c>
      <c r="M139" s="2792"/>
      <c r="N139" s="1986"/>
      <c r="O139" s="1985"/>
    </row>
    <row r="140" spans="1:17" ht="19.5" customHeight="1" thickBot="1" x14ac:dyDescent="0.25">
      <c r="A140" s="4491" t="s">
        <v>22</v>
      </c>
      <c r="B140" s="4492"/>
      <c r="C140" s="4492"/>
      <c r="D140" s="4492"/>
      <c r="E140" s="4492"/>
      <c r="F140" s="4492"/>
      <c r="G140" s="4492"/>
      <c r="H140" s="4492"/>
      <c r="I140" s="4492"/>
      <c r="J140" s="4492"/>
      <c r="K140" s="4493"/>
      <c r="L140" s="2791">
        <f>SUM(L139)</f>
        <v>36637</v>
      </c>
      <c r="M140" s="2790"/>
      <c r="N140" s="2789"/>
      <c r="O140" s="2788"/>
    </row>
    <row r="141" spans="1:17" x14ac:dyDescent="0.2">
      <c r="A141" s="888" t="s">
        <v>454</v>
      </c>
      <c r="B141" s="888"/>
      <c r="C141" s="888"/>
      <c r="D141" s="888"/>
      <c r="E141" s="888"/>
      <c r="F141" s="888"/>
      <c r="G141" s="888"/>
      <c r="H141" s="888"/>
      <c r="I141" s="888"/>
      <c r="J141" s="888"/>
      <c r="K141" s="888"/>
      <c r="L141" s="888"/>
      <c r="M141" s="2787"/>
      <c r="N141" s="2786"/>
      <c r="O141" s="2785"/>
    </row>
    <row r="142" spans="1:17" x14ac:dyDescent="0.2">
      <c r="A142" s="884"/>
      <c r="B142" s="884"/>
      <c r="C142" s="884"/>
      <c r="D142" s="884"/>
      <c r="E142" s="884"/>
      <c r="F142" s="884"/>
      <c r="G142" s="884"/>
      <c r="H142" s="884"/>
      <c r="I142" s="884"/>
      <c r="J142" s="884"/>
      <c r="K142" s="884"/>
      <c r="L142" s="884"/>
      <c r="M142" s="2786"/>
      <c r="N142" s="2786"/>
      <c r="O142" s="2785"/>
    </row>
    <row r="143" spans="1:17" ht="16.5" thickBot="1" x14ac:dyDescent="0.25">
      <c r="A143" s="863"/>
      <c r="B143" s="2768"/>
      <c r="C143" s="2768"/>
      <c r="D143" s="2768"/>
      <c r="E143" s="2768"/>
      <c r="F143" s="4412" t="s">
        <v>19</v>
      </c>
      <c r="G143" s="4412"/>
      <c r="H143" s="4412"/>
      <c r="I143" s="4412"/>
      <c r="J143" s="4412"/>
      <c r="K143" s="4412"/>
      <c r="L143" s="4412"/>
      <c r="M143" s="2784"/>
      <c r="N143" s="2784"/>
      <c r="O143" s="2766"/>
    </row>
    <row r="144" spans="1:17" ht="26.25" thickBot="1" x14ac:dyDescent="0.25">
      <c r="A144" s="863"/>
      <c r="B144" s="2768"/>
      <c r="C144" s="2768"/>
      <c r="D144" s="2768"/>
      <c r="E144" s="2768"/>
      <c r="F144" s="2783"/>
      <c r="G144" s="2782"/>
      <c r="H144" s="2782"/>
      <c r="I144" s="2782"/>
      <c r="J144" s="2782"/>
      <c r="K144" s="2781"/>
      <c r="L144" s="22" t="s">
        <v>17</v>
      </c>
      <c r="M144" s="2780"/>
      <c r="N144" s="2780"/>
      <c r="O144" s="2766"/>
      <c r="P144" s="2779"/>
      <c r="Q144" s="2759"/>
    </row>
    <row r="145" spans="1:17" ht="13.5" thickBot="1" x14ac:dyDescent="0.25">
      <c r="A145" s="863"/>
      <c r="B145" s="2768"/>
      <c r="C145" s="2768"/>
      <c r="D145" s="2768"/>
      <c r="E145" s="2768"/>
      <c r="F145" s="4413" t="s">
        <v>16</v>
      </c>
      <c r="G145" s="4414"/>
      <c r="H145" s="4414"/>
      <c r="I145" s="4414"/>
      <c r="J145" s="4414"/>
      <c r="K145" s="4415"/>
      <c r="L145" s="2778">
        <f>L146+L147+L148+L149+L150+L151+L152+L153+L154+L155+L156</f>
        <v>14051.499999999998</v>
      </c>
      <c r="M145" s="2760"/>
      <c r="N145" s="2760"/>
      <c r="O145" s="2766"/>
      <c r="P145" s="2760"/>
      <c r="Q145" s="2759"/>
    </row>
    <row r="146" spans="1:17" x14ac:dyDescent="0.2">
      <c r="A146" s="863"/>
      <c r="B146" s="2768"/>
      <c r="C146" s="2768"/>
      <c r="D146" s="2768"/>
      <c r="E146" s="2768"/>
      <c r="F146" s="4362" t="s">
        <v>14</v>
      </c>
      <c r="G146" s="4363"/>
      <c r="H146" s="4363"/>
      <c r="I146" s="4363"/>
      <c r="J146" s="4363"/>
      <c r="K146" s="4364"/>
      <c r="L146" s="2763">
        <f>L41+L63+L75+L83+L100+L106+L123+L132</f>
        <v>8037.5999999999995</v>
      </c>
      <c r="M146" s="2762"/>
      <c r="N146" s="2762"/>
      <c r="O146" s="2766"/>
      <c r="P146" s="2762"/>
      <c r="Q146" s="2759"/>
    </row>
    <row r="147" spans="1:17" x14ac:dyDescent="0.2">
      <c r="A147" s="863"/>
      <c r="B147" s="2768"/>
      <c r="C147" s="2768"/>
      <c r="D147" s="2768"/>
      <c r="E147" s="2768"/>
      <c r="F147" s="4362" t="s">
        <v>812</v>
      </c>
      <c r="G147" s="4363"/>
      <c r="H147" s="4363"/>
      <c r="I147" s="4363"/>
      <c r="J147" s="4363"/>
      <c r="K147" s="4364"/>
      <c r="L147" s="2771"/>
      <c r="M147" s="2762"/>
      <c r="N147" s="2762"/>
      <c r="O147" s="2766"/>
      <c r="P147" s="2762"/>
      <c r="Q147" s="2759"/>
    </row>
    <row r="148" spans="1:17" x14ac:dyDescent="0.2">
      <c r="A148" s="863"/>
      <c r="B148" s="2768"/>
      <c r="C148" s="2768"/>
      <c r="D148" s="2768"/>
      <c r="E148" s="2768"/>
      <c r="F148" s="4362" t="s">
        <v>12</v>
      </c>
      <c r="G148" s="4363"/>
      <c r="H148" s="4363"/>
      <c r="I148" s="4363"/>
      <c r="J148" s="4363"/>
      <c r="K148" s="4364"/>
      <c r="L148" s="2770">
        <f>L15+L42+L64+L84+L102+L107+L133</f>
        <v>2172.6999999999998</v>
      </c>
      <c r="M148" s="2762"/>
      <c r="N148" s="2762"/>
      <c r="O148" s="2766"/>
      <c r="P148" s="2762"/>
      <c r="Q148" s="2759"/>
    </row>
    <row r="149" spans="1:17" ht="13.15" customHeight="1" x14ac:dyDescent="0.2">
      <c r="A149" s="863"/>
      <c r="B149" s="2768"/>
      <c r="C149" s="2768"/>
      <c r="D149" s="2768"/>
      <c r="E149" s="2768"/>
      <c r="F149" s="4362" t="s">
        <v>11</v>
      </c>
      <c r="G149" s="4363"/>
      <c r="H149" s="4363"/>
      <c r="I149" s="4363"/>
      <c r="J149" s="4363"/>
      <c r="K149" s="4364"/>
      <c r="L149" s="2771"/>
      <c r="M149" s="2762"/>
      <c r="N149" s="2762"/>
      <c r="O149" s="2766"/>
      <c r="P149" s="2762"/>
      <c r="Q149" s="2759"/>
    </row>
    <row r="150" spans="1:17" x14ac:dyDescent="0.2">
      <c r="A150" s="863"/>
      <c r="B150" s="2768"/>
      <c r="C150" s="2768"/>
      <c r="D150" s="2768"/>
      <c r="E150" s="2768"/>
      <c r="F150" s="3274" t="s">
        <v>10</v>
      </c>
      <c r="G150" s="3275"/>
      <c r="H150" s="3275"/>
      <c r="I150" s="3275"/>
      <c r="J150" s="3275"/>
      <c r="K150" s="4131"/>
      <c r="L150" s="2777"/>
      <c r="M150" s="2776"/>
      <c r="N150" s="2776"/>
      <c r="O150" s="2766"/>
      <c r="P150" s="2776"/>
      <c r="Q150" s="2759"/>
    </row>
    <row r="151" spans="1:17" x14ac:dyDescent="0.2">
      <c r="A151" s="863"/>
      <c r="B151" s="2768"/>
      <c r="C151" s="2768"/>
      <c r="D151" s="2768"/>
      <c r="E151" s="2768"/>
      <c r="F151" s="2775" t="s">
        <v>9</v>
      </c>
      <c r="G151" s="2774"/>
      <c r="H151" s="2773"/>
      <c r="I151" s="2773"/>
      <c r="J151" s="2773"/>
      <c r="K151" s="2772"/>
      <c r="L151" s="2771"/>
      <c r="M151" s="2762"/>
      <c r="N151" s="2762"/>
      <c r="O151" s="2766"/>
      <c r="P151" s="2762"/>
      <c r="Q151" s="2759"/>
    </row>
    <row r="152" spans="1:17" ht="13.15" customHeight="1" x14ac:dyDescent="0.2">
      <c r="A152" s="863"/>
      <c r="B152" s="2768"/>
      <c r="C152" s="2768"/>
      <c r="D152" s="2768"/>
      <c r="E152" s="2768"/>
      <c r="F152" s="4362" t="s">
        <v>8</v>
      </c>
      <c r="G152" s="4363"/>
      <c r="H152" s="4363"/>
      <c r="I152" s="4363"/>
      <c r="J152" s="4363"/>
      <c r="K152" s="4364"/>
      <c r="L152" s="2770">
        <f>L13+L76+L101+L108+L124</f>
        <v>3203.8</v>
      </c>
      <c r="M152" s="2762"/>
      <c r="N152" s="2762"/>
      <c r="O152" s="2769"/>
      <c r="P152" s="2762"/>
      <c r="Q152" s="2759"/>
    </row>
    <row r="153" spans="1:17" ht="13.15" customHeight="1" x14ac:dyDescent="0.2">
      <c r="A153" s="863"/>
      <c r="B153" s="2768"/>
      <c r="C153" s="2768"/>
      <c r="D153" s="2768"/>
      <c r="E153" s="2768"/>
      <c r="F153" s="4362" t="s">
        <v>811</v>
      </c>
      <c r="G153" s="4363"/>
      <c r="H153" s="4363"/>
      <c r="I153" s="4363"/>
      <c r="J153" s="4363"/>
      <c r="K153" s="4364"/>
      <c r="L153" s="2767"/>
      <c r="M153" s="2762"/>
      <c r="N153" s="2762"/>
      <c r="O153" s="2766"/>
      <c r="P153" s="2762"/>
      <c r="Q153" s="2759"/>
    </row>
    <row r="154" spans="1:17" ht="13.15" customHeight="1" x14ac:dyDescent="0.2">
      <c r="A154" s="863"/>
      <c r="B154" s="2768"/>
      <c r="C154" s="2768"/>
      <c r="D154" s="2768"/>
      <c r="E154" s="2768"/>
      <c r="F154" s="4362" t="s">
        <v>6</v>
      </c>
      <c r="G154" s="4363"/>
      <c r="H154" s="4363"/>
      <c r="I154" s="4363"/>
      <c r="J154" s="4363"/>
      <c r="K154" s="4364"/>
      <c r="L154" s="2767"/>
      <c r="M154" s="2762"/>
      <c r="N154" s="2762"/>
      <c r="O154" s="2766"/>
      <c r="P154" s="2762"/>
      <c r="Q154" s="2759"/>
    </row>
    <row r="155" spans="1:17" x14ac:dyDescent="0.2">
      <c r="A155" s="863"/>
      <c r="B155" s="2768"/>
      <c r="C155" s="2768"/>
      <c r="D155" s="2768"/>
      <c r="E155" s="2768"/>
      <c r="F155" s="4362" t="s">
        <v>5</v>
      </c>
      <c r="G155" s="4363"/>
      <c r="H155" s="4363"/>
      <c r="I155" s="4363"/>
      <c r="J155" s="4363"/>
      <c r="K155" s="4364"/>
      <c r="L155" s="2767">
        <f>L125</f>
        <v>52.4</v>
      </c>
      <c r="M155" s="2762"/>
      <c r="N155" s="2762"/>
      <c r="O155" s="2766"/>
      <c r="P155" s="2762"/>
      <c r="Q155" s="2759"/>
    </row>
    <row r="156" spans="1:17" ht="13.5" thickBot="1" x14ac:dyDescent="0.25">
      <c r="B156" s="856"/>
      <c r="C156" s="856"/>
      <c r="D156" s="856"/>
      <c r="E156" s="856"/>
      <c r="F156" s="4477" t="s">
        <v>810</v>
      </c>
      <c r="G156" s="4478"/>
      <c r="H156" s="4478"/>
      <c r="I156" s="4478"/>
      <c r="J156" s="4478"/>
      <c r="K156" s="4479"/>
      <c r="L156" s="2765">
        <f>L43+L65+L77+L85+L109</f>
        <v>584.99999999999989</v>
      </c>
      <c r="M156" s="2762"/>
      <c r="N156" s="2762"/>
      <c r="P156" s="2762"/>
      <c r="Q156" s="2759"/>
    </row>
    <row r="157" spans="1:17" ht="13.5" thickBot="1" x14ac:dyDescent="0.25">
      <c r="B157" s="856"/>
      <c r="C157" s="856"/>
      <c r="D157" s="856"/>
      <c r="E157" s="856"/>
      <c r="F157" s="4480" t="s">
        <v>2</v>
      </c>
      <c r="G157" s="4481"/>
      <c r="H157" s="4481"/>
      <c r="I157" s="4481"/>
      <c r="J157" s="4481"/>
      <c r="K157" s="4481"/>
      <c r="L157" s="2764">
        <f>L158</f>
        <v>22585.5</v>
      </c>
      <c r="M157" s="2760"/>
      <c r="N157" s="2760"/>
      <c r="P157" s="2760"/>
      <c r="Q157" s="2759"/>
    </row>
    <row r="158" spans="1:17" ht="13.9" customHeight="1" thickBot="1" x14ac:dyDescent="0.25">
      <c r="B158" s="856"/>
      <c r="C158" s="856"/>
      <c r="D158" s="856"/>
      <c r="E158" s="856"/>
      <c r="F158" s="4482" t="s">
        <v>809</v>
      </c>
      <c r="G158" s="4483"/>
      <c r="H158" s="4483"/>
      <c r="I158" s="4483"/>
      <c r="J158" s="4483"/>
      <c r="K158" s="4484"/>
      <c r="L158" s="2763">
        <f>L14</f>
        <v>22585.5</v>
      </c>
      <c r="M158" s="2762"/>
      <c r="N158" s="2762"/>
      <c r="P158" s="2762"/>
      <c r="Q158" s="2759"/>
    </row>
    <row r="159" spans="1:17" ht="13.5" thickBot="1" x14ac:dyDescent="0.25">
      <c r="B159" s="856"/>
      <c r="C159" s="856"/>
      <c r="D159" s="856"/>
      <c r="E159" s="856"/>
      <c r="F159" s="4485" t="s">
        <v>0</v>
      </c>
      <c r="G159" s="4486"/>
      <c r="H159" s="4486"/>
      <c r="I159" s="4486"/>
      <c r="J159" s="4486"/>
      <c r="K159" s="4487"/>
      <c r="L159" s="2761">
        <f>L145+L157</f>
        <v>36637</v>
      </c>
      <c r="M159" s="2760"/>
      <c r="N159" s="2760"/>
      <c r="P159" s="2760"/>
      <c r="Q159" s="2759"/>
    </row>
    <row r="160" spans="1:17" x14ac:dyDescent="0.2">
      <c r="P160" s="2759"/>
      <c r="Q160" s="2759"/>
    </row>
  </sheetData>
  <mergeCells count="374">
    <mergeCell ref="A2:O2"/>
    <mergeCell ref="B13:B16"/>
    <mergeCell ref="A13:A16"/>
    <mergeCell ref="A34:A35"/>
    <mergeCell ref="B31:B33"/>
    <mergeCell ref="A31:A33"/>
    <mergeCell ref="O53:O56"/>
    <mergeCell ref="O57:O59"/>
    <mergeCell ref="M45:M48"/>
    <mergeCell ref="M49:M52"/>
    <mergeCell ref="M53:M56"/>
    <mergeCell ref="M57:M59"/>
    <mergeCell ref="N45:N48"/>
    <mergeCell ref="N49:N52"/>
    <mergeCell ref="N53:N56"/>
    <mergeCell ref="N57:N59"/>
    <mergeCell ref="O19:O20"/>
    <mergeCell ref="O23:O24"/>
    <mergeCell ref="O25:O26"/>
    <mergeCell ref="O27:O28"/>
    <mergeCell ref="O45:O48"/>
    <mergeCell ref="O49:O52"/>
    <mergeCell ref="O41:O44"/>
    <mergeCell ref="O29:O30"/>
    <mergeCell ref="Q85:Q86"/>
    <mergeCell ref="B27:B28"/>
    <mergeCell ref="A27:A28"/>
    <mergeCell ref="B25:B26"/>
    <mergeCell ref="A25:A26"/>
    <mergeCell ref="B21:B22"/>
    <mergeCell ref="B23:B24"/>
    <mergeCell ref="A21:A22"/>
    <mergeCell ref="A23:A24"/>
    <mergeCell ref="B34:B35"/>
    <mergeCell ref="N41:N44"/>
    <mergeCell ref="M41:M44"/>
    <mergeCell ref="N34:N35"/>
    <mergeCell ref="M34:M35"/>
    <mergeCell ref="O31:O33"/>
    <mergeCell ref="O34:O35"/>
    <mergeCell ref="G49:G52"/>
    <mergeCell ref="H41:H44"/>
    <mergeCell ref="G53:G56"/>
    <mergeCell ref="M17:M18"/>
    <mergeCell ref="M19:M20"/>
    <mergeCell ref="G38:G40"/>
    <mergeCell ref="H27:H28"/>
    <mergeCell ref="H29:H30"/>
    <mergeCell ref="H31:H33"/>
    <mergeCell ref="H34:H35"/>
    <mergeCell ref="H36:H37"/>
    <mergeCell ref="H38:H40"/>
    <mergeCell ref="H17:H18"/>
    <mergeCell ref="G21:G24"/>
    <mergeCell ref="G25:G28"/>
    <mergeCell ref="G29:G33"/>
    <mergeCell ref="G34:G37"/>
    <mergeCell ref="B98:B99"/>
    <mergeCell ref="C98:C99"/>
    <mergeCell ref="F118:F119"/>
    <mergeCell ref="G111:G114"/>
    <mergeCell ref="G57:G59"/>
    <mergeCell ref="G60:G62"/>
    <mergeCell ref="H53:H56"/>
    <mergeCell ref="H57:H59"/>
    <mergeCell ref="H60:H62"/>
    <mergeCell ref="H70:H72"/>
    <mergeCell ref="A130:A131"/>
    <mergeCell ref="B130:B131"/>
    <mergeCell ref="C130:C131"/>
    <mergeCell ref="D130:D131"/>
    <mergeCell ref="F130:F131"/>
    <mergeCell ref="D106:F110"/>
    <mergeCell ref="A127:A129"/>
    <mergeCell ref="B127:B129"/>
    <mergeCell ref="C127:C129"/>
    <mergeCell ref="D127:D129"/>
    <mergeCell ref="A123:A126"/>
    <mergeCell ref="C120:J120"/>
    <mergeCell ref="H111:H114"/>
    <mergeCell ref="H115:H117"/>
    <mergeCell ref="H118:H119"/>
    <mergeCell ref="D123:F126"/>
    <mergeCell ref="A118:A119"/>
    <mergeCell ref="B118:B119"/>
    <mergeCell ref="H123:H131"/>
    <mergeCell ref="F127:F129"/>
    <mergeCell ref="B123:B126"/>
    <mergeCell ref="D111:D114"/>
    <mergeCell ref="D115:D117"/>
    <mergeCell ref="D118:D119"/>
    <mergeCell ref="A45:A48"/>
    <mergeCell ref="B45:B48"/>
    <mergeCell ref="B38:B40"/>
    <mergeCell ref="C57:C59"/>
    <mergeCell ref="D57:D59"/>
    <mergeCell ref="F57:F59"/>
    <mergeCell ref="C45:C48"/>
    <mergeCell ref="A73:A74"/>
    <mergeCell ref="B73:B74"/>
    <mergeCell ref="C73:C74"/>
    <mergeCell ref="D73:D74"/>
    <mergeCell ref="A70:A72"/>
    <mergeCell ref="B70:B72"/>
    <mergeCell ref="F45:F48"/>
    <mergeCell ref="A49:A52"/>
    <mergeCell ref="B49:B52"/>
    <mergeCell ref="C49:C52"/>
    <mergeCell ref="D49:D52"/>
    <mergeCell ref="F49:F52"/>
    <mergeCell ref="A38:A40"/>
    <mergeCell ref="B36:B37"/>
    <mergeCell ref="A36:A37"/>
    <mergeCell ref="B41:B44"/>
    <mergeCell ref="A41:A44"/>
    <mergeCell ref="D17:D18"/>
    <mergeCell ref="D19:D20"/>
    <mergeCell ref="D21:D22"/>
    <mergeCell ref="D23:D24"/>
    <mergeCell ref="D25:D26"/>
    <mergeCell ref="B17:B18"/>
    <mergeCell ref="A17:A18"/>
    <mergeCell ref="B19:B20"/>
    <mergeCell ref="A19:A20"/>
    <mergeCell ref="B29:B30"/>
    <mergeCell ref="A29:A30"/>
    <mergeCell ref="D27:D28"/>
    <mergeCell ref="D29:D30"/>
    <mergeCell ref="C34:C35"/>
    <mergeCell ref="C23:C24"/>
    <mergeCell ref="C27:C28"/>
    <mergeCell ref="A3:O3"/>
    <mergeCell ref="A4:O4"/>
    <mergeCell ref="A6:A8"/>
    <mergeCell ref="B6:B8"/>
    <mergeCell ref="C6:C8"/>
    <mergeCell ref="E6:E8"/>
    <mergeCell ref="F6:F8"/>
    <mergeCell ref="H6:H8"/>
    <mergeCell ref="K6:K8"/>
    <mergeCell ref="L6:L8"/>
    <mergeCell ref="M7:M8"/>
    <mergeCell ref="N7:N8"/>
    <mergeCell ref="N13:N16"/>
    <mergeCell ref="O13:O16"/>
    <mergeCell ref="N5:O5"/>
    <mergeCell ref="D6:D8"/>
    <mergeCell ref="G6:G8"/>
    <mergeCell ref="J6:J8"/>
    <mergeCell ref="M6:O6"/>
    <mergeCell ref="O7:O8"/>
    <mergeCell ref="I6:I8"/>
    <mergeCell ref="H13:H16"/>
    <mergeCell ref="G13:G16"/>
    <mergeCell ref="D13:F16"/>
    <mergeCell ref="F17:F18"/>
    <mergeCell ref="F19:F20"/>
    <mergeCell ref="G17:G20"/>
    <mergeCell ref="D36:D37"/>
    <mergeCell ref="N29:N30"/>
    <mergeCell ref="N31:N33"/>
    <mergeCell ref="N17:N18"/>
    <mergeCell ref="N19:N20"/>
    <mergeCell ref="N23:N24"/>
    <mergeCell ref="M23:M24"/>
    <mergeCell ref="M25:M26"/>
    <mergeCell ref="M27:M28"/>
    <mergeCell ref="M29:M30"/>
    <mergeCell ref="M31:M33"/>
    <mergeCell ref="H19:H20"/>
    <mergeCell ref="H21:H22"/>
    <mergeCell ref="H23:H24"/>
    <mergeCell ref="H25:H26"/>
    <mergeCell ref="N25:N26"/>
    <mergeCell ref="N27:N28"/>
    <mergeCell ref="I13:I16"/>
    <mergeCell ref="M13:M16"/>
    <mergeCell ref="D60:D62"/>
    <mergeCell ref="B63:B66"/>
    <mergeCell ref="C63:C66"/>
    <mergeCell ref="C17:C18"/>
    <mergeCell ref="C19:C20"/>
    <mergeCell ref="C21:C22"/>
    <mergeCell ref="D31:D33"/>
    <mergeCell ref="D34:D35"/>
    <mergeCell ref="I41:I44"/>
    <mergeCell ref="G41:G44"/>
    <mergeCell ref="C29:C30"/>
    <mergeCell ref="F29:F30"/>
    <mergeCell ref="F31:F33"/>
    <mergeCell ref="F23:F24"/>
    <mergeCell ref="F25:F26"/>
    <mergeCell ref="F27:F28"/>
    <mergeCell ref="D38:D40"/>
    <mergeCell ref="C36:C37"/>
    <mergeCell ref="C38:C40"/>
    <mergeCell ref="C31:C33"/>
    <mergeCell ref="F34:F35"/>
    <mergeCell ref="F36:F37"/>
    <mergeCell ref="F38:F40"/>
    <mergeCell ref="C25:C26"/>
    <mergeCell ref="D45:D48"/>
    <mergeCell ref="C41:C44"/>
    <mergeCell ref="A88:A91"/>
    <mergeCell ref="B88:B91"/>
    <mergeCell ref="C88:C91"/>
    <mergeCell ref="D88:D91"/>
    <mergeCell ref="F88:F91"/>
    <mergeCell ref="D83:F87"/>
    <mergeCell ref="F60:F62"/>
    <mergeCell ref="D41:F44"/>
    <mergeCell ref="A53:A56"/>
    <mergeCell ref="B53:B56"/>
    <mergeCell ref="C53:C56"/>
    <mergeCell ref="D53:D56"/>
    <mergeCell ref="F53:F56"/>
    <mergeCell ref="A57:A59"/>
    <mergeCell ref="B57:B59"/>
    <mergeCell ref="A67:A69"/>
    <mergeCell ref="B67:B69"/>
    <mergeCell ref="C67:C69"/>
    <mergeCell ref="D67:D69"/>
    <mergeCell ref="A60:A62"/>
    <mergeCell ref="B60:B62"/>
    <mergeCell ref="C60:C62"/>
    <mergeCell ref="B94:B95"/>
    <mergeCell ref="C94:C95"/>
    <mergeCell ref="A98:A99"/>
    <mergeCell ref="I63:I66"/>
    <mergeCell ref="H67:H69"/>
    <mergeCell ref="H73:H74"/>
    <mergeCell ref="A83:A87"/>
    <mergeCell ref="B83:B87"/>
    <mergeCell ref="A96:A97"/>
    <mergeCell ref="B96:B97"/>
    <mergeCell ref="C96:C97"/>
    <mergeCell ref="A92:A93"/>
    <mergeCell ref="D63:F66"/>
    <mergeCell ref="F67:F69"/>
    <mergeCell ref="C70:C72"/>
    <mergeCell ref="D70:D72"/>
    <mergeCell ref="F70:F72"/>
    <mergeCell ref="A75:A78"/>
    <mergeCell ref="B75:B78"/>
    <mergeCell ref="C75:C78"/>
    <mergeCell ref="G92:G93"/>
    <mergeCell ref="G94:G95"/>
    <mergeCell ref="G96:G97"/>
    <mergeCell ref="G98:G99"/>
    <mergeCell ref="F156:K156"/>
    <mergeCell ref="F157:K157"/>
    <mergeCell ref="F158:K158"/>
    <mergeCell ref="F159:K159"/>
    <mergeCell ref="M132:M134"/>
    <mergeCell ref="B139:K139"/>
    <mergeCell ref="A140:K140"/>
    <mergeCell ref="F147:K147"/>
    <mergeCell ref="F148:K148"/>
    <mergeCell ref="D135:D137"/>
    <mergeCell ref="A79:A82"/>
    <mergeCell ref="B79:B82"/>
    <mergeCell ref="C79:C82"/>
    <mergeCell ref="D79:D82"/>
    <mergeCell ref="H75:H82"/>
    <mergeCell ref="G132:G137"/>
    <mergeCell ref="H132:H137"/>
    <mergeCell ref="D132:F134"/>
    <mergeCell ref="G106:G110"/>
    <mergeCell ref="A132:A134"/>
    <mergeCell ref="B132:B134"/>
    <mergeCell ref="C132:C134"/>
    <mergeCell ref="A100:A103"/>
    <mergeCell ref="B100:B103"/>
    <mergeCell ref="A135:A137"/>
    <mergeCell ref="B135:B137"/>
    <mergeCell ref="C135:C137"/>
    <mergeCell ref="G83:G87"/>
    <mergeCell ref="F98:F99"/>
    <mergeCell ref="G118:G119"/>
    <mergeCell ref="H88:H95"/>
    <mergeCell ref="H96:H99"/>
    <mergeCell ref="B92:B93"/>
    <mergeCell ref="A115:A117"/>
    <mergeCell ref="B115:B117"/>
    <mergeCell ref="F115:F117"/>
    <mergeCell ref="A104:A105"/>
    <mergeCell ref="B104:B105"/>
    <mergeCell ref="S60:S62"/>
    <mergeCell ref="D75:F78"/>
    <mergeCell ref="F79:F82"/>
    <mergeCell ref="D96:D97"/>
    <mergeCell ref="D98:D99"/>
    <mergeCell ref="A106:A110"/>
    <mergeCell ref="B106:B110"/>
    <mergeCell ref="H106:H110"/>
    <mergeCell ref="A111:A114"/>
    <mergeCell ref="B111:B114"/>
    <mergeCell ref="F111:F114"/>
    <mergeCell ref="M94:M95"/>
    <mergeCell ref="N94:N95"/>
    <mergeCell ref="N107:N110"/>
    <mergeCell ref="M107:M110"/>
    <mergeCell ref="A63:A66"/>
    <mergeCell ref="C92:C93"/>
    <mergeCell ref="D92:D93"/>
    <mergeCell ref="A94:A95"/>
    <mergeCell ref="E127:E131"/>
    <mergeCell ref="F92:F93"/>
    <mergeCell ref="F143:L143"/>
    <mergeCell ref="F145:K145"/>
    <mergeCell ref="F146:K146"/>
    <mergeCell ref="F135:F137"/>
    <mergeCell ref="I75:I82"/>
    <mergeCell ref="J75:J82"/>
    <mergeCell ref="I132:I137"/>
    <mergeCell ref="J132:J137"/>
    <mergeCell ref="I100:I103"/>
    <mergeCell ref="I106:I110"/>
    <mergeCell ref="G115:G117"/>
    <mergeCell ref="H100:H105"/>
    <mergeCell ref="G104:G105"/>
    <mergeCell ref="F94:F95"/>
    <mergeCell ref="F96:F97"/>
    <mergeCell ref="D100:F103"/>
    <mergeCell ref="D94:D95"/>
    <mergeCell ref="G100:G103"/>
    <mergeCell ref="G88:G91"/>
    <mergeCell ref="W21:W22"/>
    <mergeCell ref="W34:W35"/>
    <mergeCell ref="F152:K152"/>
    <mergeCell ref="F153:K153"/>
    <mergeCell ref="F154:K154"/>
    <mergeCell ref="N86:N87"/>
    <mergeCell ref="O86:O87"/>
    <mergeCell ref="O107:O110"/>
    <mergeCell ref="M76:M78"/>
    <mergeCell ref="Q60:Q62"/>
    <mergeCell ref="H63:H66"/>
    <mergeCell ref="F73:F74"/>
    <mergeCell ref="G63:G66"/>
    <mergeCell ref="G67:G69"/>
    <mergeCell ref="G70:G72"/>
    <mergeCell ref="G73:G74"/>
    <mergeCell ref="M65:M66"/>
    <mergeCell ref="N65:N66"/>
    <mergeCell ref="O65:O66"/>
    <mergeCell ref="F104:F105"/>
    <mergeCell ref="R85:R86"/>
    <mergeCell ref="C138:J138"/>
    <mergeCell ref="O94:O95"/>
    <mergeCell ref="O132:O134"/>
    <mergeCell ref="G75:G82"/>
    <mergeCell ref="N76:N78"/>
    <mergeCell ref="O76:O78"/>
    <mergeCell ref="M73:M74"/>
    <mergeCell ref="N73:N74"/>
    <mergeCell ref="O73:O74"/>
    <mergeCell ref="F21:F22"/>
    <mergeCell ref="F155:K155"/>
    <mergeCell ref="H83:H87"/>
    <mergeCell ref="I83:I87"/>
    <mergeCell ref="K85:K86"/>
    <mergeCell ref="L85:L86"/>
    <mergeCell ref="M86:M87"/>
    <mergeCell ref="M111:M114"/>
    <mergeCell ref="N111:N114"/>
    <mergeCell ref="O111:O114"/>
    <mergeCell ref="G123:G131"/>
    <mergeCell ref="F149:K149"/>
    <mergeCell ref="F150:K150"/>
    <mergeCell ref="N132:N134"/>
    <mergeCell ref="H45:H48"/>
    <mergeCell ref="H49:H52"/>
    <mergeCell ref="G45:G48"/>
  </mergeCells>
  <pageMargins left="0.70866141732283472" right="0.70866141732283472" top="0.74803149606299213" bottom="0.74803149606299213" header="0.31496062992125984" footer="0.31496062992125984"/>
  <pageSetup paperSize="9" scale="65" firstPageNumber="52" fitToHeight="0" orientation="landscape"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24"/>
  <sheetViews>
    <sheetView workbookViewId="0">
      <selection activeCell="H13" sqref="H13"/>
    </sheetView>
  </sheetViews>
  <sheetFormatPr defaultRowHeight="15" x14ac:dyDescent="0.25"/>
  <cols>
    <col min="1" max="1" width="9.140625" style="3078"/>
    <col min="2" max="2" width="9" style="3078" customWidth="1"/>
    <col min="3" max="3" width="51.7109375" style="3078" customWidth="1"/>
    <col min="4" max="16384" width="9.140625" style="3078"/>
  </cols>
  <sheetData>
    <row r="4" spans="2:3" ht="15.75" thickBot="1" x14ac:dyDescent="0.3">
      <c r="C4" s="3078" t="s">
        <v>1141</v>
      </c>
    </row>
    <row r="5" spans="2:3" ht="59.25" customHeight="1" thickBot="1" x14ac:dyDescent="0.3">
      <c r="B5" s="3086" t="s">
        <v>1140</v>
      </c>
      <c r="C5" s="3085" t="s">
        <v>1139</v>
      </c>
    </row>
    <row r="6" spans="2:3" ht="21.75" customHeight="1" x14ac:dyDescent="0.25">
      <c r="B6" s="3084">
        <v>0</v>
      </c>
      <c r="C6" s="3083" t="s">
        <v>31</v>
      </c>
    </row>
    <row r="7" spans="2:3" ht="23.25" customHeight="1" x14ac:dyDescent="0.25">
      <c r="B7" s="3082">
        <v>1</v>
      </c>
      <c r="C7" s="3081" t="s">
        <v>77</v>
      </c>
    </row>
    <row r="8" spans="2:3" ht="24.75" customHeight="1" x14ac:dyDescent="0.25">
      <c r="B8" s="3082">
        <v>2</v>
      </c>
      <c r="C8" s="3081" t="s">
        <v>1138</v>
      </c>
    </row>
    <row r="9" spans="2:3" ht="15.75" customHeight="1" x14ac:dyDescent="0.25">
      <c r="B9" s="3082">
        <v>3</v>
      </c>
      <c r="C9" s="3081" t="s">
        <v>94</v>
      </c>
    </row>
    <row r="10" spans="2:3" ht="24" customHeight="1" x14ac:dyDescent="0.25">
      <c r="B10" s="3082">
        <v>4</v>
      </c>
      <c r="C10" s="3081" t="s">
        <v>1137</v>
      </c>
    </row>
    <row r="11" spans="2:3" ht="15" customHeight="1" x14ac:dyDescent="0.25">
      <c r="B11" s="3082">
        <v>5</v>
      </c>
      <c r="C11" s="3081" t="s">
        <v>275</v>
      </c>
    </row>
    <row r="12" spans="2:3" ht="30.75" customHeight="1" x14ac:dyDescent="0.25">
      <c r="B12" s="3082">
        <v>6</v>
      </c>
      <c r="C12" s="3081" t="s">
        <v>423</v>
      </c>
    </row>
    <row r="13" spans="2:3" ht="23.25" customHeight="1" x14ac:dyDescent="0.25">
      <c r="B13" s="3082">
        <v>7</v>
      </c>
      <c r="C13" s="3081" t="s">
        <v>237</v>
      </c>
    </row>
    <row r="14" spans="2:3" ht="24" customHeight="1" x14ac:dyDescent="0.25">
      <c r="B14" s="3082">
        <v>8</v>
      </c>
      <c r="C14" s="3081" t="s">
        <v>228</v>
      </c>
    </row>
    <row r="15" spans="2:3" ht="24" customHeight="1" x14ac:dyDescent="0.25">
      <c r="B15" s="3082">
        <v>9</v>
      </c>
      <c r="C15" s="3081" t="s">
        <v>44</v>
      </c>
    </row>
    <row r="16" spans="2:3" ht="18" customHeight="1" x14ac:dyDescent="0.25">
      <c r="B16" s="3082">
        <v>10</v>
      </c>
      <c r="C16" s="3081" t="s">
        <v>816</v>
      </c>
    </row>
    <row r="17" spans="2:3" ht="24.75" customHeight="1" x14ac:dyDescent="0.25">
      <c r="B17" s="3082">
        <v>11</v>
      </c>
      <c r="C17" s="3081" t="s">
        <v>358</v>
      </c>
    </row>
    <row r="18" spans="2:3" ht="22.5" customHeight="1" x14ac:dyDescent="0.25">
      <c r="B18" s="3082">
        <v>12</v>
      </c>
      <c r="C18" s="3081" t="s">
        <v>202</v>
      </c>
    </row>
    <row r="19" spans="2:3" ht="21" customHeight="1" x14ac:dyDescent="0.25">
      <c r="B19" s="3082">
        <v>13</v>
      </c>
      <c r="C19" s="3081" t="s">
        <v>49</v>
      </c>
    </row>
    <row r="20" spans="2:3" ht="28.5" customHeight="1" x14ac:dyDescent="0.25">
      <c r="B20" s="3082">
        <v>14</v>
      </c>
      <c r="C20" s="3081" t="s">
        <v>36</v>
      </c>
    </row>
    <row r="21" spans="2:3" ht="24" customHeight="1" x14ac:dyDescent="0.25">
      <c r="B21" s="3082">
        <v>15</v>
      </c>
      <c r="C21" s="3081" t="s">
        <v>195</v>
      </c>
    </row>
    <row r="22" spans="2:3" ht="18.75" customHeight="1" x14ac:dyDescent="0.25">
      <c r="B22" s="3082">
        <v>16</v>
      </c>
      <c r="C22" s="3081" t="s">
        <v>58</v>
      </c>
    </row>
    <row r="23" spans="2:3" ht="21" customHeight="1" x14ac:dyDescent="0.25">
      <c r="B23" s="3082">
        <v>17</v>
      </c>
      <c r="C23" s="3081" t="s">
        <v>1136</v>
      </c>
    </row>
    <row r="24" spans="2:3" ht="26.25" customHeight="1" thickBot="1" x14ac:dyDescent="0.3">
      <c r="B24" s="3080">
        <v>18</v>
      </c>
      <c r="C24" s="3079" t="s">
        <v>1135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Įvardinti diapazonai</vt:lpstr>
      </vt:variant>
      <vt:variant>
        <vt:i4>1</vt:i4>
      </vt:variant>
    </vt:vector>
  </HeadingPairs>
  <TitlesOfParts>
    <vt:vector size="10" baseType="lpstr">
      <vt:lpstr>1 Programa</vt:lpstr>
      <vt:lpstr>2 programa</vt:lpstr>
      <vt:lpstr>5 programa</vt:lpstr>
      <vt:lpstr>10 programa</vt:lpstr>
      <vt:lpstr>12 programa</vt:lpstr>
      <vt:lpstr>13 programa</vt:lpstr>
      <vt:lpstr>14 programa</vt:lpstr>
      <vt:lpstr>15 programa</vt:lpstr>
      <vt:lpstr>Priemonių vykdytojų kodai</vt:lpstr>
      <vt:lpstr>'10 programa'!Print_Area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Bajorūnė</cp:lastModifiedBy>
  <dcterms:created xsi:type="dcterms:W3CDTF">2022-09-26T10:11:54Z</dcterms:created>
  <dcterms:modified xsi:type="dcterms:W3CDTF">2022-09-28T10:39:09Z</dcterms:modified>
</cp:coreProperties>
</file>