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2\Desktop\Metinis veiklos planas 2022 m\7 keitimas\"/>
    </mc:Choice>
  </mc:AlternateContent>
  <bookViews>
    <workbookView xWindow="0" yWindow="0" windowWidth="28800" windowHeight="12435"/>
  </bookViews>
  <sheets>
    <sheet name="1 Programa" sheetId="1" r:id="rId1"/>
    <sheet name="2 programa" sheetId="3" r:id="rId2"/>
    <sheet name="4 programa" sheetId="4" r:id="rId3"/>
    <sheet name="5 programa" sheetId="5" r:id="rId4"/>
    <sheet name="6 programa" sheetId="6" r:id="rId5"/>
    <sheet name="9 programa" sheetId="7" r:id="rId6"/>
    <sheet name="10 programa" sheetId="8" r:id="rId7"/>
    <sheet name="11 programa" sheetId="9" r:id="rId8"/>
    <sheet name="13 programa" sheetId="10" r:id="rId9"/>
    <sheet name="14 programa" sheetId="11" r:id="rId10"/>
    <sheet name="15 programa" sheetId="12" r:id="rId11"/>
    <sheet name="Priemonių vykdytojų kodai " sheetId="2" r:id="rId12"/>
  </sheets>
  <definedNames>
    <definedName name="_xlnm._FilterDatabase" localSheetId="6" hidden="1">'10 programa'!$A$6:$L$464</definedName>
    <definedName name="_xlnm.Print_Area" localSheetId="6">'10 programa'!$A$1:$O$486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3" i="12" l="1"/>
  <c r="L16" i="12" s="1"/>
  <c r="L14" i="12"/>
  <c r="L15" i="12"/>
  <c r="L18" i="12"/>
  <c r="L22" i="12"/>
  <c r="L26" i="12"/>
  <c r="L28" i="12"/>
  <c r="L30" i="12"/>
  <c r="L33" i="12"/>
  <c r="L37" i="12"/>
  <c r="L40" i="12"/>
  <c r="L41" i="12"/>
  <c r="L146" i="12" s="1"/>
  <c r="L42" i="12"/>
  <c r="L148" i="12" s="1"/>
  <c r="L43" i="12"/>
  <c r="L48" i="12"/>
  <c r="L52" i="12"/>
  <c r="L56" i="12"/>
  <c r="L59" i="12"/>
  <c r="L62" i="12"/>
  <c r="L63" i="12"/>
  <c r="L66" i="12" s="1"/>
  <c r="L64" i="12"/>
  <c r="L65" i="12"/>
  <c r="L156" i="12" s="1"/>
  <c r="L69" i="12"/>
  <c r="L72" i="12"/>
  <c r="L74" i="12"/>
  <c r="L78" i="12"/>
  <c r="L82" i="12"/>
  <c r="L83" i="12"/>
  <c r="L84" i="12"/>
  <c r="L85" i="12"/>
  <c r="L87" i="12"/>
  <c r="L91" i="12"/>
  <c r="L93" i="12"/>
  <c r="L95" i="12"/>
  <c r="L97" i="12"/>
  <c r="L99" i="12"/>
  <c r="L103" i="12"/>
  <c r="L105" i="12"/>
  <c r="L106" i="12"/>
  <c r="L110" i="12" s="1"/>
  <c r="L107" i="12"/>
  <c r="L108" i="12"/>
  <c r="L109" i="12"/>
  <c r="L114" i="12"/>
  <c r="L117" i="12"/>
  <c r="L119" i="12"/>
  <c r="L123" i="12"/>
  <c r="L124" i="12"/>
  <c r="L125" i="12"/>
  <c r="L126" i="12"/>
  <c r="L138" i="12" s="1"/>
  <c r="L129" i="12"/>
  <c r="L131" i="12"/>
  <c r="L134" i="12"/>
  <c r="L137" i="12"/>
  <c r="L152" i="12"/>
  <c r="L155" i="12"/>
  <c r="L158" i="12"/>
  <c r="L157" i="12" s="1"/>
  <c r="L145" i="12" l="1"/>
  <c r="L159" i="12" s="1"/>
  <c r="L44" i="12"/>
  <c r="L120" i="12" s="1"/>
  <c r="L139" i="12" s="1"/>
  <c r="L140" i="12" s="1"/>
  <c r="L16" i="11"/>
  <c r="L19" i="11"/>
  <c r="L21" i="11"/>
  <c r="L22" i="11"/>
  <c r="L23" i="11"/>
  <c r="L102" i="11" s="1"/>
  <c r="L24" i="11"/>
  <c r="L46" i="11" s="1"/>
  <c r="L27" i="11"/>
  <c r="L28" i="11"/>
  <c r="L31" i="11"/>
  <c r="L33" i="11"/>
  <c r="L35" i="11"/>
  <c r="L37" i="11"/>
  <c r="L39" i="11"/>
  <c r="L41" i="11"/>
  <c r="L43" i="11"/>
  <c r="L45" i="11"/>
  <c r="L50" i="11"/>
  <c r="L53" i="11" s="1"/>
  <c r="L51" i="11"/>
  <c r="L56" i="11"/>
  <c r="L59" i="11"/>
  <c r="L61" i="11"/>
  <c r="L63" i="11"/>
  <c r="L65" i="11"/>
  <c r="L67" i="11"/>
  <c r="L68" i="11"/>
  <c r="L74" i="11"/>
  <c r="L76" i="11"/>
  <c r="L77" i="11"/>
  <c r="L79" i="11" s="1"/>
  <c r="L78" i="11"/>
  <c r="L82" i="11"/>
  <c r="L85" i="11"/>
  <c r="L90" i="11"/>
  <c r="L92" i="11"/>
  <c r="L93" i="11"/>
  <c r="L100" i="11"/>
  <c r="L111" i="11"/>
  <c r="L99" i="11" l="1"/>
  <c r="L113" i="11" s="1"/>
  <c r="L86" i="11"/>
  <c r="L94" i="11"/>
  <c r="L95" i="11" s="1"/>
  <c r="L21" i="10"/>
  <c r="L25" i="10"/>
  <c r="L31" i="10"/>
  <c r="L32" i="10"/>
  <c r="L34" i="10" s="1"/>
  <c r="L80" i="10" s="1"/>
  <c r="L152" i="10" s="1"/>
  <c r="L33" i="10"/>
  <c r="L37" i="10"/>
  <c r="L41" i="10"/>
  <c r="L47" i="10" s="1"/>
  <c r="L42" i="10"/>
  <c r="L54" i="10"/>
  <c r="L63" i="10"/>
  <c r="L66" i="10" s="1"/>
  <c r="L65" i="10"/>
  <c r="L69" i="10"/>
  <c r="L71" i="10"/>
  <c r="L74" i="10" s="1"/>
  <c r="L79" i="10"/>
  <c r="L84" i="10"/>
  <c r="L88" i="10" s="1"/>
  <c r="L151" i="10" s="1"/>
  <c r="L86" i="10"/>
  <c r="L91" i="10"/>
  <c r="L94" i="10"/>
  <c r="L97" i="10"/>
  <c r="L101" i="10"/>
  <c r="L104" i="10"/>
  <c r="L106" i="10"/>
  <c r="L110" i="10"/>
  <c r="L113" i="10"/>
  <c r="L116" i="10"/>
  <c r="L118" i="10"/>
  <c r="L120" i="10"/>
  <c r="L122" i="10"/>
  <c r="L125" i="10"/>
  <c r="L128" i="10"/>
  <c r="L131" i="10"/>
  <c r="L133" i="10"/>
  <c r="L135" i="10"/>
  <c r="L137" i="10"/>
  <c r="L139" i="10"/>
  <c r="L141" i="10"/>
  <c r="L143" i="10"/>
  <c r="L146" i="10"/>
  <c r="L148" i="10"/>
  <c r="L159" i="10"/>
  <c r="L168" i="10" s="1"/>
  <c r="L161" i="10"/>
  <c r="L164" i="10"/>
  <c r="L166" i="10"/>
  <c r="L167" i="10"/>
  <c r="L176" i="10"/>
  <c r="L185" i="10"/>
  <c r="L169" i="10" l="1"/>
  <c r="L181" i="10"/>
  <c r="L178" i="10"/>
  <c r="L175" i="10" s="1"/>
  <c r="L189" i="10" s="1"/>
  <c r="L15" i="9"/>
  <c r="L17" i="9"/>
  <c r="L19" i="9"/>
  <c r="L21" i="9"/>
  <c r="L22" i="9"/>
  <c r="L26" i="9"/>
  <c r="L28" i="9"/>
  <c r="L24" i="9" s="1"/>
  <c r="L31" i="9" s="1"/>
  <c r="L30" i="9"/>
  <c r="L34" i="9"/>
  <c r="L36" i="9"/>
  <c r="L45" i="9" s="1"/>
  <c r="L38" i="9"/>
  <c r="L40" i="9"/>
  <c r="L42" i="9"/>
  <c r="L44" i="9"/>
  <c r="L50" i="9"/>
  <c r="L52" i="9"/>
  <c r="L55" i="9"/>
  <c r="L57" i="9"/>
  <c r="L58" i="9"/>
  <c r="L79" i="9" s="1"/>
  <c r="L78" i="9" s="1"/>
  <c r="L92" i="9" s="1"/>
  <c r="L64" i="9"/>
  <c r="L61" i="9" s="1"/>
  <c r="L67" i="9"/>
  <c r="L70" i="9"/>
  <c r="L71" i="9" l="1"/>
  <c r="L72" i="9" s="1"/>
  <c r="L73" i="9" s="1"/>
  <c r="L15" i="8"/>
  <c r="L19" i="8"/>
  <c r="L23" i="8"/>
  <c r="L24" i="8"/>
  <c r="L25" i="8"/>
  <c r="L26" i="8"/>
  <c r="L27" i="8" s="1"/>
  <c r="L35" i="8"/>
  <c r="L54" i="8" s="1"/>
  <c r="L62" i="8" s="1"/>
  <c r="L39" i="8"/>
  <c r="L43" i="8"/>
  <c r="L47" i="8"/>
  <c r="L51" i="8"/>
  <c r="L52" i="8"/>
  <c r="L53" i="8"/>
  <c r="L56" i="8"/>
  <c r="L59" i="8" s="1"/>
  <c r="L61" i="8"/>
  <c r="L65" i="8"/>
  <c r="L67" i="8" s="1"/>
  <c r="L70" i="8" s="1"/>
  <c r="L69" i="8"/>
  <c r="L75" i="8"/>
  <c r="L77" i="8" s="1"/>
  <c r="L80" i="8" s="1"/>
  <c r="L79" i="8"/>
  <c r="L84" i="8"/>
  <c r="L87" i="8" s="1"/>
  <c r="L97" i="8" s="1"/>
  <c r="L85" i="8"/>
  <c r="L90" i="8"/>
  <c r="L91" i="8"/>
  <c r="L93" i="8" s="1"/>
  <c r="L92" i="8"/>
  <c r="L96" i="8"/>
  <c r="L103" i="8"/>
  <c r="L106" i="8" s="1"/>
  <c r="L108" i="8"/>
  <c r="L109" i="8"/>
  <c r="L110" i="8"/>
  <c r="L111" i="8"/>
  <c r="L112" i="8"/>
  <c r="L475" i="8" s="1"/>
  <c r="L113" i="8"/>
  <c r="L118" i="8"/>
  <c r="L119" i="8"/>
  <c r="L120" i="8"/>
  <c r="L474" i="8" s="1"/>
  <c r="L121" i="8"/>
  <c r="L126" i="8"/>
  <c r="L130" i="8"/>
  <c r="L132" i="8"/>
  <c r="L133" i="8"/>
  <c r="L134" i="8"/>
  <c r="L135" i="8"/>
  <c r="L139" i="8"/>
  <c r="L144" i="8"/>
  <c r="L145" i="8"/>
  <c r="L147" i="8" s="1"/>
  <c r="L150" i="8"/>
  <c r="L151" i="8"/>
  <c r="L155" i="8" s="1"/>
  <c r="L152" i="8"/>
  <c r="L153" i="8"/>
  <c r="L159" i="8"/>
  <c r="L163" i="8"/>
  <c r="L167" i="8"/>
  <c r="L173" i="8"/>
  <c r="L177" i="8"/>
  <c r="L181" i="8"/>
  <c r="L185" i="8"/>
  <c r="L189" i="8"/>
  <c r="L193" i="8"/>
  <c r="L197" i="8"/>
  <c r="L201" i="8"/>
  <c r="L203" i="8"/>
  <c r="L204" i="8"/>
  <c r="L205" i="8"/>
  <c r="L206" i="8" s="1"/>
  <c r="L239" i="8" s="1"/>
  <c r="L210" i="8"/>
  <c r="L214" i="8"/>
  <c r="L218" i="8"/>
  <c r="L222" i="8"/>
  <c r="L226" i="8"/>
  <c r="L230" i="8"/>
  <c r="L234" i="8"/>
  <c r="L238" i="8"/>
  <c r="L245" i="8"/>
  <c r="L249" i="8" s="1"/>
  <c r="L246" i="8"/>
  <c r="L247" i="8"/>
  <c r="L248" i="8"/>
  <c r="L253" i="8"/>
  <c r="L257" i="8"/>
  <c r="L261" i="8"/>
  <c r="L265" i="8"/>
  <c r="L269" i="8"/>
  <c r="L273" i="8"/>
  <c r="L277" i="8"/>
  <c r="L281" i="8"/>
  <c r="L285" i="8"/>
  <c r="L290" i="8"/>
  <c r="L294" i="8"/>
  <c r="L298" i="8"/>
  <c r="L302" i="8"/>
  <c r="L306" i="8"/>
  <c r="L310" i="8"/>
  <c r="L314" i="8"/>
  <c r="L318" i="8"/>
  <c r="L323" i="8"/>
  <c r="L324" i="8"/>
  <c r="L325" i="8"/>
  <c r="L326" i="8" s="1"/>
  <c r="L330" i="8"/>
  <c r="L334" i="8"/>
  <c r="L338" i="8"/>
  <c r="L342" i="8"/>
  <c r="L343" i="8"/>
  <c r="L345" i="8"/>
  <c r="L346" i="8"/>
  <c r="L349" i="8"/>
  <c r="L350" i="8"/>
  <c r="L351" i="8"/>
  <c r="L352" i="8"/>
  <c r="L353" i="8" s="1"/>
  <c r="L357" i="8"/>
  <c r="L358" i="8"/>
  <c r="L361" i="8" s="1"/>
  <c r="L359" i="8"/>
  <c r="L360" i="8"/>
  <c r="L365" i="8"/>
  <c r="L369" i="8"/>
  <c r="L373" i="8"/>
  <c r="L374" i="8"/>
  <c r="L375" i="8"/>
  <c r="L376" i="8"/>
  <c r="L377" i="8" s="1"/>
  <c r="L381" i="8"/>
  <c r="L385" i="8"/>
  <c r="L389" i="8"/>
  <c r="L393" i="8"/>
  <c r="L396" i="8"/>
  <c r="L398" i="8"/>
  <c r="L399" i="8"/>
  <c r="L402" i="8" s="1"/>
  <c r="L462" i="8" s="1"/>
  <c r="L404" i="8"/>
  <c r="L405" i="8"/>
  <c r="L407" i="8" s="1"/>
  <c r="L409" i="8"/>
  <c r="L431" i="8"/>
  <c r="L435" i="8" s="1"/>
  <c r="L432" i="8"/>
  <c r="L433" i="8"/>
  <c r="L476" i="8" s="1"/>
  <c r="L434" i="8"/>
  <c r="L443" i="8"/>
  <c r="L454" i="8"/>
  <c r="L461" i="8"/>
  <c r="L472" i="8"/>
  <c r="L482" i="8"/>
  <c r="L484" i="8"/>
  <c r="L98" i="8" l="1"/>
  <c r="L390" i="8"/>
  <c r="L463" i="8" s="1"/>
  <c r="L471" i="8"/>
  <c r="L470" i="8" s="1"/>
  <c r="L486" i="8" s="1"/>
  <c r="L122" i="8"/>
  <c r="L140" i="8" s="1"/>
  <c r="L240" i="8" s="1"/>
  <c r="L15" i="7"/>
  <c r="L16" i="7" s="1"/>
  <c r="L32" i="7" s="1"/>
  <c r="L33" i="7" s="1"/>
  <c r="L34" i="7" s="1"/>
  <c r="L18" i="7"/>
  <c r="L19" i="7"/>
  <c r="L21" i="7"/>
  <c r="L23" i="7"/>
  <c r="L25" i="7"/>
  <c r="L27" i="7"/>
  <c r="L29" i="7"/>
  <c r="L31" i="7"/>
  <c r="L464" i="8" l="1"/>
  <c r="L42" i="7"/>
  <c r="L41" i="7" s="1"/>
  <c r="L55" i="7" s="1"/>
  <c r="L14" i="6"/>
  <c r="L27" i="6" s="1"/>
  <c r="L16" i="6"/>
  <c r="L19" i="6"/>
  <c r="L22" i="6"/>
  <c r="L24" i="6"/>
  <c r="L26" i="6"/>
  <c r="L29" i="6"/>
  <c r="L31" i="6" s="1"/>
  <c r="L30" i="6"/>
  <c r="L102" i="6" s="1"/>
  <c r="L34" i="6"/>
  <c r="L35" i="6"/>
  <c r="L36" i="6"/>
  <c r="L38" i="6"/>
  <c r="L39" i="6"/>
  <c r="L40" i="6"/>
  <c r="L41" i="6"/>
  <c r="L44" i="6"/>
  <c r="L45" i="6"/>
  <c r="L46" i="6"/>
  <c r="L47" i="6"/>
  <c r="L50" i="6"/>
  <c r="L51" i="6"/>
  <c r="L52" i="6"/>
  <c r="L54" i="6"/>
  <c r="L55" i="6"/>
  <c r="L56" i="6"/>
  <c r="L57" i="6"/>
  <c r="L60" i="6"/>
  <c r="L61" i="6"/>
  <c r="L62" i="6"/>
  <c r="L64" i="6"/>
  <c r="L65" i="6"/>
  <c r="L66" i="6" s="1"/>
  <c r="L68" i="6"/>
  <c r="L69" i="6"/>
  <c r="L71" i="6" s="1"/>
  <c r="L70" i="6"/>
  <c r="L74" i="6"/>
  <c r="L92" i="6"/>
  <c r="L75" i="6" l="1"/>
  <c r="L76" i="6" s="1"/>
  <c r="L78" i="6" s="1"/>
  <c r="L77" i="6" s="1"/>
  <c r="L93" i="6"/>
  <c r="L91" i="6" s="1"/>
  <c r="L105" i="6" s="1"/>
  <c r="L13" i="5"/>
  <c r="L14" i="5"/>
  <c r="L17" i="5" s="1"/>
  <c r="L16" i="5"/>
  <c r="L20" i="5"/>
  <c r="L23" i="5"/>
  <c r="L26" i="5" s="1"/>
  <c r="L25" i="5"/>
  <c r="L30" i="5"/>
  <c r="L32" i="5"/>
  <c r="L35" i="5" s="1"/>
  <c r="L34" i="5"/>
  <c r="L43" i="5"/>
  <c r="L44" i="5" s="1"/>
  <c r="L46" i="5"/>
  <c r="L47" i="5"/>
  <c r="L48" i="5"/>
  <c r="L50" i="5"/>
  <c r="L55" i="5"/>
  <c r="L57" i="5"/>
  <c r="L77" i="5" s="1"/>
  <c r="L59" i="5"/>
  <c r="L60" i="5"/>
  <c r="L62" i="5"/>
  <c r="L64" i="5"/>
  <c r="L68" i="5"/>
  <c r="L70" i="5"/>
  <c r="L71" i="5"/>
  <c r="L73" i="5" s="1"/>
  <c r="L72" i="5"/>
  <c r="L76" i="5"/>
  <c r="L85" i="5"/>
  <c r="L87" i="5"/>
  <c r="L92" i="5"/>
  <c r="L94" i="5"/>
  <c r="L95" i="5"/>
  <c r="L99" i="5"/>
  <c r="L100" i="5"/>
  <c r="L103" i="5"/>
  <c r="L106" i="5"/>
  <c r="L109" i="5"/>
  <c r="L111" i="5"/>
  <c r="L112" i="5"/>
  <c r="L117" i="5"/>
  <c r="L120" i="5" s="1"/>
  <c r="L119" i="5"/>
  <c r="L36" i="5" l="1"/>
  <c r="L51" i="5"/>
  <c r="L121" i="5" s="1"/>
  <c r="L122" i="5" s="1"/>
  <c r="L128" i="5"/>
  <c r="L127" i="5" s="1"/>
  <c r="L141" i="5" s="1"/>
  <c r="L13" i="4"/>
  <c r="L14" i="4"/>
  <c r="L121" i="4" s="1"/>
  <c r="L15" i="4"/>
  <c r="L20" i="4"/>
  <c r="L24" i="4"/>
  <c r="L28" i="4"/>
  <c r="L32" i="4"/>
  <c r="L36" i="4"/>
  <c r="L40" i="4"/>
  <c r="L44" i="4"/>
  <c r="L45" i="4"/>
  <c r="L48" i="4" s="1"/>
  <c r="L46" i="4"/>
  <c r="L47" i="4"/>
  <c r="L52" i="4"/>
  <c r="L56" i="4"/>
  <c r="L60" i="4"/>
  <c r="L61" i="4"/>
  <c r="L62" i="4"/>
  <c r="L64" i="4" s="1"/>
  <c r="L63" i="4"/>
  <c r="L68" i="4"/>
  <c r="L72" i="4"/>
  <c r="L76" i="4"/>
  <c r="L81" i="4"/>
  <c r="L82" i="4"/>
  <c r="L83" i="4"/>
  <c r="L84" i="4"/>
  <c r="L88" i="4"/>
  <c r="L92" i="4"/>
  <c r="L96" i="4"/>
  <c r="L97" i="4"/>
  <c r="L100" i="4" s="1"/>
  <c r="L109" i="4" s="1"/>
  <c r="L98" i="4"/>
  <c r="L99" i="4"/>
  <c r="L104" i="4"/>
  <c r="L108" i="4"/>
  <c r="L111" i="4"/>
  <c r="L129" i="4" s="1"/>
  <c r="L110" i="4" l="1"/>
  <c r="L113" i="4" s="1"/>
  <c r="L16" i="4"/>
  <c r="L77" i="4" s="1"/>
  <c r="L112" i="4"/>
  <c r="L119" i="4" s="1"/>
  <c r="L118" i="4" s="1"/>
  <c r="L132" i="4" s="1"/>
  <c r="L15" i="3"/>
  <c r="L16" i="3"/>
  <c r="L17" i="3"/>
  <c r="L18" i="3"/>
  <c r="L538" i="3" s="1"/>
  <c r="L19" i="3"/>
  <c r="L21" i="3"/>
  <c r="L64" i="3" s="1"/>
  <c r="L65" i="3" s="1"/>
  <c r="L27" i="3"/>
  <c r="L33" i="3"/>
  <c r="L39" i="3"/>
  <c r="L45" i="3"/>
  <c r="L46" i="3"/>
  <c r="L47" i="3"/>
  <c r="L48" i="3"/>
  <c r="L49" i="3"/>
  <c r="L50" i="3"/>
  <c r="L51" i="3"/>
  <c r="L57" i="3"/>
  <c r="L63" i="3"/>
  <c r="L71" i="3"/>
  <c r="L72" i="3"/>
  <c r="L73" i="3"/>
  <c r="L74" i="3"/>
  <c r="L75" i="3"/>
  <c r="L76" i="3"/>
  <c r="L82" i="3"/>
  <c r="L88" i="3"/>
  <c r="L94" i="3"/>
  <c r="L95" i="3"/>
  <c r="L100" i="3" s="1"/>
  <c r="L96" i="3"/>
  <c r="L97" i="3"/>
  <c r="L98" i="3"/>
  <c r="L99" i="3"/>
  <c r="L533" i="3" s="1"/>
  <c r="L106" i="3"/>
  <c r="L112" i="3"/>
  <c r="L118" i="3"/>
  <c r="L125" i="3"/>
  <c r="L126" i="3"/>
  <c r="L127" i="3"/>
  <c r="L128" i="3"/>
  <c r="L129" i="3"/>
  <c r="L130" i="3"/>
  <c r="L155" i="3" s="1"/>
  <c r="L136" i="3"/>
  <c r="L142" i="3"/>
  <c r="L143" i="3"/>
  <c r="L144" i="3"/>
  <c r="L145" i="3"/>
  <c r="L146" i="3"/>
  <c r="L147" i="3"/>
  <c r="L148" i="3"/>
  <c r="L154" i="3"/>
  <c r="L158" i="3"/>
  <c r="L159" i="3"/>
  <c r="L163" i="3" s="1"/>
  <c r="L170" i="3" s="1"/>
  <c r="L171" i="3" s="1"/>
  <c r="L160" i="3"/>
  <c r="L161" i="3"/>
  <c r="L162" i="3"/>
  <c r="L169" i="3"/>
  <c r="L176" i="3"/>
  <c r="L181" i="3" s="1"/>
  <c r="L248" i="3" s="1"/>
  <c r="L249" i="3" s="1"/>
  <c r="L177" i="3"/>
  <c r="L178" i="3"/>
  <c r="L179" i="3"/>
  <c r="L180" i="3"/>
  <c r="L531" i="3" s="1"/>
  <c r="L187" i="3"/>
  <c r="L193" i="3"/>
  <c r="L199" i="3"/>
  <c r="L205" i="3"/>
  <c r="L211" i="3"/>
  <c r="L217" i="3"/>
  <c r="L223" i="3"/>
  <c r="L229" i="3"/>
  <c r="L235" i="3"/>
  <c r="L241" i="3"/>
  <c r="L247" i="3"/>
  <c r="L254" i="3"/>
  <c r="L255" i="3"/>
  <c r="L256" i="3"/>
  <c r="L257" i="3"/>
  <c r="L258" i="3"/>
  <c r="L259" i="3"/>
  <c r="L266" i="3" s="1"/>
  <c r="L265" i="3"/>
  <c r="L269" i="3"/>
  <c r="L270" i="3"/>
  <c r="L271" i="3"/>
  <c r="L272" i="3"/>
  <c r="L273" i="3"/>
  <c r="L274" i="3"/>
  <c r="L281" i="3" s="1"/>
  <c r="L280" i="3"/>
  <c r="L284" i="3"/>
  <c r="L285" i="3"/>
  <c r="L286" i="3"/>
  <c r="L287" i="3"/>
  <c r="L288" i="3"/>
  <c r="L289" i="3"/>
  <c r="L296" i="3" s="1"/>
  <c r="L295" i="3"/>
  <c r="L302" i="3"/>
  <c r="L308" i="3" s="1"/>
  <c r="L316" i="3" s="1"/>
  <c r="L303" i="3"/>
  <c r="L304" i="3"/>
  <c r="L305" i="3"/>
  <c r="L306" i="3"/>
  <c r="L307" i="3"/>
  <c r="L315" i="3"/>
  <c r="L319" i="3"/>
  <c r="L320" i="3"/>
  <c r="L321" i="3"/>
  <c r="L322" i="3"/>
  <c r="L324" i="3" s="1"/>
  <c r="L331" i="3" s="1"/>
  <c r="L323" i="3"/>
  <c r="L330" i="3"/>
  <c r="L334" i="3"/>
  <c r="L335" i="3"/>
  <c r="L336" i="3"/>
  <c r="L337" i="3"/>
  <c r="L339" i="3" s="1"/>
  <c r="L406" i="3" s="1"/>
  <c r="L338" i="3"/>
  <c r="L345" i="3"/>
  <c r="L351" i="3"/>
  <c r="L357" i="3"/>
  <c r="L363" i="3"/>
  <c r="L369" i="3"/>
  <c r="L375" i="3"/>
  <c r="L381" i="3"/>
  <c r="L387" i="3"/>
  <c r="L393" i="3"/>
  <c r="L399" i="3"/>
  <c r="L405" i="3"/>
  <c r="L412" i="3"/>
  <c r="L417" i="3" s="1"/>
  <c r="L413" i="3"/>
  <c r="L414" i="3"/>
  <c r="L415" i="3"/>
  <c r="L416" i="3"/>
  <c r="L423" i="3"/>
  <c r="L424" i="3"/>
  <c r="L425" i="3"/>
  <c r="L426" i="3"/>
  <c r="L427" i="3"/>
  <c r="L429" i="3" s="1"/>
  <c r="L428" i="3"/>
  <c r="L435" i="3"/>
  <c r="L442" i="3"/>
  <c r="L443" i="3"/>
  <c r="L444" i="3"/>
  <c r="L445" i="3"/>
  <c r="L446" i="3"/>
  <c r="L447" i="3"/>
  <c r="L448" i="3"/>
  <c r="L474" i="3" s="1"/>
  <c r="L475" i="3" s="1"/>
  <c r="L455" i="3"/>
  <c r="L461" i="3"/>
  <c r="L467" i="3"/>
  <c r="L473" i="3"/>
  <c r="L480" i="3"/>
  <c r="L481" i="3"/>
  <c r="L487" i="3" s="1"/>
  <c r="L519" i="3" s="1"/>
  <c r="L520" i="3" s="1"/>
  <c r="L482" i="3"/>
  <c r="L483" i="3"/>
  <c r="L484" i="3"/>
  <c r="L485" i="3"/>
  <c r="L486" i="3"/>
  <c r="L493" i="3"/>
  <c r="L501" i="3"/>
  <c r="L506" i="3"/>
  <c r="L510" i="3"/>
  <c r="L514" i="3"/>
  <c r="L518" i="3"/>
  <c r="L529" i="3"/>
  <c r="L532" i="3"/>
  <c r="L537" i="3"/>
  <c r="L539" i="3"/>
  <c r="L540" i="3"/>
  <c r="L528" i="3" l="1"/>
  <c r="L542" i="3" s="1"/>
  <c r="L436" i="3"/>
  <c r="L437" i="3" s="1"/>
  <c r="L119" i="3"/>
  <c r="L120" i="3" s="1"/>
  <c r="L522" i="3" s="1"/>
  <c r="L521" i="3" s="1"/>
  <c r="L407" i="3"/>
  <c r="L297" i="3"/>
  <c r="L37" i="1"/>
  <c r="L36" i="1"/>
  <c r="L47" i="1"/>
  <c r="L56" i="1"/>
  <c r="L74" i="1"/>
  <c r="L87" i="1"/>
  <c r="L104" i="1"/>
  <c r="L19" i="1" l="1"/>
  <c r="L128" i="1" l="1"/>
  <c r="L20" i="1" l="1"/>
  <c r="L17" i="1"/>
  <c r="L55" i="1" l="1"/>
  <c r="L91" i="1"/>
  <c r="L118" i="1"/>
  <c r="L35" i="1"/>
  <c r="L124" i="1"/>
  <c r="L107" i="1"/>
  <c r="L78" i="1"/>
  <c r="L44" i="1"/>
  <c r="L59" i="1" l="1"/>
  <c r="L120" i="1" l="1"/>
  <c r="L117" i="1" l="1"/>
  <c r="L116" i="1" s="1"/>
  <c r="L130" i="1"/>
  <c r="L105" i="1"/>
  <c r="L103" i="1"/>
  <c r="L101" i="1"/>
  <c r="L99" i="1"/>
  <c r="L97" i="1"/>
  <c r="L95" i="1"/>
  <c r="L93" i="1"/>
  <c r="L88" i="1"/>
  <c r="L86" i="1"/>
  <c r="L84" i="1"/>
  <c r="L82" i="1"/>
  <c r="L80" i="1"/>
  <c r="L75" i="1"/>
  <c r="L73" i="1"/>
  <c r="L71" i="1"/>
  <c r="L61" i="1"/>
  <c r="L57" i="1"/>
  <c r="L48" i="1"/>
  <c r="L46" i="1"/>
  <c r="L40" i="1"/>
  <c r="L25" i="1"/>
  <c r="L68" i="1" l="1"/>
  <c r="L108" i="1"/>
  <c r="L132" i="1"/>
  <c r="L109" i="1" l="1"/>
  <c r="L111" i="1" s="1"/>
  <c r="L110" i="1" s="1"/>
</calcChain>
</file>

<file path=xl/sharedStrings.xml><?xml version="1.0" encoding="utf-8"?>
<sst xmlns="http://schemas.openxmlformats.org/spreadsheetml/2006/main" count="6785" uniqueCount="1291">
  <si>
    <t>Programos tikslo kodas</t>
  </si>
  <si>
    <t>Uždavinio kodas</t>
  </si>
  <si>
    <t>Priemonės kodas</t>
  </si>
  <si>
    <t>*Priemonės požymis</t>
  </si>
  <si>
    <t>Pavadinimas</t>
  </si>
  <si>
    <t>Asignavimų valdytojo kodas</t>
  </si>
  <si>
    <t>Priemonės vykdytojo kodas</t>
  </si>
  <si>
    <t>Finansavimo šaltinis</t>
  </si>
  <si>
    <t>pavadinimas</t>
  </si>
  <si>
    <t>mato vnt.</t>
  </si>
  <si>
    <t>01</t>
  </si>
  <si>
    <t>Gyventojų pasitenkinimas savivaldybės įstaigų ir įmonių teikiamomis viešosiomis paslaugomis lygis</t>
  </si>
  <si>
    <t>Paten- kinamai, gerai, labai gerai</t>
  </si>
  <si>
    <t>gerai</t>
  </si>
  <si>
    <t>Savivaldybės valdomų įmonių, kurios pasiekė 80 proc. akcininko suformuotų veiklos ir finansų valdymo tikslų, dalis</t>
  </si>
  <si>
    <t xml:space="preserve"> Proc.</t>
  </si>
  <si>
    <t>Savivaldybės administracijos darbuotojų, per metus tobulinusių kvalifikaciją, dalis</t>
  </si>
  <si>
    <t>Proc.</t>
  </si>
  <si>
    <t>Savivaldybės įstaigų ir įmonių pateiktų projektų / paraiškų finansavimui gauti skaičius</t>
  </si>
  <si>
    <t>Vnt.</t>
  </si>
  <si>
    <t>288724610</t>
  </si>
  <si>
    <t>0</t>
  </si>
  <si>
    <t>SB</t>
  </si>
  <si>
    <t>Valstybės tarnautojų pareigybių skaičius</t>
  </si>
  <si>
    <t>Asm.</t>
  </si>
  <si>
    <t>ES</t>
  </si>
  <si>
    <t xml:space="preserve"> iš jų moterys/vyrai</t>
  </si>
  <si>
    <t>VB</t>
  </si>
  <si>
    <t>Darbuotojų, dirbančių pagal darbo sutartis, pareigybių skaičius</t>
  </si>
  <si>
    <t>L</t>
  </si>
  <si>
    <t>Sudarytas administracijos direktoriaus rezervas</t>
  </si>
  <si>
    <t>tūkst.Eur</t>
  </si>
  <si>
    <t>Iš viso:</t>
  </si>
  <si>
    <t>02</t>
  </si>
  <si>
    <t xml:space="preserve">Organizuotas Savivaldybės tarybos, Tarybos sekretoriato darbas </t>
  </si>
  <si>
    <t>Savivaldybės Tarybos narių skaičius</t>
  </si>
  <si>
    <t>Tarybos ir mero sekretoriato pareigybių skaičius</t>
  </si>
  <si>
    <t>4/2</t>
  </si>
  <si>
    <t>03</t>
  </si>
  <si>
    <t>Užtikrintas Savivaldybės kontrolės ir audito tarnybos darbas</t>
  </si>
  <si>
    <t>Kontrolės ir audito tarnybos pareigybių skaičius</t>
  </si>
  <si>
    <t>8/0</t>
  </si>
  <si>
    <t>04</t>
  </si>
  <si>
    <t xml:space="preserve">Grąžintos ilgalaikės paskolos ir vykdyti finansiniai įsipareigojimai </t>
  </si>
  <si>
    <t>05</t>
  </si>
  <si>
    <t xml:space="preserve">Numatytos Savivaldybės biudžete lėšos, reikalingos palūkanoms ir kitoms su paskolomis susijusiomis išlaidoms padengti </t>
  </si>
  <si>
    <t>Finansinių įsipareigojimų vykdymas (paskolų ir palūkanų mokėjimas pagal grafiką, kitų finansinių įsipareigojimų vykdymas)</t>
  </si>
  <si>
    <t>06</t>
  </si>
  <si>
    <t>Trūkstamų specialybių darbuotojų pritraukimo į savivaldybės įstaigas programos parengimas ir įgyvendinimas</t>
  </si>
  <si>
    <t>Parengta programa</t>
  </si>
  <si>
    <t>Iš viso uždaviniui</t>
  </si>
  <si>
    <t xml:space="preserve"> Tinkamai įgyvendinti Savivaldybei perduotas valstybės funkcijas</t>
  </si>
  <si>
    <t>Tvarkyti Gyventojų registrą ir teikti duomenis Valstybės registrui</t>
  </si>
  <si>
    <t>0;3</t>
  </si>
  <si>
    <t>VBSF</t>
  </si>
  <si>
    <t>Registruoti civilinės būklės aktus</t>
  </si>
  <si>
    <t>Organizuoti civilinę saugą ir mobilizaciją</t>
  </si>
  <si>
    <t>Balai</t>
  </si>
  <si>
    <t>Kontroliuoti valstybinės kalbos vartojimą ir taisyklingumą</t>
  </si>
  <si>
    <t>0;16</t>
  </si>
  <si>
    <t>Vykdyti žemės ūkio funkcijas</t>
  </si>
  <si>
    <t>0;1</t>
  </si>
  <si>
    <t>Tvarkyti archyvinius dokumentus</t>
  </si>
  <si>
    <t>07</t>
  </si>
  <si>
    <t>Administruoti laikinuosius darbus</t>
  </si>
  <si>
    <t>0;9</t>
  </si>
  <si>
    <t>08</t>
  </si>
  <si>
    <t>Vykdyti jaunimo teisių apsaugą</t>
  </si>
  <si>
    <t>09</t>
  </si>
  <si>
    <t>Teikti pirminę teisinę pagalbą</t>
  </si>
  <si>
    <t>0;13</t>
  </si>
  <si>
    <t xml:space="preserve">Per metus suteikta pirminė teisinė pagalba </t>
  </si>
  <si>
    <t>10</t>
  </si>
  <si>
    <t>Organizuoti gyventojų gyvenamosios vietos deklaravimą</t>
  </si>
  <si>
    <t>Gyvenamosios vietos deklaracijų, asmenų  pateiktų elektroniniu būdu (pagal VĮ „Registrų centras“ pateiktus duomenis)</t>
  </si>
  <si>
    <t>Dalies didėjimas per metus, ne mažiau kaip 1,5 proc.</t>
  </si>
  <si>
    <t>11</t>
  </si>
  <si>
    <t>Teikti duomenis Valstybės suteiktos pagalbos registrui</t>
  </si>
  <si>
    <t>12</t>
  </si>
  <si>
    <t>Administruoti socialines išmokas, paslaugas ir kompensacijas</t>
  </si>
  <si>
    <t>13</t>
  </si>
  <si>
    <t>Savivaldybei priskirtai valstybinei žemei ir kitam valstybiniam turtui valdyti, naudoti ir disponuoti  juo patikėjimo teise</t>
  </si>
  <si>
    <t>0;14</t>
  </si>
  <si>
    <t>14</t>
  </si>
  <si>
    <t>Tvarkyti erdvinių duomenų rinkinį</t>
  </si>
  <si>
    <t>15</t>
  </si>
  <si>
    <t>Tarpinstitucinio bendradarbiavimo koordinavimui finansuoti (TBK)</t>
  </si>
  <si>
    <t>Iš viso tikslui</t>
  </si>
  <si>
    <t>Iš viso programai be likučio</t>
  </si>
  <si>
    <t xml:space="preserve">Iš viso  programai: </t>
  </si>
  <si>
    <t xml:space="preserve">PANEVĖŽIO MIESTO SAVIVALDYBĖS ADMINISTRACIJOS 2022 METŲ VEIKLOS PLANO             </t>
  </si>
  <si>
    <t>SAVIVALDYBĖS VALDYMO  PROGRAMOS (NR. 1)</t>
  </si>
  <si>
    <t xml:space="preserve"> TIKSLŲ, UŽDAVINIŲ, PRIEMONIŲ IR PAPRIEMONIŲ, IŠLAIDŲ IR VERTINIMO KRITERIJŲ SUVESTINĖ          </t>
  </si>
  <si>
    <t>Papriemonės kodas</t>
  </si>
  <si>
    <t>Vykdytojas (skyrius, darbuotojas) ar projekto vadovas</t>
  </si>
  <si>
    <t>Lėšos  2022 metams</t>
  </si>
  <si>
    <t>Indėlio kriterijaus</t>
  </si>
  <si>
    <t>Planuojama reikšmė</t>
  </si>
  <si>
    <t>1.1.1</t>
  </si>
  <si>
    <t>1.1.2</t>
  </si>
  <si>
    <t>1.1.3</t>
  </si>
  <si>
    <t>1.1.4</t>
  </si>
  <si>
    <t>1.1.5</t>
  </si>
  <si>
    <t>1.1.6</t>
  </si>
  <si>
    <t>1.2.1.</t>
  </si>
  <si>
    <t>1.2.2.</t>
  </si>
  <si>
    <t>1.2.3.</t>
  </si>
  <si>
    <t>1.2.4.</t>
  </si>
  <si>
    <t>1.2.5.</t>
  </si>
  <si>
    <t>1.2.6.</t>
  </si>
  <si>
    <t>1.2.7.</t>
  </si>
  <si>
    <t>1.2.8.</t>
  </si>
  <si>
    <t>1.2.9.</t>
  </si>
  <si>
    <t>1.2.10.</t>
  </si>
  <si>
    <t>1.2.11.</t>
  </si>
  <si>
    <t>1.2.12.</t>
  </si>
  <si>
    <t>1.2.13.</t>
  </si>
  <si>
    <t>1.2.14.</t>
  </si>
  <si>
    <t>1.2.15.</t>
  </si>
  <si>
    <t>Panevėžio miesto savivaldybės administracija</t>
  </si>
  <si>
    <t>Civilinės metrikacijos skyrius</t>
  </si>
  <si>
    <t>Socialinių reikalų skyrius</t>
  </si>
  <si>
    <t>Teritorijų planavimo ir architektūros skyrius</t>
  </si>
  <si>
    <t>Vidaus administravimo skyrius</t>
  </si>
  <si>
    <t>Finansavimo šaltinių suvestinė</t>
  </si>
  <si>
    <r>
      <t>Finansavimo šaltiniai</t>
    </r>
    <r>
      <rPr>
        <b/>
        <sz val="10"/>
        <color rgb="FFFF0000"/>
        <rFont val="Times New Roman"/>
        <family val="1"/>
        <charset val="186"/>
      </rPr>
      <t xml:space="preserve"> </t>
    </r>
  </si>
  <si>
    <t>SAVIVALDYBĖS  LĖŠOS, IŠ VISO:</t>
  </si>
  <si>
    <t xml:space="preserve">Savivaldybės biudžetas, iš jo: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</si>
  <si>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</si>
  <si>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</si>
  <si>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</si>
  <si>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</si>
  <si>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</si>
  <si>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</si>
  <si>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</si>
  <si>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</si>
  <si>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Paskolų lėšos investicijų projektams įgyvendinti (</t>
    </r>
    <r>
      <rPr>
        <b/>
        <sz val="9"/>
        <rFont val="Times New Roman"/>
        <family val="1"/>
        <charset val="186"/>
      </rPr>
      <t>P</t>
    </r>
    <r>
      <rPr>
        <sz val="9"/>
        <rFont val="Times New Roman"/>
        <family val="1"/>
        <charset val="186"/>
      </rPr>
      <t>)</t>
    </r>
  </si>
  <si>
    <r>
      <t>Europos Sąjungos paramos lėšos (</t>
    </r>
    <r>
      <rPr>
        <b/>
        <sz val="9"/>
        <rFont val="Times New Roman"/>
        <family val="1"/>
        <charset val="186"/>
      </rPr>
      <t>ES)</t>
    </r>
  </si>
  <si>
    <r>
      <t>Praėjusių metų lėšų likutis (</t>
    </r>
    <r>
      <rPr>
        <b/>
        <sz val="9"/>
        <rFont val="Times New Roman"/>
        <family val="1"/>
        <charset val="186"/>
      </rPr>
      <t>L</t>
    </r>
    <r>
      <rPr>
        <sz val="9"/>
        <rFont val="Times New Roman"/>
        <family val="1"/>
        <charset val="186"/>
      </rPr>
      <t>)</t>
    </r>
  </si>
  <si>
    <r>
      <rPr>
        <sz val="9"/>
        <rFont val="Times New Roman"/>
        <family val="1"/>
        <charset val="186"/>
      </rPr>
      <t>ES struktūrinių fondų lėšos (</t>
    </r>
    <r>
      <rPr>
        <b/>
        <sz val="9"/>
        <rFont val="Times New Roman"/>
        <family val="1"/>
        <charset val="186"/>
      </rPr>
      <t>ES)</t>
    </r>
  </si>
  <si>
    <t>KITI ŠALTINIAI, IŠ VISO:</t>
  </si>
  <si>
    <r>
      <t>Valstybės biudžeto lėšos, kurios neapskaitomos biudžete (</t>
    </r>
    <r>
      <rPr>
        <b/>
        <sz val="9"/>
        <rFont val="Times New Roman"/>
        <family val="1"/>
        <charset val="186"/>
      </rPr>
      <t>VBN</t>
    </r>
    <r>
      <rPr>
        <sz val="9"/>
        <rFont val="Times New Roman"/>
        <family val="1"/>
      </rPr>
      <t>)</t>
    </r>
  </si>
  <si>
    <t>IŠ VISO:</t>
  </si>
  <si>
    <t>Lėšos 2022 metams</t>
  </si>
  <si>
    <t>Organizuoti Savivaldybės administracijos darbą</t>
  </si>
  <si>
    <t>Palūkanoms sumokėti</t>
  </si>
  <si>
    <t>Seniūnaičių išlaidų kompensavimas</t>
  </si>
  <si>
    <t>Rinkliavų ir baudų pajamos</t>
  </si>
  <si>
    <t>Darbuotojų civilinės atsakomybės draudimas</t>
  </si>
  <si>
    <t>Sudarytas  Administracijos direktoriaus rezervas</t>
  </si>
  <si>
    <t>Organizuoti Savivaldybės tarybos darbą</t>
  </si>
  <si>
    <t>Mero rezervas</t>
  </si>
  <si>
    <t>Organizuoti civilinę saugą</t>
  </si>
  <si>
    <t>Organizuoti mobilizaciją</t>
  </si>
  <si>
    <t>Tarpinstitucinio bendradarbiavimo koordinavimui finansuoti</t>
  </si>
  <si>
    <t>Dalyvauti asociacijų veikloje</t>
  </si>
  <si>
    <t>Vykdyti vaikų teisių apsaugą</t>
  </si>
  <si>
    <t>Stiprinti vietos savivaldą ir vykdyti efektyvų miesto įmonių ir įstaigų valdymą</t>
  </si>
  <si>
    <t>tūkst. Eur</t>
  </si>
  <si>
    <t xml:space="preserve">Organizuotas Savivaldybės administracijos darbas </t>
  </si>
  <si>
    <t>Savivaldybės pasirengimo reaguoti į ekstremalias situacijas lygis ne žemesnis kaip 0,76 balo</t>
  </si>
  <si>
    <t xml:space="preserve">Pagerinti Savivaldybės veiklos valdymą </t>
  </si>
  <si>
    <t xml:space="preserve"> iš jų moterys / vyrai</t>
  </si>
  <si>
    <t>96 / 27</t>
  </si>
  <si>
    <t>91 / 25</t>
  </si>
  <si>
    <t>Savivaldybės administracijos darbuotojų kvalifikacijos kėlimas (žmonių skaičius)</t>
  </si>
  <si>
    <t>Apdraustų biudžetinių įstaigų vadovų atsakomybės draudimu skaičius</t>
  </si>
  <si>
    <t>Dalyvauta Baltijos miestų sąjungos (BMS) ir  Lietuvos savivaldybių asociacijos (LSA) veikloje (organizacijų, kurių narė yra Savivaldybė, skaičius)</t>
  </si>
  <si>
    <t>9 / 18</t>
  </si>
  <si>
    <t xml:space="preserve">Grąžintos paskolos ir sumokėtos skolos pagal pasirašytas sutartis (su palūkanomis) </t>
  </si>
  <si>
    <t>Civilinės būklės aktų įrašymo sudarymo, keitimo, papildymo, atkūrimo anuliavimas ir  pakartotinių dokumentų išdavimas per metus</t>
  </si>
  <si>
    <t>*Priemonės požymis – nauja priemonė / pažangos projektas (P), tęstinė priemonė / projektas (T)</t>
  </si>
  <si>
    <t>Paskola KS 14/07/15</t>
  </si>
  <si>
    <t>Paskola Nr. KS-2019-406417-15</t>
  </si>
  <si>
    <t>Paskola Nr. 2020012287</t>
  </si>
  <si>
    <t>Paskola Nr. 2021008341</t>
  </si>
  <si>
    <t>Paskola Nr. 0042012028583-21</t>
  </si>
  <si>
    <t>Paskola Nr. 0041912028221-21</t>
  </si>
  <si>
    <t>Teisės skyrius</t>
  </si>
  <si>
    <t>Apskaitos skyrius</t>
  </si>
  <si>
    <t>Viešosios tvarkos skyrius</t>
  </si>
  <si>
    <t>Viešųjų pirkimų skyrius</t>
  </si>
  <si>
    <t>Investicijų projektų skyrius</t>
  </si>
  <si>
    <t>Švietimo skyrius</t>
  </si>
  <si>
    <t>Strateginio planavimo ir finansų skyrius</t>
  </si>
  <si>
    <t>Sporto skyrius</t>
  </si>
  <si>
    <t>Miesto plėtros skyrius</t>
  </si>
  <si>
    <t>Miesto infrastruktūros skyrius</t>
  </si>
  <si>
    <t>Kultūros ir meno skyrius</t>
  </si>
  <si>
    <t>Komunikacijos skyrius</t>
  </si>
  <si>
    <t>E. plėtros skyrius</t>
  </si>
  <si>
    <t>Centralizuoto vidaus audito skyrius</t>
  </si>
  <si>
    <t xml:space="preserve">                              Pavadinimas</t>
  </si>
  <si>
    <t>Vykdytojo kodas</t>
  </si>
  <si>
    <t>Priemonių vykdytojų kodų klasifikatorius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</si>
  <si>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</si>
  <si>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</si>
  <si>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</si>
  <si>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</si>
  <si>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</si>
  <si>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</si>
  <si>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</si>
  <si>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</si>
  <si>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</si>
  <si>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</si>
  <si>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</si>
  <si>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</si>
  <si>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</si>
  <si>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 Programai</t>
  </si>
  <si>
    <t>P</t>
  </si>
  <si>
    <t>0;15</t>
  </si>
  <si>
    <t>9.1.1.</t>
  </si>
  <si>
    <t xml:space="preserve">Vykdyti investicijų projektus, naudojant bankų paskolos, Savivaldybės biudžeto ir likučio lėšas </t>
  </si>
  <si>
    <t xml:space="preserve">Administruoti investicijų projektus </t>
  </si>
  <si>
    <t>vnt.</t>
  </si>
  <si>
    <t>Parengtas investicijų projektas</t>
  </si>
  <si>
    <t>Investicijų projekto Panevėžio miesto švietimo pažangos planui įgyvendinti parengimo paslaugos</t>
  </si>
  <si>
    <t>Parengti investicijų projektai / kiti dokumentai</t>
  </si>
  <si>
    <t>0;15; 12</t>
  </si>
  <si>
    <t>Parengti dokumentus, reikalingus Europos Sąjungos fondų investicijoms gauti</t>
  </si>
  <si>
    <t>KPP</t>
  </si>
  <si>
    <t>VKI</t>
  </si>
  <si>
    <t>Suremontuotos / modernizuotos gatvės</t>
  </si>
  <si>
    <t>km</t>
  </si>
  <si>
    <t>Suremontuotų / modernizuotų gatvių ilgis</t>
  </si>
  <si>
    <t>Projekto vadovas Darius Linkonas</t>
  </si>
  <si>
    <t>Įgyvendintas projektas</t>
  </si>
  <si>
    <t xml:space="preserve">Miesto infrastruktūros skyrius </t>
  </si>
  <si>
    <t>0;7</t>
  </si>
  <si>
    <t xml:space="preserve"> Įgyvendinti projektą „Infrastruktūros Biliūno g., Elektronikos g., Tinklų g. rengimas / modernizavimas, sukuriant palankias sąlygas verslo vystymuisi Panevėžio mieste“</t>
  </si>
  <si>
    <t>Modernizuota sankryžų</t>
  </si>
  <si>
    <t>Projekto vadovas Donatas Mickevičius</t>
  </si>
  <si>
    <t xml:space="preserve"> Įgyvendinti projektą „Susisiekimo su Panevėžio LEZ gerinimas, modernizuojant J. Janonio g.–Vakarinės g.–Pramonės g. sankryžą“</t>
  </si>
  <si>
    <t>Įgyvendinti projektai</t>
  </si>
  <si>
    <t xml:space="preserve">Pažangios pramonės ir paslaugų sektorių plėtrai reikalingos infrastruktūros ir įrangos plėtra </t>
  </si>
  <si>
    <t>Objektų, modernizuotų verslo plėtros sąlygų gerinimui, skaičius</t>
  </si>
  <si>
    <t xml:space="preserve">Sudaryti palankias sąlygas verslo plėtrai ir investicijų pritraukimui </t>
  </si>
  <si>
    <t>Įgyvendinti investicijų projektai, didinantys verslo aplinkos konkurencingumą</t>
  </si>
  <si>
    <t xml:space="preserve">Didinti miesto verslo aplinkos konkurencingumą </t>
  </si>
  <si>
    <t>Mokyklų, kuriose modernizuota gamtos ir technologinių mokslų mokymo(si) aplinka, skaičius</t>
  </si>
  <si>
    <t>Projekto vadovas Jokūbas Leipus</t>
  </si>
  <si>
    <t>8.1.1.</t>
  </si>
  <si>
    <t>0;8</t>
  </si>
  <si>
    <t xml:space="preserve"> Įgyvendinti projektą „Mokyklų aprūpinimas gamtos ir technologinių mokslų priemonėmis“</t>
  </si>
  <si>
    <t>Įrengta fotografijos studija Dailės mokykloje</t>
  </si>
  <si>
    <t>Atnaujinta Muzikos mokyklos koncertinė salė</t>
  </si>
  <si>
    <t>Miesto infrastrukltūros skyrius</t>
  </si>
  <si>
    <t xml:space="preserve"> Įgyvendinti projektą „Neformaliojo švietimo infrastruktūros tobulinimas“</t>
  </si>
  <si>
    <t>Modernizuota įstaigos infrastruktūra</t>
  </si>
  <si>
    <t>Projekto vadovas Gintaras Lebedevas</t>
  </si>
  <si>
    <t>Įgyvendinti projektą „Regos centro „Linelis“  pastato vidaus patalpų  ir ugdymo aplinkos modernizavimas“</t>
  </si>
  <si>
    <t>Modernizuotas objektas</t>
  </si>
  <si>
    <t xml:space="preserve"> Įgyvendinti projektą „Panevėžio „Vilties“ progimnazijos infrastruktūros modernizavimas“ </t>
  </si>
  <si>
    <t>Modernizuota objektų</t>
  </si>
  <si>
    <t xml:space="preserve">Mokyklų infrastruktūros modernizavimas  </t>
  </si>
  <si>
    <t>Įgyvendintų ikimokyklinio, bendrojo ir neformaliojo ugdymo mokyklų infrastruktūros modernizavimo projektų skaičius</t>
  </si>
  <si>
    <t xml:space="preserve">Užtikrinti sveiką, saugią emocinę ir fizinę aplinką  švietimo įstaigose </t>
  </si>
  <si>
    <t>Modernizuoti švietimo sistemos objektai, gerinant jų prieinamumą ir kokybę</t>
  </si>
  <si>
    <t xml:space="preserve">Didinti švietimo sistemos prieinamumą ir kokybę </t>
  </si>
  <si>
    <t>Rekonstruotos gatvės ilgis</t>
  </si>
  <si>
    <t xml:space="preserve">Projekto vadovas Donatas Mickevičius </t>
  </si>
  <si>
    <t>7.1.2.</t>
  </si>
  <si>
    <t>Įgyvendinti projektą „Panevėžio A. Jakšto g. rekonstrukcija“</t>
  </si>
  <si>
    <t xml:space="preserve"> </t>
  </si>
  <si>
    <t>Atnaujintos kelių infrastruktūros ilgis</t>
  </si>
  <si>
    <t xml:space="preserve">Miesto vietinės reikšmės kelių ir gatvių infrastruktūros atnaujinimas ir plėtra </t>
  </si>
  <si>
    <t>kompl.</t>
  </si>
  <si>
    <t xml:space="preserve">Įrengti nauji paviršinių nuotekų valymo įrenginiai </t>
  </si>
  <si>
    <t>Projekto koordinatorius Jokūbas Leipus</t>
  </si>
  <si>
    <t>Rekonstruotos lietaus vandens surinkimo, valymo ir nuotekų  bei drenažo sistemos ilgis</t>
  </si>
  <si>
    <t>7.1.1.</t>
  </si>
  <si>
    <t xml:space="preserve"> Įgyvendinti projektą „Lietaus vandens surinkimo, valymo ir nuotekų  bei drenažo sistemų projektavimas, diegimas ir renovavimas“ </t>
  </si>
  <si>
    <t>Igyvendinti projektai</t>
  </si>
  <si>
    <t>Paviršinių nuotekų surinkimo  ir valymo sistemos (tinklų, irenginių) modernizavimas ir plėtra</t>
  </si>
  <si>
    <t xml:space="preserve">Modernizuoti esamą ir tvariai vystyti naują miesto infrastruktūrą </t>
  </si>
  <si>
    <t>Projektų, gavusių finansavimą miesto tvariai plėtrai ir transformacijai, skaičius</t>
  </si>
  <si>
    <t xml:space="preserve">Skatinti miesto tvarią plėtrą ir transformaciją </t>
  </si>
  <si>
    <t>Investicijų projektų skyrius                           Projekto vadovė Jolanta Rimdžiūtė</t>
  </si>
  <si>
    <t>6.3.1.</t>
  </si>
  <si>
    <t>Įgyvendinti projektą „Ekologinio vandens turizmo  Latvijoje ir Lietuvoje vystymas“</t>
  </si>
  <si>
    <t>kv.m.</t>
  </si>
  <si>
    <t xml:space="preserve">Sutvarkyta teritorija </t>
  </si>
  <si>
    <t>Projekto vadovė Ieva Skiotienė</t>
  </si>
  <si>
    <t>Įgyvendinti projektą „Kraštovaizdžio formavimas ir ekologinės būklės gerinimas Panevėžio mieste“</t>
  </si>
  <si>
    <t>Sukurtas integruotas viešųjų erdvių patrauklumo didinimo planas</t>
  </si>
  <si>
    <t>Projekto vadovė Dalia Gurskienė</t>
  </si>
  <si>
    <t>0;5</t>
  </si>
  <si>
    <t xml:space="preserve"> Įgyvendinti projektą „Erdvės žmonėms“</t>
  </si>
  <si>
    <t xml:space="preserve"> Įgyvendinti projektą „Transformacija iš apleistų erdvių į išpuoselėtas“</t>
  </si>
  <si>
    <t>Projekto vadovė Vita Bubliauskaitė</t>
  </si>
  <si>
    <t xml:space="preserve"> Įgyvendinti projektą „Laisvės aikštės ir jos prieigų sutvarkymas“</t>
  </si>
  <si>
    <t xml:space="preserve"> Įgyvendinti projektą „Jaunimo sodo sutvarkymas“</t>
  </si>
  <si>
    <t>Projekto vadovas Tadas Stanikūnas</t>
  </si>
  <si>
    <t xml:space="preserve"> Įgyvendinti projektą „Teritorijos prie „Ekrano“ marių  konversija, pritaikant ją aktyviam poilsiui, užimtumui ir vietos verslo skatinimui“</t>
  </si>
  <si>
    <t xml:space="preserve"> Įgyvendinti projektą „Nepriklausomybės aikštės ir jos prieigų sutvarkymas“</t>
  </si>
  <si>
    <t xml:space="preserve"> Įgyvendinti projektą „Viešųjų erdvių prie Panevėžio bendruomenių rūmų sutvarkymas“</t>
  </si>
  <si>
    <t>"-" 10,8</t>
  </si>
  <si>
    <t xml:space="preserve"> Įgyvendinti projektą „Skaistakalnio parko ir jo prieigų sutvarkymas“</t>
  </si>
  <si>
    <t>Projekto vadovas Marius Garbauskas</t>
  </si>
  <si>
    <t xml:space="preserve"> Įgyvendinti projektą „Panevėžio senvagės teritorijos kompleksinis sutvarkymas“</t>
  </si>
  <si>
    <t>Atnaujintos / pritaikytos erdvės</t>
  </si>
  <si>
    <t>Įgyvendinta projektų</t>
  </si>
  <si>
    <t xml:space="preserve">Viešųjų erdvių pritaikymas įvairioms socialinėms grupėms </t>
  </si>
  <si>
    <t>Suformuotų, patobulintų erdvių skaičius</t>
  </si>
  <si>
    <t xml:space="preserve">Patobulinti  miesto erdvių ir objektų kokybę, jų priežiūrą </t>
  </si>
  <si>
    <t>Įrengta požeminių komunalinių atliekų surinkimo konteinerių aikštelių</t>
  </si>
  <si>
    <t>Įrengta  antžeminių komunalinių atliekų ir antrinių  žaliavų surinkimo  aikštelių</t>
  </si>
  <si>
    <t>Projekto vadovas Mindaugas Šagamogas</t>
  </si>
  <si>
    <t>6.2.1.</t>
  </si>
  <si>
    <t xml:space="preserve"> Įgyvendinti projektą „Komunalinių atliekų rūšiuojamojo surinkimo infrastruktūra“</t>
  </si>
  <si>
    <t>Įrengta surūšiuotų atliekų surinkimo aikštelių</t>
  </si>
  <si>
    <t xml:space="preserve">Pakartotinai naudojamų ir perdirbamų komunalinių atliekų kiekio didinimas </t>
  </si>
  <si>
    <t>Įdiegti nauji žiedinės ekonomikos sprendimai</t>
  </si>
  <si>
    <t xml:space="preserve">Užtikrinti saugią ir švarią aplinką bei įdiegti žiedinės ekonomikos (beatliekės gamybos) principus </t>
  </si>
  <si>
    <t>proc.</t>
  </si>
  <si>
    <t>Modernizuotos miesto apšvietimo sistemos dalis</t>
  </si>
  <si>
    <t>Projekto vadovas Arvydas Šatas</t>
  </si>
  <si>
    <t>6.1.1.</t>
  </si>
  <si>
    <t xml:space="preserve"> Įgyvendinti projektą „Panevėžio miesto gatvių apšvietimo modernizavimas“</t>
  </si>
  <si>
    <t xml:space="preserve">Miesto apšvietimo sistemų modernizavimas ir efektyvumo didinimas </t>
  </si>
  <si>
    <t>Įgyvendinami projektai, gavę finansavimą energijos taupymo, atsinaujinančių išteklių naudojimo skatinimui</t>
  </si>
  <si>
    <t xml:space="preserve">Paskatinti energijos taupymą, atsinaujinančių  ir alternatyvių  energijos išteklių naudojimą  </t>
  </si>
  <si>
    <t>kv.m.    Vnt.</t>
  </si>
  <si>
    <t>Atnaujintos / suformuotos viešosios erdvės, želdynai;  finansavimą gavę klimato kaitos mažinimo sprendimai</t>
  </si>
  <si>
    <t xml:space="preserve">Mažinti poveikį klimato kaitai ir prisitaikyti prie jos </t>
  </si>
  <si>
    <t>Įdiegta el. bilieto sistema</t>
  </si>
  <si>
    <t>5.3.1.</t>
  </si>
  <si>
    <t xml:space="preserve"> Įgyvendinti projektą „Darnaus judumo priemonių diegimas Panevėžio mieste“</t>
  </si>
  <si>
    <t>Įdiegta intelektinių el.priemonių viešąjame transporte</t>
  </si>
  <si>
    <t xml:space="preserve">Intelektinių elektroninių  priemonių diegimas viešajame transporte </t>
  </si>
  <si>
    <t>Įgyvendintų projektų, didinančių naudojimosi viešuoju transportu mastą, skaičius</t>
  </si>
  <si>
    <t xml:space="preserve">Padidinti naudojimosi viešuoju transportu mastą </t>
  </si>
  <si>
    <t>Modernizuotų šviesoforinių sankryžų skaičius</t>
  </si>
  <si>
    <t>5.2.1.</t>
  </si>
  <si>
    <t xml:space="preserve"> Įgyvendinti projektą „Intelektinės transporto sistemos  diegimas Panevėžio mieste“</t>
  </si>
  <si>
    <t>Modernizuotų šviesoforinių arba žiedinių sankryžų skaičius</t>
  </si>
  <si>
    <t xml:space="preserve">Sankryžų modernizavimas siekiant užtikrinti saugumą </t>
  </si>
  <si>
    <t>Finansavimą eismo saugumo didinimui gavę miesto eismo objektai</t>
  </si>
  <si>
    <t xml:space="preserve">Padidinti eismo saugumą </t>
  </si>
  <si>
    <t>Atnaujintų dviračių takų ilgis</t>
  </si>
  <si>
    <t>Parengtas techninis projektas</t>
  </si>
  <si>
    <t>5.1.1.</t>
  </si>
  <si>
    <t xml:space="preserve"> Igyvendinti projektą „Dviračio tako nuo Vakarinės g. link Berčiūnų gyvenvietės  modernizavimas“</t>
  </si>
  <si>
    <t xml:space="preserve">Dviračių trąsų, pėsčiųjų takų mieste ir jo prieigose įrengimas užtikrinant tęstinumą ir junglumą </t>
  </si>
  <si>
    <t>Atnaujintų atkarpų, skatinant netaršaus mikrotransporto infrastruktūros plėtrą, ilgis</t>
  </si>
  <si>
    <t xml:space="preserve">Paskatinti netaršaus  mikrotransporto (paspirtukai, dviračiai, riedžiai ir kt.) infrastruktūros plėtrą </t>
  </si>
  <si>
    <t>Įdiegtų/patobulintų darnaus judimo priemonių skaičius</t>
  </si>
  <si>
    <t xml:space="preserve">Vykdyti kryptingą darnaus judumo politiką savivaldybėje </t>
  </si>
  <si>
    <t>Tarptautinių  renginių skaičius</t>
  </si>
  <si>
    <t>4.1.1.</t>
  </si>
  <si>
    <t xml:space="preserve">Įgyvendinti projektą „Europos solidarumas telkia pasaulio jaunimą (Sinergija)“ </t>
  </si>
  <si>
    <t>Vietos renginių skaičius</t>
  </si>
  <si>
    <t xml:space="preserve">vnt. </t>
  </si>
  <si>
    <t xml:space="preserve"> Įgyvendinti projektą „Eurostovykla“ </t>
  </si>
  <si>
    <t>Projekto vadovė Vilma Kučytė</t>
  </si>
  <si>
    <t xml:space="preserve">Įgyvendinti projektą „Iššūkiai jaunimui“ </t>
  </si>
  <si>
    <t xml:space="preserve">Įgyvendinti projektą „Įtrauki Europos Sąjunga“  </t>
  </si>
  <si>
    <t>Projekto vadovė Indrė Juodikė</t>
  </si>
  <si>
    <t xml:space="preserve">Įgyvendinti projektą „Žalioji kryptis“  </t>
  </si>
  <si>
    <t>Įgyvendinti projektą „Sportas visiems“</t>
  </si>
  <si>
    <t>vnt</t>
  </si>
  <si>
    <t xml:space="preserve">Įgyvendinti projektą „Bendruomenė ir aplinka“ </t>
  </si>
  <si>
    <t>+</t>
  </si>
  <si>
    <t>VVG strategijos administravimas</t>
  </si>
  <si>
    <t>Prisidėti prie BIVP (Bendruomenės inicijuota vietos plėtra) strategijos įgyvendinimo</t>
  </si>
  <si>
    <t xml:space="preserve"> Įgyvendinti projektą „Tiltas“ </t>
  </si>
  <si>
    <t>Pagerintų / modernizuotų paslaugų skaičius</t>
  </si>
  <si>
    <t>Projekto vadovė Asta Puodžiūnienė</t>
  </si>
  <si>
    <t>0;11</t>
  </si>
  <si>
    <t xml:space="preserve"> Įgyvendinti projektą „Paslaugų ir asmenų aptarnavimo kokybės gerinimas Panevėžio miesto ir Panevėžio rajono savivaldybėse“</t>
  </si>
  <si>
    <t>Atliktų analizių skaičius</t>
  </si>
  <si>
    <t xml:space="preserve">Įgyvendinti projektą „Lyčių lygybės kraštovaizdis – tvarus ir skirtingus poreikius atitinkantis miestų plėtros metodas“ </t>
  </si>
  <si>
    <t xml:space="preserve">Gyventojų pilietiškumo ir sąmoningumo skatinimas </t>
  </si>
  <si>
    <t>Renginių, skatinančių bendruomeniškumą ir įsitraukimą, skaičius</t>
  </si>
  <si>
    <t xml:space="preserve">Paskatinti gyventojų bendruomeniškumą ir įtraukti į savivaldos procesus </t>
  </si>
  <si>
    <t>Įgyvendinamų miesto projektų, skatinančių gyventojų socialinį aktyvumą ir pilietinę atsakomybę, skaičius</t>
  </si>
  <si>
    <t xml:space="preserve">Didinti gyventojų socialinį aktyvumą ir pilietinę atsakomybę </t>
  </si>
  <si>
    <t>Įrengti socialiniai būstai</t>
  </si>
  <si>
    <t>3.2.1.</t>
  </si>
  <si>
    <t>Įgyvendinti projektą „Socialinio būsto plėtra“</t>
  </si>
  <si>
    <t xml:space="preserve">Socialinio būsto plėtra </t>
  </si>
  <si>
    <t>asm.</t>
  </si>
  <si>
    <t>Aprūpinti būstu asmenys</t>
  </si>
  <si>
    <t xml:space="preserve">Vystyti socialinės paramos individualizuoto kompleksiškumo teikimo modelį </t>
  </si>
  <si>
    <t>Projekto dalyvių skaičius</t>
  </si>
  <si>
    <t>3.1.2</t>
  </si>
  <si>
    <t xml:space="preserve"> Įgyvendinti projektą „Kūrybos užuovėja“</t>
  </si>
  <si>
    <t>Soc. riziką patiriančių asmenų, dalyvavusių veiklose, skaičius</t>
  </si>
  <si>
    <t xml:space="preserve">Socialinių paslaugų integracijos bendruomenėje plėtra </t>
  </si>
  <si>
    <t>Projekto vadovė Rima Čiurlienė</t>
  </si>
  <si>
    <t>0; 7</t>
  </si>
  <si>
    <t>248209780</t>
  </si>
  <si>
    <t>3.1.1</t>
  </si>
  <si>
    <t>Įgyvendinti projektą „Institucinės globos pertvarka Panevėžio mieste“</t>
  </si>
  <si>
    <t>Asmenų, gavusių kompleksines paslaugas, skaičius</t>
  </si>
  <si>
    <t>Projekto vadovė Rasa Urbonavičienė</t>
  </si>
  <si>
    <t xml:space="preserve"> Įgyvendinti projektą „Panevėžio bendruomeniniai šeimos namai“ </t>
  </si>
  <si>
    <t xml:space="preserve">Kompleksinių paslaugų šeimoms ir vaikams teikimas </t>
  </si>
  <si>
    <t>Asmenų, gavusių kompleksines paslaugas/dalyvavusių veiklose, skaičius</t>
  </si>
  <si>
    <t xml:space="preserve">Užtikrinti kokybišką ir efektyvią socialinę paramą bendruomenėje </t>
  </si>
  <si>
    <t>Asmenų, gavusių paslaugas, mažinančias socialinę atskirtį bei didinančias socialinį saugumą (įskaitant aprūpinimą būstu), skaičius</t>
  </si>
  <si>
    <t xml:space="preserve">Skatinti socialinės atskirties mažėjimą ir socialinį saugumą </t>
  </si>
  <si>
    <t>Rekonstruota sporto bazė</t>
  </si>
  <si>
    <t>Panevėžio miesto savivaldybės administracija Projekto vadovas Tadas Stanikūnas</t>
  </si>
  <si>
    <t>2.1.2</t>
  </si>
  <si>
    <t xml:space="preserve"> Įgyvendinti projektą „Aukštaitijos sporto komplekso Didžiosios salės atnaujinimas“</t>
  </si>
  <si>
    <t>Įrengtas naujas sporto objektas</t>
  </si>
  <si>
    <t>Projekto vdovas Darius Linkonas</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</si>
  <si>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</si>
  <si>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 xml:space="preserve">VB VKI </t>
  </si>
  <si>
    <t>Parengtas darbo projektas</t>
  </si>
  <si>
    <t xml:space="preserve"> Įgyvendinti projektą „Panevėžio  daugiafunkcinio  sporto ir sveikatingumo centro „Aukštaitija“  rekonstravimas A. Jakšto g. 1, Panevėžio mieste“  </t>
  </si>
  <si>
    <t>Rekonstruotos sporto bazės / nauji sporto objektai</t>
  </si>
  <si>
    <t xml:space="preserve">Sporto ir viešosios  aktyvaus laisvalaikio infrastruktūros  daugiafunkciškumo  plėtojimas ir pritaikymas nustatytiems kokybės standartams </t>
  </si>
  <si>
    <t>Paslaugas gavusių asmenų skaičius</t>
  </si>
  <si>
    <t>Projekto vadovė Raimonda Juodviršienė</t>
  </si>
  <si>
    <t>2.1.1</t>
  </si>
  <si>
    <t xml:space="preserve"> Įgyvendinti projektą „Priemonių, gerinančių ambulatorinių  sveikatos paslaugų prieinamumą tuberkulioze sergantiems asmenims, įgyvendinimas Panevėžio mieste“ </t>
  </si>
  <si>
    <t>Projekto koordinatorius Mindaugas Burba</t>
  </si>
  <si>
    <t>Įstaigų, dalyvaujančių projekte gerinant teikiamų paslaugų kokybę, skaičius</t>
  </si>
  <si>
    <t>0; 9</t>
  </si>
  <si>
    <t xml:space="preserve"> Įgyvendinti projektą „Pirminės sveikatos priežiūros veiklos efektyvumo didinimas“</t>
  </si>
  <si>
    <t>Projekto koordinatorė Dalia Lauruškienė</t>
  </si>
  <si>
    <t xml:space="preserve"> Įgyvendinti projektą „Sveikos gyvensenos skatinimas Panevėžio mieste“ </t>
  </si>
  <si>
    <r>
      <rPr>
        <b/>
        <sz val="11"/>
        <color theme="1"/>
        <rFont val="Times New Roman"/>
        <family val="1"/>
        <charset val="186"/>
      </rPr>
      <t xml:space="preserve">Savivaldybės sveikatos priežiūros įstaigų  teikiamų paslaugų stiprinimas  ir plėtra  bei atsparumo ekstremalioms situacijoms didinimas </t>
    </r>
    <r>
      <rPr>
        <sz val="11"/>
        <color theme="1"/>
        <rFont val="Times New Roman"/>
        <family val="1"/>
        <charset val="186"/>
      </rPr>
      <t xml:space="preserve"> </t>
    </r>
  </si>
  <si>
    <t xml:space="preserve"> Atnaujintų / naujų įrengtų sporto objektų skaičius</t>
  </si>
  <si>
    <t xml:space="preserve">Užtikrinti kokybišką ir efektyvią sveikatos priežiūrą </t>
  </si>
  <si>
    <t>Įgyvendintų projektų, stiprinančių gyventojų sveikatą ir skatinančių fizinį aktyvumą, skaičius</t>
  </si>
  <si>
    <t xml:space="preserve">Stiprinti gyventojų sveikatą ir skatinti fizinį aktyvumą siekiant aukšto sporto meistriškumo </t>
  </si>
  <si>
    <t>Įrengtos ekspozicijos</t>
  </si>
  <si>
    <t>Projekto koordinatorė Asta Čeponienė</t>
  </si>
  <si>
    <t xml:space="preserve">Kultūros renginių skaičius </t>
  </si>
  <si>
    <t>0;6</t>
  </si>
  <si>
    <t xml:space="preserve"> Įgyvendinti projektą „Istorinio ir kultūrinio paveldo sklaida tarp kaimyninių šalių pasitelkiant inovacijas muziejuose“ </t>
  </si>
  <si>
    <t xml:space="preserve">Tarptautinių kultūros renginių skaičius </t>
  </si>
  <si>
    <t>Igyvendintas projektas</t>
  </si>
  <si>
    <t xml:space="preserve"> Įgyvendinti projektą „Tarpvalstybinė lojalumo programa kultūrai  ir  turizmui skatinti“</t>
  </si>
  <si>
    <t xml:space="preserve">Kultūros įstaigų veiklos modernizavimas (aktualinimas), siekiant didesnės gyventojų įtraukties  </t>
  </si>
  <si>
    <t xml:space="preserve">Parengtas techninis projektas </t>
  </si>
  <si>
    <t>Įgyvendinti projektą „Panevėžio  bendruomenių rūmų renovacija, modernizuojant viešąją kultūros  infrastruktūrą“ (I etapas)</t>
  </si>
  <si>
    <t>Projekto vadovė Sigita Biveinienė</t>
  </si>
  <si>
    <t xml:space="preserve">Įrengtas kultūros objektas </t>
  </si>
  <si>
    <t xml:space="preserve"> Įgyvendinti projektą „Vienijantis kūrybiškumo centras – Pragiedrulių sodyba“</t>
  </si>
  <si>
    <t>Rekonstruotas kultūros objektas</t>
  </si>
  <si>
    <t>0;14; 6</t>
  </si>
  <si>
    <t xml:space="preserve"> Įgyvendinti projektą „Poeto J. Čerkeso-Besparnio sodybos sutvarkymas“ (I etapas)</t>
  </si>
  <si>
    <t xml:space="preserve"> VKI </t>
  </si>
  <si>
    <t>"+"</t>
  </si>
  <si>
    <r>
      <rPr>
        <sz val="11"/>
        <color rgb="FF0070C0"/>
        <rFont val="Times New Roman"/>
        <family val="1"/>
        <charset val="186"/>
      </rPr>
      <t>0</t>
    </r>
    <r>
      <rPr>
        <sz val="11"/>
        <rFont val="Times New Roman"/>
        <family val="1"/>
        <charset val="186"/>
      </rPr>
      <t>;14</t>
    </r>
  </si>
  <si>
    <t>Įgyvendinti projektą „Stasio Eidrigevičiaus menų centro įkūrimas  modernizuojant  viešąją kultūros infrastruktūrą“</t>
  </si>
  <si>
    <t xml:space="preserve">VB </t>
  </si>
  <si>
    <t>Modernizuotų / įrengtų ir pritaikytų daugiafunkcėms ir daugiakultūrėms paslaugoms istaigų / objektų skaičius</t>
  </si>
  <si>
    <t xml:space="preserve">Kultūros paslaugų  prieinamumo ir patrauklumo  didinimas, modernizuojant kultūros įstaigų  infrastruktūrą ir pritaikant daugiafunkcėms ir daugiakultūrėms paslaugoms  </t>
  </si>
  <si>
    <t>Panevėžio miesto kultūros įstaigų, įgyvendinančių projektus gerinant paslaugų kokybę ir prieinamumą, skaičius</t>
  </si>
  <si>
    <t xml:space="preserve">Užtikrinti Panevėžio miesto savivaldybės  kultūros įstaigų veiklos kokybės  ir paslaugų prieinamumo gerinimą </t>
  </si>
  <si>
    <t>Įgyvendintų projektų, kuriančių tvarią socialinę ir ekonominę kultūros vertę, skaičius</t>
  </si>
  <si>
    <t>Kurti tvarią socialinę ir ekonominę kultūros vertę Panevėžyje</t>
  </si>
  <si>
    <t xml:space="preserve"> INVESTICIJŲ PROJEKTŲ PROGRAMOS (NR. 02)                                                                                             
</t>
  </si>
  <si>
    <r>
      <t>Valstybės biudžeto lėšos VB, kurios neapskaitomos biudžete (</t>
    </r>
    <r>
      <rPr>
        <b/>
        <sz val="9"/>
        <rFont val="Times New Roman"/>
        <family val="1"/>
        <charset val="186"/>
      </rPr>
      <t>VBN</t>
    </r>
    <r>
      <rPr>
        <sz val="9"/>
        <rFont val="Times New Roman"/>
        <family val="1"/>
      </rPr>
      <t>)</t>
    </r>
  </si>
  <si>
    <r>
      <t>Praėjusių metų lėšų likutis (</t>
    </r>
    <r>
      <rPr>
        <b/>
        <sz val="9"/>
        <rFont val="Times New Roman"/>
        <family val="1"/>
        <charset val="186"/>
      </rPr>
      <t xml:space="preserve"> L)</t>
    </r>
  </si>
  <si>
    <r>
      <t>Valstybės biudžeto specialioji tikslinė dotacija regioninėms įstaigoms ir klasėms finansuoti. (</t>
    </r>
    <r>
      <rPr>
        <b/>
        <sz val="9"/>
        <rFont val="Times New Roman"/>
        <family val="1"/>
        <charset val="186"/>
      </rPr>
      <t>VBSR)</t>
    </r>
  </si>
  <si>
    <r>
      <t>Įstaigų  pajamos už paslaugas (</t>
    </r>
    <r>
      <rPr>
        <b/>
        <sz val="9"/>
        <rFont val="Times New Roman"/>
        <family val="1"/>
        <charset val="186"/>
      </rPr>
      <t>SP</t>
    </r>
    <r>
      <rPr>
        <sz val="9"/>
        <rFont val="Times New Roman"/>
        <family val="1"/>
        <charset val="186"/>
      </rPr>
      <t xml:space="preserve"> )</t>
    </r>
  </si>
  <si>
    <t>*Priemonės požymis- nauja priemonė/pažangos projektas (P), tęstinė priemonė/projektas- (T )</t>
  </si>
  <si>
    <t>Iš viso programai be likučio:</t>
  </si>
  <si>
    <t>Likutis:</t>
  </si>
  <si>
    <t>Iš viso tikslui:</t>
  </si>
  <si>
    <t>Iš viso uždaviniui:</t>
  </si>
  <si>
    <t>Pasodintų želdinių skaičius</t>
  </si>
  <si>
    <t>Naujų želdinių įsigijimas ir įveisimas</t>
  </si>
  <si>
    <t>Parengta inventorizacijos ataskaita</t>
  </si>
  <si>
    <t>1.2.2</t>
  </si>
  <si>
    <t>Nevėžio upės pakrantės želdinių inventorizacijos atlikimas, būklės įvertinimas ir tvarkymo projekto parengimas</t>
  </si>
  <si>
    <t>7</t>
  </si>
  <si>
    <t>Želdynų kūrimo ir želdinių veisimo, inventorizavimo priemonių įgyvendinimas</t>
  </si>
  <si>
    <t>ha</t>
  </si>
  <si>
    <t>Prižiūrėtas Molainių filtracijos laukų teritorijos plotas</t>
  </si>
  <si>
    <t>Molainių buvusių filtracijos laukų teritorijos želdinių  priežiūros vykdymas</t>
  </si>
  <si>
    <t>Prižiūrėta Nevėžio upė vaga</t>
  </si>
  <si>
    <t>Nevėžio upės vagos priežiūros vykdymas</t>
  </si>
  <si>
    <t>Stebimų aplinkos komponentų skaičius</t>
  </si>
  <si>
    <t>1.2.1</t>
  </si>
  <si>
    <t>Panevėžio miesto savivaldybės aplinkos monitoringo programos įgyvendinimas</t>
  </si>
  <si>
    <t>Aplinkos stebėsenos, prevencinių, aplinkos atkūrimo priemonių įgyvendinimas</t>
  </si>
  <si>
    <t>Įgyvendintų eko sistemą stiprinančių projektų skaičius</t>
  </si>
  <si>
    <t>Suformuotų erdvių skaičius</t>
  </si>
  <si>
    <t xml:space="preserve">Patobulinti miesto erdvių ir objektų kokybę, jų priežiūrą </t>
  </si>
  <si>
    <t>Užprenumeruotų spaudinių skaičius</t>
  </si>
  <si>
    <t>Spaudinių prenumerata miesto švietimo įstaigoms</t>
  </si>
  <si>
    <t>Suorganizuotų aplinkosauginių renginių skaičius</t>
  </si>
  <si>
    <t>Aplinkosauginių akcijų, renginių, talkų, parodų organizavimas</t>
  </si>
  <si>
    <t>Paremtų aplinkosaugos švietimo projektų skaičius</t>
  </si>
  <si>
    <t>Aplinkosaugos švietimo projektų finansavimas</t>
  </si>
  <si>
    <t>Visuomenės, gyventojų švietimas ir mokymas aplinkosaugos klausimais, sąmoningumo siekiant gyventi tvariau skatinimas</t>
  </si>
  <si>
    <t>Konteineriai tekstilės atliekoms rinkti</t>
  </si>
  <si>
    <t>Tekstilės atliekų surinkimo priemonių įsigijimas</t>
  </si>
  <si>
    <t>Konteineriai maisto atliekoms rinkti</t>
  </si>
  <si>
    <t>Maisto atliekų surinkimo priemonių įsigijimas</t>
  </si>
  <si>
    <t>Konteineriai pakuotės atliekoms rinkti</t>
  </si>
  <si>
    <t>Pakuočių atliekų surinkimo iš gyenamųjų namų kvartalų priemonių (konteinerių) įsigijimas</t>
  </si>
  <si>
    <t>Atliekų tvarkymo infrastruktūros plėtra</t>
  </si>
  <si>
    <t>Suremontuota dviračių takų</t>
  </si>
  <si>
    <t>Dviračių ir kito bevariklio transporto takų prižiūrėjimas</t>
  </si>
  <si>
    <t>Ekologinių incidentų likvidavimas</t>
  </si>
  <si>
    <t>Ekologinių situacijų, avarijų, įvykių padarinių likvidavimas, sorbentų ir kitų reikalingų priemonių įsigijimas</t>
  </si>
  <si>
    <t>t</t>
  </si>
  <si>
    <t>Asbesto turinčių gaminių atliekų kiekis</t>
  </si>
  <si>
    <t>Asbesto turinčių gaminių atliekų surinkimas, transportavimas ir saugus pašalinimas</t>
  </si>
  <si>
    <t xml:space="preserve"> Iškeltų lizdų iš medžių skaičius</t>
  </si>
  <si>
    <t>Varninių šeimos paukščių populiacijos gausos reguliavimo priemonių įgyvendinimas</t>
  </si>
  <si>
    <t>Naudotų automobilių padangų, surinktų iš miesto bendro naudojimo teritorijų, kiekis</t>
  </si>
  <si>
    <t>Naudotų automobilių  padangų, surinktų iš miesto bendrojo naudojimo teritorijų, tvarkymas</t>
  </si>
  <si>
    <t>Surinktų bešeimininkių atliekų kiekis</t>
  </si>
  <si>
    <t>Nelegalių šiukšlynų likvidavimas</t>
  </si>
  <si>
    <t>Surinktų gatvių valymo atliekų kiekis</t>
  </si>
  <si>
    <t xml:space="preserve"> Gatvių valymo atliekų surinkimas</t>
  </si>
  <si>
    <t>Aplinkos kokybės gerinimas</t>
  </si>
  <si>
    <t>Sąvartyne pašalintų komunalinių atliekų srauto sumažėjimas</t>
  </si>
  <si>
    <t xml:space="preserve"> Užtikrinti saugią ir švarią aplinką bei įdiegti žiedinės ekonomikos (beatliekės gamybos) principus </t>
  </si>
  <si>
    <t>Žalumo indeksas</t>
  </si>
  <si>
    <t xml:space="preserve">TIKSLŲ, UŽDAVINIŲ, PRIEMONIŲ IR PAPRIEMONIŲ, IŠLAIDŲ IR VERTINIMO KRITERIJŲ SUVESTINĖ          </t>
  </si>
  <si>
    <t xml:space="preserve"> APLINKOS APSAUGOS RĖMIMO SPECIALIOSIOS PROGRAMOS (NR.04)                                                                                             
</t>
  </si>
  <si>
    <t xml:space="preserve">PANEVĖŽIO MIESTO SAVIVALDYBĖS ADMINISTRACIJOS 2022 METŲ VEIKLOS PLANO          </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</si>
  <si>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</si>
  <si>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</si>
  <si>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r>
      <t>Valstybės biudžeto specialioji tikslinė dotacija regioninėms įstaigoms ir klasėms finansuoti. (</t>
    </r>
    <r>
      <rPr>
        <b/>
        <sz val="11"/>
        <rFont val="Times New Roman"/>
        <family val="1"/>
        <charset val="186"/>
      </rPr>
      <t>SVB R)</t>
    </r>
  </si>
  <si>
    <r>
      <t>Valstybės biudžeto specialiosios tikslinės dotacijos lėšos valstybės funkcijoms atlikti (</t>
    </r>
    <r>
      <rPr>
        <b/>
        <sz val="11"/>
        <rFont val="Times New Roman"/>
        <family val="1"/>
        <charset val="186"/>
      </rPr>
      <t>SVB V)</t>
    </r>
  </si>
  <si>
    <t>Naujų skaitmeninių technologijų įmonių pritraukimas išbandyti jų produktus ir paslaugas mieste</t>
  </si>
  <si>
    <t>Teisinio reguliavimo sistemos pritaikymo ir teisinių kliūčių sumažinimo iniciatyvų skaičius</t>
  </si>
  <si>
    <t>Mln.Eur</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</si>
  <si>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</si>
  <si>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</si>
  <si>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2.5.1</t>
  </si>
  <si>
    <t>Naujas skaitmenines technologijas mieste išbandžiusių įmonių skaičius</t>
  </si>
  <si>
    <t xml:space="preserve"> Sukurti patrauklią aplinką naujų skaitmeninių technologijų bandymui mieste </t>
  </si>
  <si>
    <t>Įmonių dalyvavimo MTPI srities
programose skatinimas</t>
  </si>
  <si>
    <t>Įmonių, pasinaudojusių tarptautinių technologijų perdavimo inovacijų paramos paslaugomis, skaičius</t>
  </si>
  <si>
    <t>Įmonių, dalyvaujančių MTPI programose, skaičius</t>
  </si>
  <si>
    <t>2.4.2</t>
  </si>
  <si>
    <t xml:space="preserve">Mokslo ir verslo bendradarbiavimo iniciatyvų, nukreiptų į aukštos pridėtinės vertės produktų ir paslaugų kūrimą ir vystymą, rėmimas
</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</si>
  <si>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</si>
  <si>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</si>
  <si>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</si>
  <si>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</si>
  <si>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</si>
  <si>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</si>
  <si>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2.4.1</t>
  </si>
  <si>
    <t>ES fondams teiktos ir baigtos įgyvendinti įmonių paraiškos kartu su mokslo institucijomis pagal MTEPI prioritetą</t>
  </si>
  <si>
    <t xml:space="preserve">Paskatinti verslo, mokslo bei viešojo sektoriaus bendradarbiavimą kuriant ir komercializuojant aukštos pridėtinės vertės produktus </t>
  </si>
  <si>
    <t xml:space="preserve">Inovacinių (technologinių, skaitmeninių) sprendimų ir (arba) auditų atlikimo įmonėse skatinimas
</t>
  </si>
  <si>
    <t>Mokestinėmis lengvatomis įmonėms plėstis ir diegti pažangius technologinius sprendimu, pasinadojusių įmonių skaičius</t>
  </si>
  <si>
    <t>Inovatyviausios metų įmonės prizas</t>
  </si>
  <si>
    <t>Atliktų inovacinių auditų Panevėžio įmonėse skaičius</t>
  </si>
  <si>
    <t>2.3.2</t>
  </si>
  <si>
    <t>Informacijos verslui apie pažangių technologinių sprendimų teikiamas galimybes teikimas</t>
  </si>
  <si>
    <t>Įmonių, pasinaudojusių trumpų vertės grandinių, grįstų skaitmeninių ir žiedinių technologijų taikymu, skatinimo priemonėmis skaičius</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</si>
  <si>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</si>
  <si>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</si>
  <si>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</si>
  <si>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2.3.1</t>
  </si>
  <si>
    <t>Tūkt.Eur</t>
  </si>
  <si>
    <t>Pridėtinė vertė gamybos sąnaudomis pagal veiklos vykdymo vietą (nefinansinių įmonių)</t>
  </si>
  <si>
    <t xml:space="preserve"> Paskatinti pažangių technologinių sprendimų kūrimą ir diegimą versle</t>
  </si>
  <si>
    <r>
      <rPr>
        <sz val="10"/>
        <rFont val="Times New Roman"/>
        <family val="1"/>
        <charset val="186"/>
      </rPr>
      <t>Viešųjų paslaugų teikimo finansinis užtikrinimas</t>
    </r>
    <r>
      <rPr>
        <sz val="10"/>
        <color rgb="FFFF0000"/>
        <rFont val="Times New Roman"/>
        <family val="1"/>
        <charset val="186"/>
      </rPr>
      <t xml:space="preserve">
</t>
    </r>
  </si>
  <si>
    <t>Sumokėtas "Cido" arenos koncesijos mokestis</t>
  </si>
  <si>
    <t>Kompensuotų nuostolių dydis (bendrovių paslaugų teikimo mastui ir kainoms išlaikyti), kurių akcininkė yra Panevėžio miesto savivaldybė</t>
  </si>
  <si>
    <t>2.2.4.</t>
  </si>
  <si>
    <r>
      <rPr>
        <sz val="11"/>
        <rFont val="Times New Roman"/>
        <family val="1"/>
        <charset val="186"/>
      </rPr>
      <t>Viešųjų paslaugų teikimo finansinis užtikrinimas</t>
    </r>
    <r>
      <rPr>
        <sz val="11"/>
        <color rgb="FFFF0000"/>
        <rFont val="Times New Roman"/>
        <family val="1"/>
        <charset val="186"/>
      </rPr>
      <t xml:space="preserve">
</t>
    </r>
  </si>
  <si>
    <t>Koordinuotų investuotojų pritraukimo ir aptarnavimo iniciatyvų įgyvendinimas</t>
  </si>
  <si>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</si>
  <si>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</si>
  <si>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</si>
  <si>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</si>
  <si>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2.2.3</t>
  </si>
  <si>
    <t>Reguliarus metodiškai pagrįstas verslo aplinkos vertinimas ir kylančių verslo aplinkos problemų įtraukiant verslo atstovus sprendimas</t>
  </si>
  <si>
    <t>Išspręstų verslo aplinkos problemų dalis</t>
  </si>
  <si>
    <t>Iš dalies finansuotų projektų skaičius</t>
  </si>
  <si>
    <t>Atliktų verslo aplinkos įvertinimų skaičius</t>
  </si>
  <si>
    <t>2.2.2</t>
  </si>
  <si>
    <t xml:space="preserve">Reguliarus metodiškai pagrįstas verslo aplinkos vertinimas ir kylančių verslo aplinkos problemų įtraukiant verslo atstovus sprendimas
</t>
  </si>
  <si>
    <t>Pažangios pramonės ir paslaugų sektorių plėtrai reikalingos infrastruktūros ir įrangos plėtra</t>
  </si>
  <si>
    <t>Panevėžio LEZ / Pramonės parko plėtros priemonės</t>
  </si>
  <si>
    <t>Įgyvendintų projektų skaičius</t>
  </si>
  <si>
    <t>2.2.1</t>
  </si>
  <si>
    <t xml:space="preserve">Pažangios pramonės ir paslaugų sektorių plėtrai reikalingos infrastruktūros ir įrangos plėtra
</t>
  </si>
  <si>
    <t>Įmonių, dalyvaujančių klasterių veiklose, skaičius</t>
  </si>
  <si>
    <t>TUI, tenkančių vienam gyventojui, dalis lyginant su Lietuvos vidurkiu</t>
  </si>
  <si>
    <t xml:space="preserve"> Sudaryti palankias sąlygas verslo plėtrai ir investicijų pritraukimui </t>
  </si>
  <si>
    <t>Finansinių paskatų verslo įkūrimui sukūrimas ir įgyvendinimas</t>
  </si>
  <si>
    <t>Paskatomis pasinaudojusių verslo subjektų skaičius</t>
  </si>
  <si>
    <t>Paslaugų sistemos asmenims, norintiems pradėti įkurti verslą,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</si>
  <si>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</si>
  <si>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</si>
  <si>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</si>
  <si>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</si>
  <si>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</si>
  <si>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</si>
  <si>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t>
  </si>
  <si>
    <t>Materialinių investicijų, tenkančių vienam gyventojui (Eur), rodiklio santykis su šalies vidurkiu</t>
  </si>
  <si>
    <t>Eur</t>
  </si>
  <si>
    <t>Materialinės investicijos, tenkančios vienam gyventojui</t>
  </si>
  <si>
    <t xml:space="preserve">Didinti miesto verslo aplinkos konkurencingumą  </t>
  </si>
  <si>
    <t>Karjeros Panevėžio mieste privalumų rinkodaros vykdymas tikslinėse auditorijose</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</si>
  <si>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</si>
  <si>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</si>
  <si>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</si>
  <si>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</si>
  <si>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1.3.1</t>
  </si>
  <si>
    <t xml:space="preserve">Karjeros Panevėžio mieste privalumų rinkodaros vykdymas tikslinėse auditorijose
</t>
  </si>
  <si>
    <t>Darbuotojų inovacinėse įmonėse dalis, palyginti su visų įmonių darbuotojais (apskrities rodiklis)</t>
  </si>
  <si>
    <t xml:space="preserve">Pritraukti kvalifikuotą darbo jėgą </t>
  </si>
  <si>
    <t>Gyventojų perkvalifikavimo sistemos pritaikymas ir įgyvendinimas pagal miesto ekonominės specializacijos poreikius</t>
  </si>
  <si>
    <t>Parengtų illgalaikių miesto darbo rinkos poreikių prognozių skaičius</t>
  </si>
  <si>
    <t>Gyventojų perkvalifikavimo sistemos pritaikymo priemonių skaičius</t>
  </si>
  <si>
    <t>Pagal miesto ekonominės specializacijos kryptis UŽT organizuojamuose mokymuose perkvalifikuotų asmenų skaičius</t>
  </si>
  <si>
    <t>Vykdomų suaugusiųjų neformaliojo švietimo programų, atitinkančių trumpalaikes ir ilgalaikes darbo rinkos poreikius skaičius</t>
  </si>
  <si>
    <t xml:space="preserve"> Sudaryti mokymosi visą gyvenimą galimybes atsižvelgiant į trumpalaikės ir ilgalaikes darbo rinkos poreikių prognozes </t>
  </si>
  <si>
    <t>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</si>
  <si>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skaičius/metus</t>
  </si>
  <si>
    <t>Proc. nuo visų absolventų</t>
  </si>
  <si>
    <t>Pirmą kartą po studijų baigimo pagal specialybę įsidarbinę Panevėžio profesinio rengimo centro, Panevėžio kolegijos ir KTU fakulteto absolventai</t>
  </si>
  <si>
    <t xml:space="preserve">Paskatinti aukštojo mokslo ir profesinio mokymo įstaigų teikiamų paslaugų atitiktį trumpalaikėms ir ilgalaikėms darbo rinkos poreikių prognozėms </t>
  </si>
  <si>
    <t>Užimtų gyventojų pagal profesijų grupes, išskyrus
nekvalifikuotus darbininkus, dalis</t>
  </si>
  <si>
    <t xml:space="preserve"> Didinti kvalifikuotų darbuotojų pasiūlą </t>
  </si>
  <si>
    <t>tūkst.eur</t>
  </si>
  <si>
    <t xml:space="preserve">EKONOMINĖS PLĖTROS IR VERSLO SKATINIMO PROGRAMOS (Nr.05)                                                                                             
</t>
  </si>
  <si>
    <t>SP</t>
  </si>
  <si>
    <t>Įsigyti, rekonstruoti ir remontuoti Savivaldybės ir socialinį būstą bei kitas gyvenamąsias patalpas (socialinėms paslaugoms teikti)</t>
  </si>
  <si>
    <t xml:space="preserve">Nupirkta butų </t>
  </si>
  <si>
    <t xml:space="preserve">Asmenų, aprūpintų gyvenamuoju plotu dėl Savivaldybės ir socialinio būsto fondo bei kito būsto metinio padidėjimo, skaičius </t>
  </si>
  <si>
    <t>1.2.9</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</si>
  <si>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</si>
  <si>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nuotekų) tinklai </t>
  </si>
  <si>
    <t>1.2.8</t>
  </si>
  <si>
    <t xml:space="preserve">Finansinis turtas </t>
  </si>
  <si>
    <t xml:space="preserve">Kontroliuojamų Savivaldybės įstaigų skaičius </t>
  </si>
  <si>
    <t>1.2.7</t>
  </si>
  <si>
    <t>Skirti lėšų išlaidoms už atnaujinamų  namų (negyvenamųjų patalpų) dalį, priklausančią Savivaldybei nuosavybės teise, padengti</t>
  </si>
  <si>
    <t>1.2.6</t>
  </si>
  <si>
    <t>Padengti Savivaldybės neišnuomotų  negyvenamųjų patalpų išlaikymo ir priežiūros išlaidas</t>
  </si>
  <si>
    <t>Padengtos Savivaldybės neišnuomotų  negyvenamųjų patalpų išlaikymo ir priežiūros išlaidos</t>
  </si>
  <si>
    <t>1.2.5</t>
  </si>
  <si>
    <t>Atlikti negyvenamųjų  patalpų remontą ir rekonstrukciją, vidaus ir lauko inžinerinių tinklų ir įrenginių remontą</t>
  </si>
  <si>
    <t>Suremontuotų  negyvenamųjų patalpų skaičius</t>
  </si>
  <si>
    <t>1.2.4</t>
  </si>
  <si>
    <t>Skirti lėšų išlaidoms už atnaujinamų  namų (gyvenamųjų patalpų) dalį, priklausančią Savivaldybei nuosavybės teise, padengti</t>
  </si>
  <si>
    <t>Savivaldybės atnaujintų butų skaičius atnaujinamuose namuose</t>
  </si>
  <si>
    <t>1.2.3</t>
  </si>
  <si>
    <t>Padengti Savivaldybės neišnuomotų  gyvenamųjų patalpų išlaikymo ir priežiūros išlaidas</t>
  </si>
  <si>
    <t>Padengtos Savivaldybės neišnuomotų  gyvenamųjų patalpų išlaikymo ir priežiūros išlaidos</t>
  </si>
  <si>
    <t>Atlikti  gyvenamųjų   patalpų remontą ir rekonstrukciją, vidaus ir lauko inžinerinių tinklų ir įrenginių remontą</t>
  </si>
  <si>
    <t>Suremontuotų gyvenamųjų patalpų  skaičius</t>
  </si>
  <si>
    <t>Laukiančiųjų socialinio būsto eilėje aprūpinimas būstu</t>
  </si>
  <si>
    <t xml:space="preserve"> Tinkamai naudoti, saugoti, prižiūrėti, remontuoti ir eksploatuoti Savivaldybės turtą</t>
  </si>
  <si>
    <t>Savivaldybės nekilnojamojo turto valdymo strategijos parengimas ir įgyvendinimas</t>
  </si>
  <si>
    <t>Parengta Savivaldybės nekilnojamojo turto valdymo strategija</t>
  </si>
  <si>
    <t>Nekilnojamojo turto (išskyrus gyvenamąsias patalpas) teisinė registracija, kadastriniai matavimai, turto vertinimas, inventorizacija, privatizuojamų objektų vertinimas ir patalpų paskirties keitimas</t>
  </si>
  <si>
    <t>Statinio ir jo inžinerinių sistemų, įrenginių, inžinerinės ir sportinės įrangos būklės vertinimo ataskaita</t>
  </si>
  <si>
    <t>Turto vertinimo ataskaitos</t>
  </si>
  <si>
    <t xml:space="preserve">Teisiškai įregistruotų objektų skaičius </t>
  </si>
  <si>
    <t>Gyvenamųjų patalpų kadastriniai matavimai ir teisinė registracija, objektų paruošimas pardavimui, turto vertinimas</t>
  </si>
  <si>
    <t xml:space="preserve">Pagerinti savivaldybės veiklos valdymą </t>
  </si>
  <si>
    <t xml:space="preserve">Stiprinti vietos savivaldą ir vykdyti efektyvų miesto įmonių ir įstaigų valdymą </t>
  </si>
  <si>
    <t xml:space="preserve">SAVIVALDYBĖS TURTO VALDYMO PROGRAMOS (NR.06)                                                                                             
</t>
  </si>
  <si>
    <t xml:space="preserve"> IŠ VISO:</t>
  </si>
  <si>
    <t>*Priemonės požymis- nauja priemonė/pažangos projektas (P), tęstinė priemonė/projektas- (T)</t>
  </si>
  <si>
    <t>Plėtoti itin didelio pralaidumo plačiajuosčio ryšio tinklus</t>
  </si>
  <si>
    <t>Įdiegtos priemonės, skaičius</t>
  </si>
  <si>
    <t>0;4</t>
  </si>
  <si>
    <t>Išmaniųjų technologijų diegimas efektyviam viešųjų paslaugų infrastruktūros valdymui</t>
  </si>
  <si>
    <t>Viešojo administravimo, diegiant tarpusavyje integruotas informacines sistemas, modernizavimas</t>
  </si>
  <si>
    <t>Naujai įdiegtų ir(ar) išplėtotų informacinių sistemų skaičius</t>
  </si>
  <si>
    <t>Atnaujinta kompiuterių techninė ir programinė įranga</t>
  </si>
  <si>
    <t>Integruotų informacinių sistemų skaičius</t>
  </si>
  <si>
    <t xml:space="preserve">Viešojo administravimo, diegiant tarpusavyje integruotas informacines sistemas, modernizavimas
</t>
  </si>
  <si>
    <t xml:space="preserve">Viešųjų ir administracinių paslaugų teikimo elektroniniu būdu plėtra
</t>
  </si>
  <si>
    <t>Savivaldybės interneto svetainės atnaujinimas</t>
  </si>
  <si>
    <t>Naujai sukurtų elektroninių paslaugų skaičius</t>
  </si>
  <si>
    <t>Įdiegtų  programinių sprendimų, mažinančių administracinę naštą, skaičius</t>
  </si>
  <si>
    <t>Elektroninių paslaugų dalis nuo bendro PMSA teikiamų viešųjų paslaugų skaičiaus</t>
  </si>
  <si>
    <t xml:space="preserve">Pagerinti skaitmeninį junglumą </t>
  </si>
  <si>
    <t xml:space="preserve">Stiprinti vietos savivaldą ir vykdyti efektyvų miesto įmonių ir įstaigų valdymą  </t>
  </si>
  <si>
    <t xml:space="preserve"> INFORMACINĖS VISUOMENĖS PLĖTROS PROGRAMOS (NR.09)                                                                                             
</t>
  </si>
  <si>
    <r>
      <t>ES struktūrinių fondų lėšos (</t>
    </r>
    <r>
      <rPr>
        <b/>
        <sz val="9"/>
        <rFont val="Times New Roman"/>
        <family val="1"/>
        <charset val="186"/>
      </rPr>
      <t>ES)</t>
    </r>
  </si>
  <si>
    <t xml:space="preserve">Finansavimo šaltiniai </t>
  </si>
  <si>
    <t>Iš viso programai:</t>
  </si>
  <si>
    <t xml:space="preserve">SB </t>
  </si>
  <si>
    <t>Ekrano užtvankos uždorių ir šandorų remontas</t>
  </si>
  <si>
    <t>Atlikti paprastojo remonto darbai</t>
  </si>
  <si>
    <t>Švietimo įstaigų remontas</t>
  </si>
  <si>
    <t>Sumontuotos signalizacijos bendro ugdymo įstaigose</t>
  </si>
  <si>
    <t>Signalizacijų įvedimas bendrojo ugdymo mokyklose</t>
  </si>
  <si>
    <t>Atlikti projektavimo ir rangos darbai</t>
  </si>
  <si>
    <t>Panevėžio m. Pašilių kapinių Panevėžio raj. sav., Ramygalos sen., I Pašilių k. statybos (II etapo) darbo projekto parengimas ir rangos darbai</t>
  </si>
  <si>
    <t>Atlikti techniniai projektai</t>
  </si>
  <si>
    <t>3.2.4.</t>
  </si>
  <si>
    <t>Projektavimo darbai</t>
  </si>
  <si>
    <t>Išvalyta Nevėžio upės vaga- salos išardymas už Vakarinės gatvės</t>
  </si>
  <si>
    <t>Nevėžio upės vagos valymo darbai(salos išardymas už Vakarinės gatvės)</t>
  </si>
  <si>
    <t>Atliktas techninis projektas</t>
  </si>
  <si>
    <t>Panevėžio sporto centro „Aukštaitijos“ sporto komplekso, A. Jakšto g. 1, Panevėžys, pastato dalies patalpų remontas</t>
  </si>
  <si>
    <t>Parengtas techninis projektas "BMX dviračių takų įrengimas J. Janonio g."</t>
  </si>
  <si>
    <t xml:space="preserve">BMX dviračių takų įrengimas J. Janonio gatvėje   </t>
  </si>
  <si>
    <t>Parengtas techninis darbo projektas „Pripučiamo futbolo maniežo įrengimas Beržų g. 37, Panevėžyje“, atlikta projekto ekspertizė, maniežo įrengimo darbai</t>
  </si>
  <si>
    <t>Techninio darbo projekto „Pripučiamo futbolo maniežo įrengimas Beržų g. 37, Panevėžyje“ parengimas , projekto ekspertizė, įrengimo darbai</t>
  </si>
  <si>
    <t>Parengtas projektas objektui "Centralizuotos buhalterijos patalpų remontas" ir atlikti remonto darbai</t>
  </si>
  <si>
    <t>Centralizuotos buhalterijos patalpų remontas</t>
  </si>
  <si>
    <t>Atnaujinta stadiono danga</t>
  </si>
  <si>
    <t xml:space="preserve">V. Žemkalnio gimnazijos stadiono remonto darbai </t>
  </si>
  <si>
    <t>Savivaldybei priklausančių pastatų ir inžinerinių statinių rekonstravimas, atnaujinimas (modernizavimas)  ir remontas</t>
  </si>
  <si>
    <t>Draudimo paslaugoms apmokėti (įgyvendinus projektą „Lopšelio-darželio „Rugelis“ vidaus patalpų ir ugdymo aplinkos modernizavimas“) (baldų)</t>
  </si>
  <si>
    <t>Draudimo paslaugoms apmokėti (įgyvendinus projektą „Regos centro „Linelis“ vidaus patalpų ir ugdymo aplinkos modernizavimas“) (baldų)</t>
  </si>
  <si>
    <t>3.2.3.</t>
  </si>
  <si>
    <t>Draudimo paslaugoms apmokėti (įgyvendinus projektą „Socialinio būsto plėtra“) (pastato)</t>
  </si>
  <si>
    <t>Draudimo paslaugoms apmokėti (įgyvendinus projektą „Skate parko įrengimas Panevėžyje skatinant turistų srautus“)</t>
  </si>
  <si>
    <t>Draudimo paslaugoms apmokėti (įgyvendinus projektą „Poeto J. Čerkeso –Besparnio sodybos sutvarkymas“  (I ir II etapai) (pastatas, baldai)</t>
  </si>
  <si>
    <t xml:space="preserve">Draudimo paslaugoms apmokėti įgyvendinus projektą „Panevėžio miesto ir Panevėžio rajono turizmo informacinės infrastruktūros plėtra“ </t>
  </si>
  <si>
    <t xml:space="preserve">Draudimo paslaugoms apmokėti (įgyvendinus projektą „Darnaus judumo priemonių diegimas Panevėžio mieste“) </t>
  </si>
  <si>
    <t>Draudimo paslaugoms apmokėti (įgyvendinus projektą „Panevėžio miesto dailės galerijos aktualizavimas“)</t>
  </si>
  <si>
    <t xml:space="preserve">Draudimo paslaugoms apmokėti (įgyvendinus projektą „Moigių namų pastatų komplekso modernizavimas ir pritaikymas visuomenės poreikiams“) </t>
  </si>
  <si>
    <t xml:space="preserve">Draudimo paslaugoms apmokėti (įgyvendinus projektą „Oro kokybės valdymo plano parengimas ir taršos mažinimo priemonių įgyvendinimas“) (3 gatvių šlavimo automobiliai) </t>
  </si>
  <si>
    <t xml:space="preserve">Draudimo paslaugoms apmokėti (įgyvendinus projektą „Elektromobilių įkrovimo prieigų tinklo kūrimas Panevėžio mieste“) </t>
  </si>
  <si>
    <t>Turto, sukurto įgyvendinant projektus finansuojamus iš ES lėšų, draudimas</t>
  </si>
  <si>
    <t>Apdrausti objektai</t>
  </si>
  <si>
    <t>Inesticijų projektų skyrius</t>
  </si>
  <si>
    <t>Užsakovo funkcijų vykdymas</t>
  </si>
  <si>
    <t>Išimta statybą leidžiančių dokumentų</t>
  </si>
  <si>
    <t>Apdrausti statybos techniniai prižiūrėtojai, draudimo polisai</t>
  </si>
  <si>
    <t>3.2.2.</t>
  </si>
  <si>
    <t>Gedimų, įvykusių Savivaldybei priklausančiuose statiniuose, likvidavimas, statinių nugriovimas</t>
  </si>
  <si>
    <t>Likviduota gedimų</t>
  </si>
  <si>
    <t>5</t>
  </si>
  <si>
    <t xml:space="preserve">Savivaldybei priklausiančių pastatų kasmet pagerintos būklės dalis (nuo visų priklausančių pastatų) </t>
  </si>
  <si>
    <t>Savivaldybei priklausančius statinius rekonstruoti, atnaujinti, modernizuoti, remontuoti, apdrausti ir plėtoti</t>
  </si>
  <si>
    <t>Palaidota vienišų ir neatpažintų žmonių palaikų</t>
  </si>
  <si>
    <t>3.1.6</t>
  </si>
  <si>
    <t>Vienišų ir neatpažintų žmonių palaikų laidojimas</t>
  </si>
  <si>
    <t>Panevėžio miesto savivaldybės teritorijoje mirusių žmonių palaikų vežimo ir laikymo paslaugos</t>
  </si>
  <si>
    <t>Kapinių skaitmeninimo informacinės sistemos palaikymas</t>
  </si>
  <si>
    <t xml:space="preserve">tūkst. m2 </t>
  </si>
  <si>
    <t>Vykdomas kapinių atnaujinimas ir  priežiūra</t>
  </si>
  <si>
    <t xml:space="preserve">Kapinių teritorijos atnaujinimas ir priežiūra </t>
  </si>
  <si>
    <t>Organizuoti kapinių priežiūrą, vienišų žmonių laidojimą</t>
  </si>
  <si>
    <t>Atnaujintų objektų skaičius</t>
  </si>
  <si>
    <t>Įrengtų, atnaujintų vaikų žaidimų aikštelių skaičius</t>
  </si>
  <si>
    <t>3.1.5</t>
  </si>
  <si>
    <t xml:space="preserve">Daugiabučių gyvenamųjų namų teritorijų infrastruktūros objektų atnaujinimas dalyvaujant fiziniams ir  (ar) juridiniams asmenims </t>
  </si>
  <si>
    <t>Atnaujintų šaligatvių skaičius</t>
  </si>
  <si>
    <t>Daugiabučių gyvenamųjų namų teritorijose esančių šaligatvių remontas</t>
  </si>
  <si>
    <t>Atnaujintų vidaus kelių, automobilių aikštelių skaičius</t>
  </si>
  <si>
    <t>Daugiabučių gyvenamųjų namų teritorijose esančių vidaus kelių (įvažų) remontas</t>
  </si>
  <si>
    <t>Daugiabučių gyvenamųjų namų teritorijų infrastruktūros atnaujinimas ir plėtra</t>
  </si>
  <si>
    <t>Kapitališkai suremontuotų tiltų skaičius</t>
  </si>
  <si>
    <t>Atliktų tiltų ir kitos infrastruktūros  remonto ar rekonstrukcijos skaičius</t>
  </si>
  <si>
    <t xml:space="preserve">Tilto per Nevėžį Nemuno gatvėje, Panevėžio mieste kapitalinis remontas </t>
  </si>
  <si>
    <t>3.1.4</t>
  </si>
  <si>
    <t>Esamų tiltų ir kitos infrastruktūros remontas ir rekonstrukcija</t>
  </si>
  <si>
    <t xml:space="preserve">Žvyruotų gatvių dulkėtumo mažinimas   </t>
  </si>
  <si>
    <t>Vietinės reikšmės kelių ir gatvių su žvyro danga priežiūra, naudojant dulkėjimą mažinančias priemones, ilgis</t>
  </si>
  <si>
    <t>Žvyruotų gatvių, kuriose sumažintas dulkėtumas, ilgis</t>
  </si>
  <si>
    <t>3.1.3</t>
  </si>
  <si>
    <t>Abonentų skaičius</t>
  </si>
  <si>
    <t xml:space="preserve">Naujų elektros abonentų, beapskaitinių vartotojų prijungimas </t>
  </si>
  <si>
    <t>Įrengta, rekonstruota apšvietimo tinklų</t>
  </si>
  <si>
    <t>Miesto gatvių ir vidaus  kelių apšvietimo tinklų remonto projektavimo ir rangos darbai</t>
  </si>
  <si>
    <t>GWh</t>
  </si>
  <si>
    <t>Suvartota el. energijos</t>
  </si>
  <si>
    <t xml:space="preserve">Elektros energijos sunaudojimas miesto gatvių apšvietimui, renginiams, elektromobilių įkrovos stotelėms </t>
  </si>
  <si>
    <t xml:space="preserve">Eksploatuojama šviestuvų    </t>
  </si>
  <si>
    <t>Miesto gatvių ir viešųjų erdvių apšvietimo tinklų eksploatavimas  ir remontas</t>
  </si>
  <si>
    <t xml:space="preserve">Miesto gatvių ir viešųjų erdvių apšvietimo tinklų eksploatavimas, įrengimas, rekonstrukcija ir remontas, viešųjų erdvių ir gatvių apšvietimas, naujų abonentų prijungimas </t>
  </si>
  <si>
    <t>Naujai įrengta aikštelė</t>
  </si>
  <si>
    <t>Kraštovaizdžio formavimas ir ekologinės būklės gerinimas Kniaudiškių parke (Molainių g. 3. Automobilių stovėjimo aikštelė).</t>
  </si>
  <si>
    <t>17</t>
  </si>
  <si>
    <t>Atlikti statinių kadastriniai matavimai</t>
  </si>
  <si>
    <t>Statinių kadastriniai matavimai</t>
  </si>
  <si>
    <t>16</t>
  </si>
  <si>
    <t>Atlikti  inžinerinių statinių techniniai projektai</t>
  </si>
  <si>
    <t>Kapitališkai suremontuotos Sietyno g. su asfalto danga ilgis</t>
  </si>
  <si>
    <t>Sietyno gatvės kapitalinis remontas</t>
  </si>
  <si>
    <t>Kapitališkai suremontuotų gatvių su asfalto danga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</si>
  <si>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</si>
  <si>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suremontuotos Žvaigždžių g. su asfalto danga ilgis</t>
  </si>
  <si>
    <t xml:space="preserve">Žvaigždžių gatvės dalies (nuo Kniaudiškių g. iki J. Zikaro g.) kapitalinis remontas  </t>
  </si>
  <si>
    <t xml:space="preserve">Parko gatvės dalies (nuo Tulpių g. iki Nemuno g.) kapitalinis remontas  </t>
  </si>
  <si>
    <t xml:space="preserve">Beržų gatvės dalies (nuo Pilėnų g. iki Ramygalos g.) rekonstravimas  </t>
  </si>
  <si>
    <t xml:space="preserve">Smėlynės gatvės dalies (nuo geležinkelio pervažos iki miesto ribos) kapitalinis remontas </t>
  </si>
  <si>
    <t xml:space="preserve">V. Alanto g. statyba (III etapas – nuo Projektuotojų g. iki V. Alanto g. – Savitiškio g. (Vakarinės g. ) žiedinės sankryžos),  (IV etapas – žiedinė sankryža V. Alanto g. – Savitiškio g. (Vakarinės g.)) </t>
  </si>
  <si>
    <t>Kapitališkai suremontuotos Rėklių g. su žvyro danga ilgis</t>
  </si>
  <si>
    <t xml:space="preserve">Rėklių gatvės kapitalinis remontas  </t>
  </si>
  <si>
    <t>Kapitališkai suremontuotos Matininkų g. su žvyro danga ilgis</t>
  </si>
  <si>
    <t>Matininkų gatvės kapitalinis remontas</t>
  </si>
  <si>
    <t>Kapitališkai suremontuotų gatvių su žvyro danga ilgis  (nuo Kazio Naruševičiaus g. 16 iki Panevėžio miesto ribos)</t>
  </si>
  <si>
    <t>Kazio Naruševičiaus gatvės dalies (nuo Kazio Naruševičiaus g. 16 iki Panevėžio miesto ribos) kapitalinis remontas</t>
  </si>
  <si>
    <t>Kapitališkai suremontuotos Bendrijų g. su žvyro danga ilgis</t>
  </si>
  <si>
    <t xml:space="preserve">Bendrijų gatvės kapitalinis remontas  </t>
  </si>
  <si>
    <t>Atnaujintų gatvių su asfalto danga ilgis</t>
  </si>
  <si>
    <t>Vietinės reikšmės kelių ir gatvių su asfalto danga atnaujinimas</t>
  </si>
  <si>
    <t>Vietinės reikšmės kelių ir gatvių su žvyro danga ilgis</t>
  </si>
  <si>
    <t>Vietinės reikšmės kelių ir gatvių su žvyro danga remontas ir priežiūra</t>
  </si>
  <si>
    <t>Vietinės reikšmės kelių ir gatvių su asfalto danga ilgis</t>
  </si>
  <si>
    <t>Vietinės reikšmės kelių ir gatvių su asfalto danga remontas ir priežiūra</t>
  </si>
  <si>
    <t>Miesto vietinės reikšmės kelių ir gatvių infrastruktūros atnaujinimas ir plėtra</t>
  </si>
  <si>
    <t>Atnaujintų ir naujai įrengtų vietinės reikšmės kelių ir gatvių ilgis</t>
  </si>
  <si>
    <t>Modernizuoti esamą ir tvariai vystyti naują miesto infrastruktūrą</t>
  </si>
  <si>
    <t>1,5</t>
  </si>
  <si>
    <t>mln. kv. m</t>
  </si>
  <si>
    <t xml:space="preserve">Apšviestų teritorijų plotas </t>
  </si>
  <si>
    <t xml:space="preserve">Skatinti miesto plėtrą ir tvarią transformaciją   </t>
  </si>
  <si>
    <t>Skaičiuojama nuo gatvių ir statinių stogų ploto</t>
  </si>
  <si>
    <t xml:space="preserve">Mokestis už lietaus nuotekas   </t>
  </si>
  <si>
    <t>Papuošta miesto eglė ir Laisvės aikštė, kartą per metus</t>
  </si>
  <si>
    <t>`</t>
  </si>
  <si>
    <t xml:space="preserve">Miesto puošimas švenčių ir renginių metu  </t>
  </si>
  <si>
    <t>Renkama rinkliava (parkomatai)</t>
  </si>
  <si>
    <t xml:space="preserve">Rinkliavos už transporto stovėjimą gatvėse ir aikštėse organizavimas  </t>
  </si>
  <si>
    <t>Vaizdo stebėjimo kameros</t>
  </si>
  <si>
    <t xml:space="preserve">Vaizdo stebėjimo sistemos duomenų perdavimo ir stebėjimo paslaugos  </t>
  </si>
  <si>
    <t>Km</t>
  </si>
  <si>
    <t>Sutvarkyta Nevėžio upės pakrantė</t>
  </si>
  <si>
    <t>Nevėžio upės pakrančių tvarkymas</t>
  </si>
  <si>
    <t>Prižiūrėti miesto fontanai</t>
  </si>
  <si>
    <t>Fontanų priežiūros paslaugos</t>
  </si>
  <si>
    <t>Sutvarkytos poilsio zonos</t>
  </si>
  <si>
    <t>Viešųjų erdvių ir poilsio zonų infrastruktūros objektų atnaujinimas, remontas ir priežiūra</t>
  </si>
  <si>
    <t xml:space="preserve">Įrengta vaikų žaidimo aikštelių        </t>
  </si>
  <si>
    <t xml:space="preserve"> vnt.</t>
  </si>
  <si>
    <t xml:space="preserve">Prižiūrima vaikų žaidimo aikštelių        </t>
  </si>
  <si>
    <t xml:space="preserve">Vaikų žaidimo aikštelių ir treniruoklių atnaujinimas, remontas ir priežiūra </t>
  </si>
  <si>
    <t xml:space="preserve">Viešųjų erdvių ir poilsio zonų infrastruktūros objektų atnaujinimas, remontas ir priežiūra, rinkliava už transporto stovėjimą, miesto puošimas švenčių proga </t>
  </si>
  <si>
    <t>Atlikti nenumatyti miesto infrastruktūros darbai, paslaugos</t>
  </si>
  <si>
    <t>Miesto infrastruktūros skyriaus nenumatytos išlaidos</t>
  </si>
  <si>
    <t>Įsigyti tekstilės atliekų surinkimo konteinerius</t>
  </si>
  <si>
    <t>Tekstilės atliekų surinkimo konteineriams pirkti</t>
  </si>
  <si>
    <t xml:space="preserve">Sterilizuoti bešeimininkų kačių   </t>
  </si>
  <si>
    <t>Bešeimininkių gyvūnų  (kačių) augintinių skaičiaus mažinimo programai vykdyti</t>
  </si>
  <si>
    <t xml:space="preserve">Stebimų aplinkos komponentų skaičius, </t>
  </si>
  <si>
    <t>Panevėžio miesto aplinkos komponentų stebėsena</t>
  </si>
  <si>
    <t>Atliktas pagal poreikį konteinerių su požeminiais konteineriais remontas</t>
  </si>
  <si>
    <t>Požeminių atliekų surinkimo konteinerių aikštelių su požeminiais konteineriais remontas</t>
  </si>
  <si>
    <t xml:space="preserve">Suteikti laikinąją priežiūrą bepriežiūriams, bešeimininkiams gyvūnams </t>
  </si>
  <si>
    <t>Bepriežiūrių, bešeimininkių gyvūnų  laikinoji priežiūra</t>
  </si>
  <si>
    <t>Atlikti darbus ir suteikti paslaugas (pastatyti biotualetus, atliekų surinkimo konteinerius, išvalyti teritorijas ir kt.) planuojamiems miesto renginiams</t>
  </si>
  <si>
    <t>Paruošiamųjų darbų atlikimas ir paslaugų suteikimas miesto renginiams</t>
  </si>
  <si>
    <r>
      <t>tūkst. m</t>
    </r>
    <r>
      <rPr>
        <vertAlign val="superscript"/>
        <sz val="10"/>
        <rFont val="Times New Roman"/>
        <family val="1"/>
        <charset val="186"/>
      </rPr>
      <t xml:space="preserve">2   </t>
    </r>
  </si>
  <si>
    <t xml:space="preserve">Valomi šaligatviai </t>
  </si>
  <si>
    <t xml:space="preserve">Valomos gatvės  </t>
  </si>
  <si>
    <t>Prižiūrimos šiukšlių dėžės</t>
  </si>
  <si>
    <t>Prižiūrimi viešieji tualetai</t>
  </si>
  <si>
    <t xml:space="preserve">Miesto    teritorijų, viešųjų tualetų valymas, priežiūra, šiukšliadėžių priežiūra </t>
  </si>
  <si>
    <t>Medžių priežiūros paslaugos Panevėžio mieste</t>
  </si>
  <si>
    <t>Miesto želdynų atnaujinimas ir priežiūra</t>
  </si>
  <si>
    <r>
      <t>m</t>
    </r>
    <r>
      <rPr>
        <vertAlign val="superscript"/>
        <sz val="10"/>
        <rFont val="Times New Roman"/>
        <family val="1"/>
        <charset val="186"/>
      </rPr>
      <t>2</t>
    </r>
  </si>
  <si>
    <t>Sodinamos gėlės ir dekoratyviniai augalai</t>
  </si>
  <si>
    <t>Prižiūrimi ir atnaujinami miesto gėlynai</t>
  </si>
  <si>
    <t>Miesto gėlynų atnaujinimas ir priežiūra</t>
  </si>
  <si>
    <t>Vykdoma vejų ir žolynų (želdinių) priežiūra mieste</t>
  </si>
  <si>
    <t>Miesto vejų ir žolynų atnaujinimas ir priežiūra</t>
  </si>
  <si>
    <t>Miesto viešųjų erdvių atnaujinimas, priežiūra</t>
  </si>
  <si>
    <t>Dalyvaujamojo biudžeto modelio taikymas</t>
  </si>
  <si>
    <t>Dalyvaujamojo biudžeto dalies didėjimas (kasmet)</t>
  </si>
  <si>
    <t xml:space="preserve">Suformuotų erdvių skaičius </t>
  </si>
  <si>
    <t>Patobulinti miesto erdvių ir objektų kokybę, jų priežiūrą (SPP 2.2.3.)</t>
  </si>
  <si>
    <t>Namų ūkių (būstų) šildymo įrenginių inventorizavimas ir vartotojų sąmoningumo didinimas</t>
  </si>
  <si>
    <t>Naujus aplinkai draugiškesnius šilumos būdus įdiegusių savivaldybės įmonių / organizacijų skaičius</t>
  </si>
  <si>
    <t>Atlikta namų ūkių (būstų) šildymo įrenginių inventorizacija</t>
  </si>
  <si>
    <t>2.1.4</t>
  </si>
  <si>
    <t xml:space="preserve">Savivaldybės viešųjų pastatų modernizavimas, taikant energijos išteklių panaudojimo efektyvumo didinimo priemones </t>
  </si>
  <si>
    <t>  Naujų modernizuotų viešųjų pastatų skaičius</t>
  </si>
  <si>
    <t>2.1.3</t>
  </si>
  <si>
    <t>kompl</t>
  </si>
  <si>
    <t>Parengtas atsinaujinančių išteklių energijos naudojimo plėtros planas</t>
  </si>
  <si>
    <t>Atsinaujinančių išteklių energijos naudojimo plėtros plano  parengimas</t>
  </si>
  <si>
    <t>2.1.2.</t>
  </si>
  <si>
    <t>Atsinaujinančių išteklių energijos naudojimo plėtros plano  parengimas ir įgyvendinimas</t>
  </si>
  <si>
    <t>Kvartalinės renovacijos skatinimas ir plėtra taikant kompleksines energetinio efektyvumo didinimo priemones</t>
  </si>
  <si>
    <t>Kompleksiškai renovuotų daugiabučių namų skaičius</t>
  </si>
  <si>
    <t>2.1.1.</t>
  </si>
  <si>
    <t>Savivaldybės darnios energetikos plėtros indeksas</t>
  </si>
  <si>
    <t>Paskatinti energijos taupymą, atsinaujinančių ir alternatyvių energijos išteklių naudojimą</t>
  </si>
  <si>
    <t>„Rail Baltica“ transporto mazgo integravimas į Panevėžio miesto transporto tinklą</t>
  </si>
  <si>
    <t>Naujų maršrutų skaičius</t>
  </si>
  <si>
    <t>1.5.2</t>
  </si>
  <si>
    <r>
      <t>Naujos autobusų stoties įrengimas ir prieigų sutvarkymas</t>
    </r>
    <r>
      <rPr>
        <u/>
        <sz val="10"/>
        <rFont val="Times New Roman"/>
        <family val="1"/>
        <charset val="186"/>
      </rPr>
      <t xml:space="preserve"> </t>
    </r>
  </si>
  <si>
    <t xml:space="preserve"> Įrengta nauja autobusų stotis ir sutvarkytos prieigos</t>
  </si>
  <si>
    <t>1.5.1</t>
  </si>
  <si>
    <r>
      <t>Naujos autobusų stoties įrengimas ir prieigų sutvarkymas</t>
    </r>
    <r>
      <rPr>
        <b/>
        <u/>
        <sz val="10"/>
        <rFont val="Times New Roman"/>
        <family val="1"/>
        <charset val="186"/>
      </rPr>
      <t xml:space="preserve"> </t>
    </r>
  </si>
  <si>
    <t>Veikiančių subjektų, siūlančių nuomotis / dalintis automobilius, dviračius ir kitas transporto priemones, skaičius</t>
  </si>
  <si>
    <t>25</t>
  </si>
  <si>
    <t>Mažiau teršiančių, elektra ir (ar) dujomis varomų viešojo transporto priemonių dalis nuo visų viešojo transporto priemonių</t>
  </si>
  <si>
    <t>Išplėsti viešojo transporto ir susisiekimo infrastruktūrą bei atnaujinti viešojo transporto priemones</t>
  </si>
  <si>
    <t xml:space="preserve">Viešojo transporto maršrutinio tinklo optimizavimas. Viešojo transporto infrastruktūros modernizavimas </t>
  </si>
  <si>
    <t>1.4.1</t>
  </si>
  <si>
    <t>3</t>
  </si>
  <si>
    <t>Keleivių pasitenkinimo viešojo transporto paslaugomis pokytis</t>
  </si>
  <si>
    <t>2</t>
  </si>
  <si>
    <t>Vietinio susisiekimo bendrų maršrutų su kitomis savivaldybėmis skaičius</t>
  </si>
  <si>
    <t xml:space="preserve"> Keleivių naudojimosi viešojo transporto paslaugomis pokytis </t>
  </si>
  <si>
    <r>
      <t>Padidinti naudojimosi viešuoju transportu mastą</t>
    </r>
    <r>
      <rPr>
        <u/>
        <sz val="11"/>
        <rFont val="Times New Roman"/>
        <family val="1"/>
        <charset val="186"/>
      </rPr>
      <t xml:space="preserve"> </t>
    </r>
  </si>
  <si>
    <t xml:space="preserve">Elektromobilių įkrovimo prieigų tinklo plėtra </t>
  </si>
  <si>
    <t>Elektromobilių įkrovimo prieigų skaičius</t>
  </si>
  <si>
    <t xml:space="preserve">Zonų be CO2  skaičius </t>
  </si>
  <si>
    <r>
      <t>Pasiekti skirtingų transporto būdų darną miesto sistemoje</t>
    </r>
    <r>
      <rPr>
        <u/>
        <sz val="11"/>
        <rFont val="Times New Roman"/>
        <family val="1"/>
        <charset val="186"/>
      </rPr>
      <t xml:space="preserve"> </t>
    </r>
  </si>
  <si>
    <t>Ramaus eismo gatvių be tranzitinio transporto tinklo plėtra. Eismo intensyvumo miesto centre mažinimas</t>
  </si>
  <si>
    <t>Įrengtas Šiaurinis apvažiavimas</t>
  </si>
  <si>
    <t>Naujai rekonstruotų gatvių, kuriose sumažinti pertekliniai parametrai ilgis</t>
  </si>
  <si>
    <t>Gatvės, kurioms taikomas „gyvenamosios zonos“ eismo statusas</t>
  </si>
  <si>
    <t>Bendras gatvių ilgis, kuriose pritaikytos tranzitą ribojančios priemonės</t>
  </si>
  <si>
    <t>Atnaujinti suremontuoti šviesoforų postai</t>
  </si>
  <si>
    <t>Šviesoforo postų remonto darbai</t>
  </si>
  <si>
    <t>Atnaujinta rekonstruota sankryža</t>
  </si>
  <si>
    <t>Senamiesčio g., S. Kerbedžio g. sankryžos su prieigomis rekonstravimas</t>
  </si>
  <si>
    <t>Horizontaliai paženklintos, paženklinimu atnaujintos gatvės</t>
  </si>
  <si>
    <t>Miesto gatvių horizontalus ženklinimas</t>
  </si>
  <si>
    <t>Kelio ženklų, užtvarų ir kitų eismo saugumo gerinimo priemonių įrengimas ir priežiūra</t>
  </si>
  <si>
    <t>Miesto gatvių vertikalus ženklinimas</t>
  </si>
  <si>
    <t>Šviesoforų postų priežiūra ir eksplotavimas</t>
  </si>
  <si>
    <t>Modernizuotos, įdiegiant inžinerines eismo saugos priemones, nereguliuojamos pėsčiųjų perėjos</t>
  </si>
  <si>
    <t>Išmaniųjų pėsčiųjų perėjų įrengimas ir esamų modernizavimas. Šviesoforų postų priežiūra ir eksplotavimas</t>
  </si>
  <si>
    <t>Naujų įrengtų išmaniųjų (reaguojanti į srautą ir keičianti signalus) perėjų skaičius</t>
  </si>
  <si>
    <t xml:space="preserve">Sankryžų modernizavimas ir saugaus eismo užtikrinimas </t>
  </si>
  <si>
    <t>Įskaitinių eismo įvykių skaičius</t>
  </si>
  <si>
    <t>Padidinti eismo saugumą</t>
  </si>
  <si>
    <t>Pėsčiųjų ir dviračių tako nuo Vakarinės g. link Berčiūnų gyvenvietės Panevėžyje rekonstravimo rangos darbai</t>
  </si>
  <si>
    <t>Kapitališkai suremontuoto nuo Vilniaus g. iki  Nemuno g./ Aukštaičių g. šaligatvio  ilgis</t>
  </si>
  <si>
    <t xml:space="preserve">Ramygalos g. dalies (nuo Vilniaus g. iki  Nemuno g./ Aukštaičių g.) šaligatvio kapitalinio remonto darbai </t>
  </si>
  <si>
    <t>Dviračių ir pėsčiųjų takų ilgis (šalia gatvių)</t>
  </si>
  <si>
    <t>Dviračių trasų, pėsčiųjų takų mieste ir jo prieigose remontas ir priežiūra</t>
  </si>
  <si>
    <t xml:space="preserve">Dviračių trasų, pėsčiųjų takų mieste ir jo prieigose įrengimas, atnaujinimas užtikrinant tęstinumą bei junglumą </t>
  </si>
  <si>
    <t>Įskaitinių eismo įvykių, kuriuose sužeidžiami pėstieji ir dviratininkai, skaičius</t>
  </si>
  <si>
    <t xml:space="preserve">Paskatinti netaršaus mikrotransporto (paspirtukai, dviračiai, riedžiai ir kt.) infrastruktūros plėtrą </t>
  </si>
  <si>
    <t>Parų skaičius, kai buvo viršyta kietųjų dalelių KD10 paros ribinė vertė 50 µg/m3</t>
  </si>
  <si>
    <t xml:space="preserve">Asignavimų valdytojo kodas </t>
  </si>
  <si>
    <t>Priemonės požymis</t>
  </si>
  <si>
    <t xml:space="preserve">             TIKSLŲ, UŽDAVINIŲ, PRIEMONIŲ IR PAPRIEMONIŲ, IŠLAIDŲ IR VERTINIMO KRITERIJŲ SUVESTINĖ                                        </t>
  </si>
  <si>
    <t>PANEVĖŽIO MIESTO SAVIVALDYBĖS ADMINISTRACIJOS 2022 METŲ VEIKLOS PLANO             
MIESTO INFRASTRUKTŪROS OBJEKTŲ PLĖTROS, MODERNIZAVIMO IR PRIEŽIŪROS  PROGRAMOS (NR. 10)</t>
  </si>
  <si>
    <t>Kultūros įstaigų teikiamų paslaugų kokybės ir poreikių analizė</t>
  </si>
  <si>
    <t>Atlikti kultūros įstaigų teikiamų paslaugų kokybės ir poreikių  analizę</t>
  </si>
  <si>
    <t>Parengti kultūros ir meno įstaigų optimizavimo planą</t>
  </si>
  <si>
    <t>Parengta kultūros plėtros galimybių studija</t>
  </si>
  <si>
    <t>288724611</t>
  </si>
  <si>
    <t>1.3.3.</t>
  </si>
  <si>
    <t>Parengti kultūros plėtros galimybių studiją</t>
  </si>
  <si>
    <t>Panevėžio miesto kultūros ir meno įstaigų tinklo optimizavimas</t>
  </si>
  <si>
    <t>Kultūros sektoriaus tarptautiškumą stiprinančių veiklų skatinimas ir plėtra</t>
  </si>
  <si>
    <t>Finansuotų tarptautinių profesionaliojo meno renginių atskleidžiančių Panevėžio miesto identitetą, skaičius per metus</t>
  </si>
  <si>
    <t>1.3.2.</t>
  </si>
  <si>
    <t>Kultūros paslaugų prieinamumo ir patrauklumo didinimas, modernizuojant kultūros įstaigų infrastruktūrą ir pritaikant daugiafunkcinėms ir daugiakultūrinėms paslaugoms</t>
  </si>
  <si>
    <t>1.3.1.</t>
  </si>
  <si>
    <t>teigiamas</t>
  </si>
  <si>
    <t>teigiamas, nepakitęs, neigiamas</t>
  </si>
  <si>
    <t xml:space="preserve">Savivaldybės kultūros ir meno įstaigų paslaugas naudojančių lankytojų skaičiaus pokytis  </t>
  </si>
  <si>
    <r>
      <t>Užtikrinti Panevėžio miesto savivaldybės kultūros įstaigų veiklos kokybės ir paslaugų prieinamumo gerinimą</t>
    </r>
    <r>
      <rPr>
        <u/>
        <sz val="11"/>
        <rFont val="Times New Roman"/>
        <family val="1"/>
        <charset val="186"/>
      </rPr>
      <t xml:space="preserve"> </t>
    </r>
  </si>
  <si>
    <r>
      <t>Meno rezidencijų kūrimas</t>
    </r>
    <r>
      <rPr>
        <u/>
        <sz val="10"/>
        <color rgb="FF000000"/>
        <rFont val="Times New Roman"/>
        <family val="1"/>
        <charset val="186"/>
      </rPr>
      <t xml:space="preserve"> </t>
    </r>
  </si>
  <si>
    <t>Pritrauktų rezidentų skaičius per metus</t>
  </si>
  <si>
    <r>
      <t>Meno rezidencijų kūrimas</t>
    </r>
    <r>
      <rPr>
        <b/>
        <u/>
        <sz val="11"/>
        <color rgb="FF000000"/>
        <rFont val="Times New Roman"/>
        <family val="1"/>
        <charset val="186"/>
      </rPr>
      <t xml:space="preserve"> </t>
    </r>
  </si>
  <si>
    <t>Kultūros ir meno stipendiją gavusių menininkų skaičius per metus</t>
  </si>
  <si>
    <t>Skirti stipendijas menininkams</t>
  </si>
  <si>
    <t>Kultūros ir meno premijų nominacijų skaičius</t>
  </si>
  <si>
    <t xml:space="preserve"> Įsteigti kasmetines Panevėžio miesto kultūros ir meno premijas</t>
  </si>
  <si>
    <t>Finansuotų profesionalaus meno projektų dalis nuo viso finansuotų kultūros ir meno projektų skaičiaus</t>
  </si>
  <si>
    <t>Profesionalaus meno skatinimas ir plėtra</t>
  </si>
  <si>
    <r>
      <t>Profesionalaus meno ir kultūros renginių skaičiaus pokytis</t>
    </r>
    <r>
      <rPr>
        <sz val="10"/>
        <color rgb="FF000000"/>
        <rFont val="Times New Roman"/>
        <family val="1"/>
        <charset val="186"/>
      </rPr>
      <t xml:space="preserve"> </t>
    </r>
  </si>
  <si>
    <r>
      <t>Sudaryti palankias sąlygas profesionalaus meno ir kultūros vystymuisi</t>
    </r>
    <r>
      <rPr>
        <i/>
        <sz val="11"/>
        <color rgb="FF000000"/>
        <rFont val="Times New Roman"/>
        <family val="1"/>
        <charset val="186"/>
      </rPr>
      <t xml:space="preserve">  </t>
    </r>
  </si>
  <si>
    <t>Finansuotų įvairių renginių skaičius</t>
  </si>
  <si>
    <t>Finansuoti įvairius renginius</t>
  </si>
  <si>
    <t>Kofinansuotų kultūros ir meno projektų skaičius per metus</t>
  </si>
  <si>
    <t>Kofinansuoti kultūros ir meno projektus</t>
  </si>
  <si>
    <t>30</t>
  </si>
  <si>
    <t>Iš dalies finansuotų kultūros ir meno projektų skaičius per metus</t>
  </si>
  <si>
    <t>Iš dalies finansuoti kultūros ir meno projektus</t>
  </si>
  <si>
    <t>Tradicinių ir unikalių (inovatyvių) kultūros projektų rėmimas</t>
  </si>
  <si>
    <t>Sąlygų miesto gyventojams dalyvauti kultūros ir meno veikloje, ugdyti kūrybiškumą ir plėsti meninę veiklą sudarymas</t>
  </si>
  <si>
    <t>Iš dalies finansuotų mėgėjų meno kolektyvų veiklos projektų skaičius per metus</t>
  </si>
  <si>
    <t>Kultūros renginių rinkodaros priemonių įgyvendinimas</t>
  </si>
  <si>
    <t>Įgyvendintų renginių rinkodaros priemonių skaičius</t>
  </si>
  <si>
    <r>
      <t>Miesto bendruomenės įtraukties pokytis lyginant su praėjusiais metais</t>
    </r>
    <r>
      <rPr>
        <sz val="10"/>
        <color rgb="FF000000"/>
        <rFont val="Times New Roman"/>
        <family val="1"/>
        <charset val="186"/>
      </rPr>
      <t xml:space="preserve"> </t>
    </r>
  </si>
  <si>
    <t>Padidinti miesto bendruomenės įtrauktį į kultūros kūrimą ir naudojimąsi kultūros produktais bei paslaugomis</t>
  </si>
  <si>
    <t>padidėjęs</t>
  </si>
  <si>
    <t>padidėjęs, nepakitęs, sumažėjęs</t>
  </si>
  <si>
    <r>
      <t>Kultūros paslaugas naudojančių gyventojų skaičiaus pokyčio vertinimas</t>
    </r>
    <r>
      <rPr>
        <sz val="10"/>
        <rFont val="Calibri"/>
        <family val="2"/>
        <charset val="186"/>
      </rPr>
      <t xml:space="preserve"> </t>
    </r>
  </si>
  <si>
    <t>Kultūros paslaugas naudojančių gyventojų skaičiaus pokytis</t>
  </si>
  <si>
    <t xml:space="preserve">Kurti tvarią socialinę ir ekonominę kultūros vertę Panevėžyje </t>
  </si>
  <si>
    <t xml:space="preserve">KULTŪROS IR MENO PROGRAMOS (NR. 11)                                                                                              
</t>
  </si>
  <si>
    <t>IŠ VISO</t>
  </si>
  <si>
    <t>KITI ŠALTINIAI, IŠ VISO</t>
  </si>
  <si>
    <r>
      <t>Praėjusių metų lėšų likutis (</t>
    </r>
    <r>
      <rPr>
        <b/>
        <sz val="9"/>
        <rFont val="Times New Roman"/>
        <family val="1"/>
        <charset val="186"/>
      </rPr>
      <t>L)</t>
    </r>
  </si>
  <si>
    <t>SAVIVALDYBĖS  LĖŠOS, IŠ VISO</t>
  </si>
  <si>
    <r>
      <t>Profesinio mokymo ir aukštojo mokslo įstaigų išteklių, reikalingų</t>
    </r>
    <r>
      <rPr>
        <i/>
        <sz val="10"/>
        <rFont val="Times New Roman"/>
        <family val="1"/>
        <charset val="186"/>
      </rPr>
      <t xml:space="preserve"> Pramonė 4.0</t>
    </r>
    <r>
      <rPr>
        <sz val="10"/>
        <rFont val="Times New Roman"/>
        <family val="1"/>
        <charset val="186"/>
      </rPr>
      <t xml:space="preserve"> srities specialistams rengti, vystymas</t>
    </r>
  </si>
  <si>
    <r>
      <t xml:space="preserve">Besimokančių studentų ir mokinių skaičius mokymo programose, susijusiose su </t>
    </r>
    <r>
      <rPr>
        <i/>
        <sz val="10"/>
        <rFont val="Times New Roman"/>
        <family val="1"/>
        <charset val="186"/>
      </rPr>
      <t>Pramonės 4.0</t>
    </r>
    <r>
      <rPr>
        <sz val="10"/>
        <rFont val="Times New Roman"/>
        <family val="1"/>
        <charset val="186"/>
      </rPr>
      <t xml:space="preserve"> sritimi, kurių praktinio mokymo metu ne mažiau kaip 50 proc. laiko naudojama nauja (ne senesnė nei 10 m. įranga) įranga, dalis </t>
    </r>
  </si>
  <si>
    <r>
      <t xml:space="preserve">Praktinio mokymo dirbtuvės, pritaikytos </t>
    </r>
    <r>
      <rPr>
        <i/>
        <sz val="10"/>
        <rFont val="Times New Roman"/>
        <family val="1"/>
        <charset val="186"/>
      </rPr>
      <t>Pramonės 4.0</t>
    </r>
    <r>
      <rPr>
        <sz val="10"/>
        <rFont val="Times New Roman"/>
        <family val="1"/>
        <charset val="186"/>
      </rPr>
      <t xml:space="preserve"> profesiniam ugdymui</t>
    </r>
  </si>
  <si>
    <t>0;12</t>
  </si>
  <si>
    <r>
      <t xml:space="preserve">Profesinio mokymo ir aukštojo mokslo įstaigų išteklių, reikalingų </t>
    </r>
    <r>
      <rPr>
        <b/>
        <i/>
        <sz val="11"/>
        <rFont val="Times New Roman"/>
        <family val="1"/>
        <charset val="186"/>
      </rPr>
      <t>Pramonė 4.0</t>
    </r>
    <r>
      <rPr>
        <b/>
        <sz val="11"/>
        <rFont val="Times New Roman"/>
        <family val="1"/>
        <charset val="186"/>
      </rPr>
      <t xml:space="preserve"> srities specialistams rengti, vystymas</t>
    </r>
  </si>
  <si>
    <t xml:space="preserve">Kryptingos profesinio orientavimo sistemos bendradarbiaujant Panevėžio miesto bendrojo ugdymo, profesinio mokymo ir aukštojo mokslo įstaigoms bei verslo įmonėms sukūrimas ir įgyvendinimas </t>
  </si>
  <si>
    <t xml:space="preserve"> Naujų miesto lygmens profesinio orientavimo priemonių skaičius</t>
  </si>
  <si>
    <t>Profesijos patarėjų etatų skaičius</t>
  </si>
  <si>
    <t>proc. nuo visų absolventų</t>
  </si>
  <si>
    <r>
      <t>Paskatinti aukštojo mokslo ir profesinio mokymo įstaigų teikiamų paslaugų atitiktį trumpalaikėms ir ilgalaikėms darbo rinkos poreikių prognozėms</t>
    </r>
    <r>
      <rPr>
        <sz val="11"/>
        <color rgb="FF000000"/>
        <rFont val="Times New Roman"/>
        <family val="1"/>
        <charset val="186"/>
      </rPr>
      <t xml:space="preserve"> </t>
    </r>
  </si>
  <si>
    <t xml:space="preserve">Užimtų gyventojų pagal profesijų grupes, išskyrus nekvalifikuotus darbininkus, dalis </t>
  </si>
  <si>
    <t xml:space="preserve">Didinti kvalifikuotų darbuotojų pasiūlą </t>
  </si>
  <si>
    <t>Švietimo pažangos planas</t>
  </si>
  <si>
    <t>Švietimo skyrius, vyriausioji specialistė Minole Petronytė-Kairienė</t>
  </si>
  <si>
    <t>Švietimo pažangos plano parengimas</t>
  </si>
  <si>
    <t>24</t>
  </si>
  <si>
    <t>Švietimo skyrius, vyriausioji specialistė Simona Vizbarienė</t>
  </si>
  <si>
    <t>Centralizuotos buhalterijos įgyvendinimas</t>
  </si>
  <si>
    <t>23</t>
  </si>
  <si>
    <t>Dalyvaujančių projekte mokyklų skaičius</t>
  </si>
  <si>
    <t>Švietimo skyrius, vyriausioji specialistė Minolė Petronytė-Kairienė</t>
  </si>
  <si>
    <t>Projekto „Kokybės krepšelis“ finansavimas</t>
  </si>
  <si>
    <t>22</t>
  </si>
  <si>
    <t>Finansuotų neformaliojo suaugusiųjų švietimo ir tęstinio mokymosi programų skaičius</t>
  </si>
  <si>
    <t>Švietimo skyrius, vyriausioji specialistė Audronė Bagdanskienė</t>
  </si>
  <si>
    <t>Neformaliojo suaugusiųjų švietimo projektai</t>
  </si>
  <si>
    <t>21</t>
  </si>
  <si>
    <t>Neformaliojo vaikų švietimo mokyklų   išorinis auditas</t>
  </si>
  <si>
    <t>Švietimo skyrius, vyriausioji specialistė Vilma Bartašienė</t>
  </si>
  <si>
    <t>Neformaliojo vaikų švietimo mokyklų išorinio audito vykdymas</t>
  </si>
  <si>
    <t>20</t>
  </si>
  <si>
    <t>Apdovanotųjų skaičius</t>
  </si>
  <si>
    <t>Fotografijų konkurso organizavimas</t>
  </si>
  <si>
    <t>19</t>
  </si>
  <si>
    <t>Pirmokų skaičius miesto mokyklose</t>
  </si>
  <si>
    <t>Mokyklų aprūpinimas priemonėmis, skirtoms šventėms organizuoti</t>
  </si>
  <si>
    <t>18</t>
  </si>
  <si>
    <t>Švietimo įstaigų turtui apdrausti (apdraustų ikimokyklinio ugdymo įstaigų skaičius)</t>
  </si>
  <si>
    <t xml:space="preserve">Švietimo įstaigų turtui apdrausti </t>
  </si>
  <si>
    <t>Mokyklų edukacinių erdvių konkurso organizavimas (apdovanotų mokyklų skaičius)</t>
  </si>
  <si>
    <t xml:space="preserve">Mokyklų edukacinių erdvių konkurso organizavimas </t>
  </si>
  <si>
    <t>Motyvuotų ir gabių mokinių papildomo mokymo projektų finansavimas (projektuose dalyvaujančių mokinių skaičius)</t>
  </si>
  <si>
    <t>Švietimo skyrius, vyriausioji specialistė Kristina Linkonaitė</t>
  </si>
  <si>
    <t xml:space="preserve">Motyvuotų ir gabių mokinių papildomo mokymo projektų finansavimas </t>
  </si>
  <si>
    <t>Mokinių tarptautinių mainų skatinimo projektų finansavimas (mokinių, dalyvaujančių  tarptautinių mainų skatinimo projektuose, skaičius)</t>
  </si>
  <si>
    <t xml:space="preserve">Mokinių tarptautinių mainų skatinimo projektų finansavimas </t>
  </si>
  <si>
    <t>Jaunųjų specialistų pritraukimo į miesto ugdymo įstaigas ir pedagogų perkvalifikavimo programos įgyvendinimas (finansinę paramą gavusių pedagogų skaičius)</t>
  </si>
  <si>
    <t>Švietimo skyrius, vyriausioji specialistė Aušra Gabrėnienė</t>
  </si>
  <si>
    <t xml:space="preserve">Jaunųjų specialistų pritraukimo į miesto ugdymo įstaigas ir pedagogų perkvalifikavimo programos įgyvendinimas </t>
  </si>
  <si>
    <t xml:space="preserve">Geriausiai išlaikiusių valstybinius brandos egzaminus abiturientų pagerbimo šventės organizavimas </t>
  </si>
  <si>
    <t>,,Metų mokytojo“ nominacijų ir premijų skyrimas švietimo darbuotojams (įsteigtų nominacijų skaičius)</t>
  </si>
  <si>
    <t xml:space="preserve">,,Metų mokytojo“ nominacijų ir premijų skyrimas švietimo darbuotojams </t>
  </si>
  <si>
    <t>Petro Būtėno premijos skyrimas (premijuotų darbų skaičius)</t>
  </si>
  <si>
    <t xml:space="preserve">Petro Būtėno premijos skyrimas </t>
  </si>
  <si>
    <t>Transporto skyrimas mokiniams nuvežti į olimpiadas, konkursus, varžybas (išvykų skaičius)</t>
  </si>
  <si>
    <t xml:space="preserve">Transporto skyrimas mokiniams nuvežti į olimpiadas, konkursus, varžybas </t>
  </si>
  <si>
    <t>Konkursų, olimpiadų, varžybų, festivalių miesto mokiniams organizavimas (renginių skaičius)</t>
  </si>
  <si>
    <t>Konkursų, olimpiadų, varžybų, festivalių miesto mokiniams organizavimas</t>
  </si>
  <si>
    <t>Mokslo projektų dalinis finansavimas (iš dalies finansuotų tinkamai parengtų mokslo projektų skaičius)</t>
  </si>
  <si>
    <t>Mokslo projektų dalinis finansavimas</t>
  </si>
  <si>
    <t>Tarptautinės mokytojų dienos minėjimo organizavimas, renginių skaičius</t>
  </si>
  <si>
    <t>Tarptautinės mokytojų dienos minėjimo organizavimas</t>
  </si>
  <si>
    <t>Gabių mokinių skatinimas, paskatintų (apdovanotų mokinių skaičius)</t>
  </si>
  <si>
    <t>Gabių mokinių skatinimas</t>
  </si>
  <si>
    <t>Vaikų vasaros poilsio projektų finansavimas (mokinių, dalyvaujančių vaikų vasaros poilsio projektuose, skaičius)</t>
  </si>
  <si>
    <t>Vaikų vasaros poilsio projektų finansavimas</t>
  </si>
  <si>
    <t>Kolektyvų dalyvavimo regiono ir respublikinėse meno šventėse finansavimas</t>
  </si>
  <si>
    <t>Vaikų ir jaunimo meno projektų ir  tautinio  meno kolektyvų veiklos projektų konkurso organizavimas (projektuose dalyvavusių mokinių skaičius)</t>
  </si>
  <si>
    <t xml:space="preserve">Vaikų ir jaunimo meno projektų ir  tautinio  meno kolektyvų veiklos projektų konkurso organizavimas </t>
  </si>
  <si>
    <t>Mokyklinės dokumentacijos įsigijimas iš Švietimo ir mokslo ministerijos (egzempliorių skaičius)</t>
  </si>
  <si>
    <t>Švietimo skyrius, vyriausioji mokymo priemonių specialistė Irma Zaveckienė</t>
  </si>
  <si>
    <t>Mokyklinės dokumentacijos įsigijimas iš Švietimo, mokslo ir sporto ministerijos</t>
  </si>
  <si>
    <t xml:space="preserve">Švietimo, kultūros, sporto ir kitų renginių bei projektų įgyvendinimas </t>
  </si>
  <si>
    <t>Mokyklų vidaus patalpų ir lauko infrastruktūros modernizavimas, programų skaičius</t>
  </si>
  <si>
    <t>vnt. / metus</t>
  </si>
  <si>
    <t xml:space="preserve">Įgyvendintų ikimokyklinio, bendrojo ir neformaliojo ugdymo mokyklų infrastruktūros modernizavimo projektų skaičius </t>
  </si>
  <si>
    <r>
      <t>Užtikrinti sveiką, saugią emocinę ir fizinę aplinką  švietimo  įstaigose</t>
    </r>
    <r>
      <rPr>
        <b/>
        <sz val="10"/>
        <rFont val="Times New Roman"/>
        <family val="1"/>
        <charset val="186"/>
      </rPr>
      <t xml:space="preserve"> </t>
    </r>
  </si>
  <si>
    <t>ML</t>
  </si>
  <si>
    <t>Neformaliojo vaikų švietimo (NVŠ krepšelis) akredituotų  programų skaičius</t>
  </si>
  <si>
    <t>Neformaliojo vaikų švietimo (NVŠ krepšelis) programose dalyvaujančių mokinių skaičius</t>
  </si>
  <si>
    <t xml:space="preserve"> Neformaliojo vaikų švietimo tikslinio finansavimo įgyvendinimas </t>
  </si>
  <si>
    <t>Vykdomų NVŠ ir FŠPU (išskyrus ikimokyklinį ugdymą) programų, atliepiančių miesto prioritetus, dalis per metus</t>
  </si>
  <si>
    <t xml:space="preserve">Neformaliojo ugdymo dermės užtikrinimas </t>
  </si>
  <si>
    <t xml:space="preserve">K. Paltaroko gimnazijos ugdymo programų įgyvendinimas </t>
  </si>
  <si>
    <t>VBSR</t>
  </si>
  <si>
    <t xml:space="preserve">Bendrojo ugdymo mokyklų išlaikymas ir programų įgyvendinimas </t>
  </si>
  <si>
    <t>40</t>
  </si>
  <si>
    <t>Mokytojų, turinčių viso etato darbo krūvį, dalis</t>
  </si>
  <si>
    <t>8</t>
  </si>
  <si>
    <t>Pedagogų perkvalifikavimo programos plėtojimas ir įgyvendinimas (pedagogų, įgijusių gretutinę specialybę, dalis)</t>
  </si>
  <si>
    <t>Mokytojų, dalyvavusių profesinių ir dalykinių kompetencijų tobulinimo mokymuose pagal atnaujintų BP reikalavimus, dalis</t>
  </si>
  <si>
    <t>1</t>
  </si>
  <si>
    <t>Parengtas ir įgyvendinamas savivaldybės veiksmų ir priemonių planas, skirtas pasiruošti atnaujintų BP diegimui</t>
  </si>
  <si>
    <t>Parengta ir įgyvendinama mokyklų skaitmenizavimo programa</t>
  </si>
  <si>
    <t>Parengta ir įgyvendinama mokytojų skaitmeninių kompetencijų plėtojimo programa</t>
  </si>
  <si>
    <t>Mokinių ugdymosi pasiekimų gerinimas diegiant kokybės krepšelį (dalyvaujančių projekte mokyklų skaičius)</t>
  </si>
  <si>
    <t>875</t>
  </si>
  <si>
    <t>Bendrojo ugdymo mokyklose dirbančių pedagogų skaičius</t>
  </si>
  <si>
    <t>9560</t>
  </si>
  <si>
    <t>Bendrojo ugdymo mokyklose mokinių skaičius</t>
  </si>
  <si>
    <t>Bendrojo ugdymo mokyklų skaičius</t>
  </si>
  <si>
    <t>VšĮ „Šermukšniukas“ (Šermukšnių g. 31, Panevėžys)  išlaikymas</t>
  </si>
  <si>
    <t>Privačių darželių skaičius</t>
  </si>
  <si>
    <t xml:space="preserve">Privačių darželių ugdymo programų įgyvendinimo užtikrinimas  </t>
  </si>
  <si>
    <t xml:space="preserve">Ikimokyklinių ugdymo mokyklų aplinkos išlaikymas ir programų įgyvendinimas </t>
  </si>
  <si>
    <t>777</t>
  </si>
  <si>
    <t>Pedagogų skaičius</t>
  </si>
  <si>
    <t>920</t>
  </si>
  <si>
    <t>Priešmokyklinio ugdymo grupes lankančių vaikų skaičius</t>
  </si>
  <si>
    <t>4500</t>
  </si>
  <si>
    <t>Ikimokyklines ugdymo mokyklas lankančių vaikų skaičius</t>
  </si>
  <si>
    <t>29</t>
  </si>
  <si>
    <t>Ikimokyklinių ugdymo mokyklų skaičius</t>
  </si>
  <si>
    <t>Skaitmeninio raštingumo kvalifikacijos tobulinimo kursuose dalyvavusių pedagogų dalis</t>
  </si>
  <si>
    <t>Eur/ metus</t>
  </si>
  <si>
    <t>Skaitmeninėms ugdymo priemonėms įsigyti skirtas PMSA finansavimas BU mokykloms</t>
  </si>
  <si>
    <t>NVŠ ir FŠPU programų, vykdomų bet kurio švietimo teikėjo Savivaldybėje, krypčių skaičius</t>
  </si>
  <si>
    <t>Olimpiadų prizininkų skaičius, tenkantis 10 tūkst. mokinių</t>
  </si>
  <si>
    <t>Matematika – 14,0; Lietuvių k. – 7,0</t>
  </si>
  <si>
    <t>PUPP patenkinamo pasiekimų lygio lietuvių k. ir matematikos nepasiekusių mokinių dalis</t>
  </si>
  <si>
    <t>Ikimokyklinį ir priešmokyklinį ugdymą lankančių vaikų dalis</t>
  </si>
  <si>
    <t xml:space="preserve">Pagerinti švietimo paslaugų kokybę </t>
  </si>
  <si>
    <t>227,9/3</t>
  </si>
  <si>
    <t>rodiklis / vieta</t>
  </si>
  <si>
    <t>Valstybinių brandos egzaminų (VBE) rodiklis ir vieta šalies miestų savivaldybių kontekste, VBE</t>
  </si>
  <si>
    <t>Aukštąjį išsilavinimą įgiję asmenys (25–64 m. amžiaus grupė)</t>
  </si>
  <si>
    <t xml:space="preserve">Didinti švietimo sistemos prieinamumą ir kokybę  </t>
  </si>
  <si>
    <t xml:space="preserve">ŠVIETIMO IR UGDYMO PROGRAMOS (NR. 13)                                                                                             
</t>
  </si>
  <si>
    <t>Finansuoti projektus neigiamų socialinių veiksnių prevencijai įgyvendinti</t>
  </si>
  <si>
    <t>Finansuotų projektų skaičius</t>
  </si>
  <si>
    <t>Švietimo skyriaus vyr. specialistė A. Bagdanskienė</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</si>
  <si>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</si>
  <si>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Įgyvendintų veiklų dalis nuo planuotų veiklų</t>
  </si>
  <si>
    <t>Pagalbos teikimas užsieniečiams, pasitraukusiems iš Ukrainos dėl karo veiksmų</t>
  </si>
  <si>
    <t>Išvežimų į Vinycios miestą skaičius</t>
  </si>
  <si>
    <t xml:space="preserve">Humanitarinės pagalbos teikimas Vinycios miestui
</t>
  </si>
  <si>
    <t>Panevėžio miesto savivaldybės administracijos jaunimo reikalų koordinatorė( vyriausioji specialistė) Toma Karosienė;
Panevėžio miesto savivaldybės administracijos  nevyriausybinių organizacijų koordinatorė Goda Voveriūnaitė-Kaminskienė</t>
  </si>
  <si>
    <t>Pagalbos priemonių nukentėjusiems subjektams užtikrinimas</t>
  </si>
  <si>
    <t>Gyventojų bendruomeniškumo ir pilietiškumo skatinimas</t>
  </si>
  <si>
    <t>Balsavusių gyventojų procentas nuo visų miesto gyventojų</t>
  </si>
  <si>
    <t>30/10</t>
  </si>
  <si>
    <t>asm./metus</t>
  </si>
  <si>
    <t>Gyventojų/jaunimo dalyvavusių lyderystės skatinimo veiklose, skaičius</t>
  </si>
  <si>
    <t>3000/5</t>
  </si>
  <si>
    <t>asm./proc./metus</t>
  </si>
  <si>
    <t>Gyventojų, dalyvaujančių bendruomeninių organizacijų veiklose, skaičius per metus (jaunimo proc.)</t>
  </si>
  <si>
    <t>Savanorių bazės savivaldybėje sukūrimas</t>
  </si>
  <si>
    <t xml:space="preserve">Gyventojų, dalyvaujančių savanorystės veiklose viešoje sektoriaus įstaigose, skaičius  </t>
  </si>
  <si>
    <t xml:space="preserve">Suorganizuotų priemonių, skirtų seniūnaičių, bendruomeninių ir nevyriausybinių organizacijų bendradarbiavimui skatinti, skaičius per metus </t>
  </si>
  <si>
    <t xml:space="preserve">Nevyriausybinių ir bendruomeninių organizacijų veiklos skatinimo priemonių skaičius per metus </t>
  </si>
  <si>
    <t>Nevyriausybinių ir bendruomeninių organizacijų veiklos skatinimo priemonių įgyvendinimas</t>
  </si>
  <si>
    <t>20/30</t>
  </si>
  <si>
    <t>vnt./metus</t>
  </si>
  <si>
    <r>
      <t>Nevyriausybinių ir bendruomeninių organizacijų lyderių, narių kvalifikacijos kėlimas</t>
    </r>
    <r>
      <rPr>
        <u/>
        <sz val="10"/>
        <rFont val="Times New Roman"/>
        <family val="1"/>
        <charset val="186"/>
      </rPr>
      <t xml:space="preserve"> </t>
    </r>
    <r>
      <rPr>
        <sz val="10"/>
        <rFont val="Times New Roman"/>
        <family val="1"/>
        <charset val="186"/>
      </rPr>
      <t>(dalyvavusių organizacijų / asmenų skaičius)</t>
    </r>
  </si>
  <si>
    <t>Nevyriausybinių ir bendruomeninių organizacijų lyderių, narių kvalifikacijos kėlimas</t>
  </si>
  <si>
    <t>Nevyriausybinių organizacijų pasikeitusių savo įstatus skaičius</t>
  </si>
  <si>
    <t>Kompensuoti nevyriausybinių organizacijų įstatų keitimo išlaidas</t>
  </si>
  <si>
    <t>Finansuoti religinių bendruomenių ir bendrijų projektai</t>
  </si>
  <si>
    <t xml:space="preserve">Panevėžio miesto savivaldybės administracijos  nevyriausybinių organizacijų koordinatorė Goda Voveriūnaitė-Kaminskienė
</t>
  </si>
  <si>
    <t>Finansuoti religinių bendruomenių ir bendrijų projektus</t>
  </si>
  <si>
    <t>Finansuoti bendruomeninių organizacijų projektai</t>
  </si>
  <si>
    <t>Finansuoti bendruomeninių organizacijų projektus</t>
  </si>
  <si>
    <t>Fnansuoti nevyriausybinių organizacijų projektai</t>
  </si>
  <si>
    <t>Finansuoti nevyriausybinių organizacijų projektus</t>
  </si>
  <si>
    <t xml:space="preserve">Įgyvendinti Panevėžio nevyriausybinių organizacijų plėtros politikos priemones </t>
  </si>
  <si>
    <t>Veikiančių vietos veiklos grupių, nevyriausybinių, bendruomeninių organizacijų pateiktų projektų / paraiškų finansavimui gauti skaičius per metus</t>
  </si>
  <si>
    <t>Veikiančių vietos veiklos grupių, nevyriausybinių, bendruomeninių organizacijų skaičius</t>
  </si>
  <si>
    <t>Išplėtoti NVO ir bendruomeninių organizacijų veiklą bei paskatinti jų iniciatyvas, paskatinti gyventojų bendruomeniškumą ir pilietiškumą</t>
  </si>
  <si>
    <t>Jaunimo savanorišką tarnybą baigusių asmenų skaičius</t>
  </si>
  <si>
    <t>Įgyvendinti jaunimo savanorišką tarnybą Panevėžio miesto savivaldybėje</t>
  </si>
  <si>
    <t>Jaunuolių, dalyvavusių kompetencijų kėlimo renginiuose skaičius</t>
  </si>
  <si>
    <t>Aktyvinti jaunimo ir su jaunimu dirbančių organizacijų veiklumą ir bendradarbiavimą</t>
  </si>
  <si>
    <t>Naujai įsisteigusių jaunimo organizacijų skaičius</t>
  </si>
  <si>
    <t>Jaunimo ar su jaunimu dirbančių organizacijų pasikeitusių savo įstatus skaičius</t>
  </si>
  <si>
    <t>Skatinti jaunimą dalyvauti nevyriausybinių jaunimo organizacijų veiklose</t>
  </si>
  <si>
    <t xml:space="preserve">Jaunimo organizacijų veiklos skatinimo priemonių skaičius per metus  </t>
  </si>
  <si>
    <t>Jaunimui ir jaunimo organizacijoms suorganizuotų kompetencijų kėlimo renginių/mokymų skaičius</t>
  </si>
  <si>
    <t>Organizuoti mokymus jaunimo ir su jaunimu dirbančioms organizacijoms</t>
  </si>
  <si>
    <t xml:space="preserve">Finansuotų jaunimo ir su jaunimu dirbančių organizacijų projektų, veiklos programų, iniciatyvų skaičius per metus </t>
  </si>
  <si>
    <t xml:space="preserve">Finansuoti jaunimo projektus, iniciatyvas ir programas </t>
  </si>
  <si>
    <t xml:space="preserve">Įgyvendinta jaunimo problemų sprendimo 2022–2024 m. priemonių plane numatytų priemonių </t>
  </si>
  <si>
    <t>Įgyvendinti jaunimo problemų sprendimo 2022–2024 m. priemonių plane numatytas priemones</t>
  </si>
  <si>
    <t>Jaunimo metams paminėti skirtų renginių skaičius</t>
  </si>
  <si>
    <t>1.1.3.</t>
  </si>
  <si>
    <t xml:space="preserve">Įgyvendinti jaunimo poreikius atitinkančią jaunimo politiką Panevėžio mieste </t>
  </si>
  <si>
    <t>Atliktų jaunimo situacijos tyrimų skaičius</t>
  </si>
  <si>
    <t>Jaunimo dalyvaujančio jaunimo reikalų taryboje ir kitose savivaldybės darbo grupėse skaičius</t>
  </si>
  <si>
    <t xml:space="preserve">Panevėžio miesto savivaldybės administracijos jaunimo reikalų koordinatorė (vyriausioji specialistė) Toma Karosienė
</t>
  </si>
  <si>
    <t>Jaunimo poreikius atitinkančios jaunimo politikos įgyvendinimas</t>
  </si>
  <si>
    <t>Įgyvendinti jaunimo vasaros užimtumo ir integracijos į darbo rinką programą</t>
  </si>
  <si>
    <t>Į programą įsitraukusių darbdavių skaičius</t>
  </si>
  <si>
    <t xml:space="preserve"> vnt/metus</t>
  </si>
  <si>
    <t>Jaunimo dalyvavusio integracijos į darbo rinką programoje skaičius per metus</t>
  </si>
  <si>
    <t xml:space="preserve">Darbo su jaunimu formų įvairovės užtikrinimas  </t>
  </si>
  <si>
    <t xml:space="preserve">Jaunimo informavimo ir konsultavimo taško klientų skaičius  </t>
  </si>
  <si>
    <t xml:space="preserve">Teritorijų, kuriose vyksta darbas su jaunimu gatvėje, skaičius </t>
  </si>
  <si>
    <t>Veikiančių atvirų jaunimo centrų ir erdvių skaičius</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</si>
  <si>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</si>
  <si>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</si>
  <si>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</si>
  <si>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</si>
  <si>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</si>
  <si>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Mato vnt.</t>
  </si>
  <si>
    <t xml:space="preserve">VISUOMENĖS INICIATYVŲ SKATINIMO IR SAUGUMO UŽTIKRINIMO  PROGRAMOS (NR. 14)                                                                                              
</t>
  </si>
  <si>
    <t>Socialinės paramos prieinamumo užtikrinimas socialinę riziką patiriantiems asmenims</t>
  </si>
  <si>
    <t xml:space="preserve"> vnt</t>
  </si>
  <si>
    <t>Suteiktų vienam asmeniui socialinės paramos rūšių skaičius</t>
  </si>
  <si>
    <t>9</t>
  </si>
  <si>
    <t xml:space="preserve">Asmenų, gavusių kompleksines paslaugas, skaičius </t>
  </si>
  <si>
    <t>Užimtumo modelio vykdymas</t>
  </si>
  <si>
    <t xml:space="preserve">Asmenų, parengtų integruotis į darbo rinką, skaičius </t>
  </si>
  <si>
    <t>Vykdyti laikinuosius darbus Panevėžio mieste</t>
  </si>
  <si>
    <t>0; 1; 9</t>
  </si>
  <si>
    <t>Kompleksinės ir individualizuotos socialinės paramos teikimo, derinant finansinę paramą, socialines paslaugas ir užimtumo didinimo priemones, plėtra</t>
  </si>
  <si>
    <t>Asmenų, patiriančių socialinės rizikos veiksnius, skaičius (asmenų skaičiaus pasikeitimas per laikotarpį)</t>
  </si>
  <si>
    <t>Vystyti socialinės paramos individualizuoto kompleksiškumo teikimo modelį</t>
  </si>
  <si>
    <t>1.1.11.</t>
  </si>
  <si>
    <t>Organizuoti Socialinio darbuotojo, Neįgaliųjų dienos ir Globėjų dienos renginius</t>
  </si>
  <si>
    <t>Akredituotų vaikų dienos centrų finansavimas</t>
  </si>
  <si>
    <t xml:space="preserve">Suteiktų socialinės integracijos bendruomenėje paslaugų rūšių skaičius </t>
  </si>
  <si>
    <t>Socialinės globos paslaugų finansavimas</t>
  </si>
  <si>
    <t>Socialinę riziką patiriančių asmenų, dalyvavusių socialinei integracijai skirtose veiklose, dalis nuo nustatytų / besikreipiančių asmenų skaičiaus</t>
  </si>
  <si>
    <t>Socialinių paslaugų integracijos bendruomenėje plėtra</t>
  </si>
  <si>
    <t>Asmenų, gavusių kompleksines (sveikatos ir socialines) paslaugas, skaičius</t>
  </si>
  <si>
    <t>1.1.10.</t>
  </si>
  <si>
    <t>Kompleksiškai teikiamų paslaugų įstaigoje ir bendruomenėje finansavimas</t>
  </si>
  <si>
    <t>668/581</t>
  </si>
  <si>
    <t xml:space="preserve">Suteiktų institucinių ir paslaugų asmens namuose santykis </t>
  </si>
  <si>
    <t>Identifikuotų asmenų skaičius, kuriems teikta socialinė parama</t>
  </si>
  <si>
    <t>Socialinių ir sveikatos priežiūros įstaigų bendradarbiavimo plėtra teikiant  paslaugas kompleksiškai</t>
  </si>
  <si>
    <t>1.1.9</t>
  </si>
  <si>
    <t>Parama higienos prekėmis</t>
  </si>
  <si>
    <t>Parama maisto produktais</t>
  </si>
  <si>
    <t xml:space="preserve">Organizacijų, teikiančių sociokultūrines paslaugas vyresnio amžiaus žmonėms, skaičius </t>
  </si>
  <si>
    <t>Bendrųjų socialinių paslaugų programos finansavimas</t>
  </si>
  <si>
    <t>Asmeninės pagalbos teikimas</t>
  </si>
  <si>
    <t>Organizuoti būsto pritaikymą neįgaliesiems</t>
  </si>
  <si>
    <t>Sukurtas planas dėl ilgalaikės (trumpalaikės) socialinės globos paslaugų plėtros suaugusiems asmenims</t>
  </si>
  <si>
    <t>Įkurtas dienos centras senyvo amžiaus asmenims</t>
  </si>
  <si>
    <t>Suteiktų nestacionarių paslaugų asmenims (šeimoms) bendruomenėje ir šeimoje dalis nuo Socialinių paslaugų kataloge nurodytų nestacionarių paslaugų skaičiaus</t>
  </si>
  <si>
    <t>Socialinių paslaugų spektro įvairovė ir dalis nuo Socialinio paslaugų kataloge nurodytų paslaugų skaičiaus</t>
  </si>
  <si>
    <t>0; 1; 7; 9</t>
  </si>
  <si>
    <t>Šeimoje ir bendruomenėje teikiamų paslaugų infrastruktūros plėtra</t>
  </si>
  <si>
    <t>Kompleksinių paslaugų šeimoms ir vaikams teikimas</t>
  </si>
  <si>
    <t>Įkurtas kompleksinių paslaugų centras vaikams su negalia ir jų šeimos nariams</t>
  </si>
  <si>
    <t>Šeimų ir vaikų, gavusių kompleksines paslaugas, skaičius</t>
  </si>
  <si>
    <t>1.1.8</t>
  </si>
  <si>
    <t xml:space="preserve">NVO teikiančių socialines paslaugas, skaičius </t>
  </si>
  <si>
    <t>1.1.7</t>
  </si>
  <si>
    <t>Socialinės priežiūros paslaugų finansavimas</t>
  </si>
  <si>
    <t>Koordinuoti socialinės reabilitacijos paslaugų neįgaliesiems bendruomenėje programų vykdymą</t>
  </si>
  <si>
    <t>Vykdyti Panevėžio miesto savivaldybės ir Lietuvos agentūros "SOS vaikai" Panevėžio skyriaus bendradarbiavimo sutartį</t>
  </si>
  <si>
    <t>Iš NVO perkamų socialinių paslaugų skaičius</t>
  </si>
  <si>
    <t>64</t>
  </si>
  <si>
    <t>NVO teikiamų socialinių paslaugų dalis nuo Socialinių paslaugų kataloge nurodytų paslaugų skaičiaus</t>
  </si>
  <si>
    <t>Glaudus bendradarbiavimas su NVO skatinant jų įtrauktį teikti socialines paslaugas ir plėsti teikiamų socialinių paslaugų spektrą</t>
  </si>
  <si>
    <t>1426</t>
  </si>
  <si>
    <t>tūkst. vnt</t>
  </si>
  <si>
    <t xml:space="preserve">parduotų autobuso bilietų skaičius </t>
  </si>
  <si>
    <t>Kompensuoti transporto išlaidas teisę į transporto lengvatas turintiems asmenims</t>
  </si>
  <si>
    <t>115</t>
  </si>
  <si>
    <t>Gavėjų skaičius</t>
  </si>
  <si>
    <t>Pagalbos pinigų skyrimas ir mokėjimas</t>
  </si>
  <si>
    <t>11610</t>
  </si>
  <si>
    <t>Kompensacijų už būsto šildymą ir vandenį skyrimas ir mokėjimas</t>
  </si>
  <si>
    <t>1400</t>
  </si>
  <si>
    <t>Socialinės paramos pašalpų skyrimas ir mokėjimas</t>
  </si>
  <si>
    <t>2750</t>
  </si>
  <si>
    <t>Socialinių pašalpų skyrimas ir mokėjimas</t>
  </si>
  <si>
    <t>Pašalpų ir kompensacijų skyrimas ir mokėjimas iš savivaldybės biudžeto lėšų</t>
  </si>
  <si>
    <t>VBN</t>
  </si>
  <si>
    <t>Pažangos priemonė šeimos politikos stiprinimui</t>
  </si>
  <si>
    <t>Finansuoti papildomų lengvatų gavėjų lengvatinį kreditą</t>
  </si>
  <si>
    <t>3665</t>
  </si>
  <si>
    <t>Socialinės paramos mokiniams skyrimas ir mokėjimas</t>
  </si>
  <si>
    <t>85</t>
  </si>
  <si>
    <t>Būsto nuomos kompensacijų skyrimas ir mokėjimas</t>
  </si>
  <si>
    <t>Kompensacijų nepriklausomybės  gynėjams skyrimas ir mokėjimas</t>
  </si>
  <si>
    <t>Išmokų neįgaliesiems, auginantiems vaikus, skyrimas ir mokėjimas</t>
  </si>
  <si>
    <t>Išmokų kariams savanoriams skyrimas ir mokėjimas</t>
  </si>
  <si>
    <t>17004</t>
  </si>
  <si>
    <t>Išmokų vaikams skyrimas ir mokėjimas</t>
  </si>
  <si>
    <t>Asmens savarankiškumo vertinimas</t>
  </si>
  <si>
    <t>2817</t>
  </si>
  <si>
    <t>Tikslinių kompensacijų skyrimas ir mokėjimas</t>
  </si>
  <si>
    <t>1226</t>
  </si>
  <si>
    <t>Paramos mirties atveju skyrimas ir mokėjimas</t>
  </si>
  <si>
    <t>Išmokų, kompensacijų ir socialinės paramos mokiniams skyrimas ir mokėjimas iš valstybės biudžeto lėšų</t>
  </si>
  <si>
    <t xml:space="preserve">Gyventojų poreikius atitinkančių socialinių paslaugų  dalis nuo Socialinio paslaugų kataloge nurodytų paslaugų skaičiaus </t>
  </si>
  <si>
    <t>Užtikrinti kokybišką ir efektyvią socialinę paramą bendruomenėje</t>
  </si>
  <si>
    <t xml:space="preserve">Socialinių paslaugų poreikio patenkinimas </t>
  </si>
  <si>
    <r>
      <t>Skatinti socialinės atskirties mažėjimą ir socialinį saugumą</t>
    </r>
    <r>
      <rPr>
        <sz val="11"/>
        <rFont val="Times New Roman"/>
        <family val="1"/>
        <charset val="186"/>
      </rPr>
      <t xml:space="preserve">     </t>
    </r>
  </si>
  <si>
    <t xml:space="preserve"> SOCIALINĖS PARAMOS ĮGYVENDINIMO PROGRAMOS (NR.15)                                                                                              
</t>
  </si>
  <si>
    <t xml:space="preserve">Panevėžio miesto savivaldybės 
administracijos direktoriaus                                                                                  2022 m. spalio 28 d. įsakymo Nr.AF-257                                                                            11 priedas  
</t>
  </si>
  <si>
    <t xml:space="preserve">Panevėžio miesto savivaldybės 
administracijos direktoriaus                                                                                  2022 m. spalio 28 d. įsakymo Nr.  AF-257                                                                          10 priedas  
</t>
  </si>
  <si>
    <t xml:space="preserve">Panevėžio miesto savivaldybės 
administracijos direktoriaus                                                                                  2022 m. spalio 28 d. įsakymo Nr.  AF-257                                                                          9 priedas  
</t>
  </si>
  <si>
    <t xml:space="preserve">Panevėžio miesto savivaldybės 
administracijos direktoriaus                                                                                  2022 m. spalio 28 d. įsakymo Nr.  AF-257                                                                          1 priedas  
</t>
  </si>
  <si>
    <t xml:space="preserve">Panevėžio miesto savivaldybės 
administracijos direktoriaus                                                                                  2022 m. spalio 28 d. įsakymo Nr.  AF-257                                                                          2 priedas  
</t>
  </si>
  <si>
    <t xml:space="preserve">Panevėžio miesto savivaldybės 
administracijos direktoriaus                                                                                  2022 m. spalio 28 d. įsakymo Nr.  AF-257                                                                          3 priedas  
</t>
  </si>
  <si>
    <t xml:space="preserve">Panevėžio miesto savivaldybės 
administracijos direktoriaus                                                                                  2022 m. spalio 28 d. įsakymo Nr.  AF-257                                                                          4 priedas  
</t>
  </si>
  <si>
    <t xml:space="preserve">Panevėžio miesto savivaldybės 
administracijos direktoriaus                                                                                  2022 m. spalio 28 d. įsakymo Nr.  AF-257                                                                          5 priedas  
</t>
  </si>
  <si>
    <t xml:space="preserve">Panevėžio miesto savivaldybės 
administracijos direktoriaus                                                                                  2022 m. spalio 28 d. įsakymo Nr.  AF-257                                                                          6 priedas  
</t>
  </si>
  <si>
    <t xml:space="preserve">Panevėžio miesto savivaldybės 
administracijos direktoriaus                                                                                  2022 m. spalio 28 d. įsakymo Nr.  AF-257                                                                          7 priedas  
</t>
  </si>
  <si>
    <t xml:space="preserve">Panevėžio miesto savivaldybės 
administracijos direktoriaus                                                                                  2022 m. spalio 28 d. įsakymo Nr.  AF-257                                                                          8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</si>
</sst>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
    <numFmt numFmtId="166" formatCode="0.000"/>
  </numFmts>
  <fonts count="84" x14ac:knownFonts="1">
    <font>
      <sz val="11"/>
      <color theme="1"/>
      <name val="Calibri"/>
      <family val="2"/>
      <charset val="186"/>
      <scheme val="minor"/>
    </font>
    <font>
      <b/>
      <sz val="11"/>
      <name val="Times New Roman"/>
      <family val="1"/>
    </font>
    <font>
      <sz val="8"/>
      <name val="Times New Roman"/>
      <family val="1"/>
    </font>
    <font>
      <b/>
      <sz val="11"/>
      <name val="Times New Roman"/>
      <family val="1"/>
      <charset val="186"/>
    </font>
    <font>
      <b/>
      <sz val="12"/>
      <name val="Times New Roman"/>
      <family val="1"/>
      <charset val="186"/>
    </font>
    <font>
      <sz val="11"/>
      <name val="Times New Roman"/>
      <family val="1"/>
      <charset val="186"/>
    </font>
    <font>
      <b/>
      <sz val="10"/>
      <name val="Times New Roman"/>
      <family val="1"/>
    </font>
    <font>
      <sz val="11"/>
      <name val="Times New Roman"/>
      <family val="1"/>
    </font>
    <font>
      <sz val="10"/>
      <name val="Arial"/>
      <family val="2"/>
      <charset val="186"/>
    </font>
    <font>
      <sz val="8"/>
      <name val="Times New Roman"/>
      <family val="1"/>
      <charset val="186"/>
    </font>
    <font>
      <sz val="9"/>
      <name val="Times New Roman"/>
      <family val="1"/>
      <charset val="186"/>
    </font>
    <font>
      <b/>
      <sz val="9"/>
      <name val="Times New Roman"/>
      <family val="1"/>
    </font>
    <font>
      <b/>
      <sz val="10"/>
      <name val="Times New Roman"/>
      <family val="1"/>
      <charset val="186"/>
    </font>
    <font>
      <sz val="10"/>
      <name val="Times New Roman"/>
      <family val="1"/>
      <charset val="186"/>
    </font>
    <font>
      <sz val="10"/>
      <name val="Times New Roman"/>
      <family val="1"/>
    </font>
    <font>
      <sz val="10"/>
      <name val="Arial"/>
      <family val="2"/>
    </font>
    <font>
      <sz val="10"/>
      <color rgb="FFFF0000"/>
      <name val="Times New Roman"/>
      <family val="1"/>
    </font>
    <font>
      <sz val="12"/>
      <name val="Times New Roman"/>
      <family val="1"/>
      <charset val="186"/>
    </font>
    <font>
      <b/>
      <sz val="9"/>
      <name val="Times New Roman"/>
      <family val="1"/>
      <charset val="186"/>
    </font>
    <font>
      <b/>
      <sz val="10"/>
      <color rgb="FFFF0000"/>
      <name val="Times New Roman"/>
      <family val="1"/>
      <charset val="186"/>
    </font>
    <font>
      <sz val="9"/>
      <name val="Times New Roman"/>
      <family val="1"/>
    </font>
    <font>
      <sz val="10"/>
      <color theme="1"/>
      <name val="Times New Roman"/>
      <family val="1"/>
      <charset val="186"/>
    </font>
    <font>
      <sz val="11"/>
      <color rgb="FFFF0000"/>
      <name val="Calibri"/>
      <family val="2"/>
      <charset val="186"/>
      <scheme val="minor"/>
    </font>
    <font>
      <b/>
      <sz val="10"/>
      <color rgb="FFFF0000"/>
      <name val="Times New Roman"/>
      <family val="1"/>
    </font>
    <font>
      <sz val="11"/>
      <name val="Calibri"/>
      <family val="2"/>
      <charset val="186"/>
      <scheme val="minor"/>
    </font>
    <font>
      <sz val="11"/>
      <color theme="1"/>
      <name val="Calibri"/>
      <family val="2"/>
      <charset val="186"/>
      <scheme val="minor"/>
    </font>
    <font>
      <sz val="10"/>
      <color rgb="FFFF0000"/>
      <name val="Times New Roman"/>
      <family val="1"/>
      <charset val="186"/>
    </font>
    <font>
      <sz val="11"/>
      <color rgb="FF006100"/>
      <name val="Calibri"/>
      <family val="2"/>
      <charset val="186"/>
      <scheme val="minor"/>
    </font>
    <font>
      <sz val="10"/>
      <color rgb="FF0070C0"/>
      <name val="Arial"/>
      <family val="2"/>
      <charset val="186"/>
    </font>
    <font>
      <sz val="10"/>
      <color rgb="FFFF0000"/>
      <name val="Arial"/>
      <family val="2"/>
      <charset val="186"/>
    </font>
    <font>
      <b/>
      <sz val="11"/>
      <color rgb="FFFF0000"/>
      <name val="Arial"/>
      <family val="2"/>
    </font>
    <font>
      <sz val="11"/>
      <name val="Arial"/>
      <family val="2"/>
      <charset val="186"/>
    </font>
    <font>
      <sz val="11"/>
      <color rgb="FFFF0000"/>
      <name val="Times New Roman"/>
      <family val="1"/>
      <charset val="186"/>
    </font>
    <font>
      <sz val="11"/>
      <color theme="1"/>
      <name val="Times New Roman"/>
      <family val="1"/>
      <charset val="186"/>
    </font>
    <font>
      <b/>
      <sz val="11"/>
      <color theme="1"/>
      <name val="Times New Roman"/>
      <family val="1"/>
      <charset val="186"/>
    </font>
    <font>
      <b/>
      <sz val="11"/>
      <color rgb="FFFF0000"/>
      <name val="Times New Roman"/>
      <family val="1"/>
      <charset val="186"/>
    </font>
    <font>
      <sz val="10"/>
      <color rgb="FF0070C0"/>
      <name val="Times New Roman"/>
      <family val="1"/>
      <charset val="186"/>
    </font>
    <font>
      <b/>
      <sz val="10"/>
      <color theme="1"/>
      <name val="Times New Roman"/>
      <family val="1"/>
      <charset val="186"/>
    </font>
    <font>
      <sz val="11"/>
      <color rgb="FF0070C0"/>
      <name val="Times New Roman"/>
      <family val="1"/>
      <charset val="186"/>
    </font>
    <font>
      <sz val="11"/>
      <name val="Arial"/>
      <family val="2"/>
    </font>
    <font>
      <b/>
      <sz val="11"/>
      <color rgb="FFFF0000"/>
      <name val="Times New Roman"/>
      <family val="1"/>
    </font>
    <font>
      <b/>
      <sz val="11"/>
      <name val="Arial"/>
      <family val="2"/>
      <charset val="186"/>
    </font>
    <font>
      <sz val="11"/>
      <color rgb="FF0070C0"/>
      <name val="Times New Roman"/>
      <family val="1"/>
    </font>
    <font>
      <b/>
      <sz val="10"/>
      <color theme="1"/>
      <name val="Times New Roman"/>
      <family val="1"/>
    </font>
    <font>
      <i/>
      <sz val="11"/>
      <name val="Times New Roman"/>
      <family val="1"/>
      <charset val="186"/>
    </font>
    <font>
      <b/>
      <sz val="11"/>
      <color theme="1"/>
      <name val="Times New Roman"/>
      <family val="1"/>
    </font>
    <font>
      <sz val="10"/>
      <name val="Arial"/>
    </font>
    <font>
      <b/>
      <sz val="10"/>
      <name val="Arial"/>
      <family val="2"/>
    </font>
    <font>
      <sz val="9"/>
      <name val="Arial"/>
      <family val="2"/>
    </font>
    <font>
      <b/>
      <sz val="9"/>
      <name val="Arial"/>
      <family val="2"/>
    </font>
    <font>
      <sz val="9"/>
      <color rgb="FFFF0000"/>
      <name val="Times New Roman"/>
      <family val="1"/>
    </font>
    <font>
      <b/>
      <sz val="12"/>
      <name val="Times New Roman"/>
      <family val="1"/>
    </font>
    <font>
      <b/>
      <sz val="10"/>
      <name val="Arial"/>
      <family val="2"/>
      <charset val="186"/>
    </font>
    <font>
      <sz val="8"/>
      <color rgb="FFFF0000"/>
      <name val="Times New Roman"/>
      <family val="1"/>
      <charset val="186"/>
    </font>
    <font>
      <sz val="8"/>
      <color rgb="FFFF0000"/>
      <name val="Times New Roman"/>
      <family val="1"/>
    </font>
    <font>
      <b/>
      <sz val="10"/>
      <color rgb="FFFF0000"/>
      <name val="Arial"/>
      <family val="2"/>
    </font>
    <font>
      <sz val="9"/>
      <color rgb="FFFF0000"/>
      <name val="Arial"/>
      <family val="2"/>
    </font>
    <font>
      <b/>
      <sz val="9"/>
      <color rgb="FFFF0000"/>
      <name val="Arial"/>
      <family val="2"/>
    </font>
    <font>
      <sz val="11"/>
      <color rgb="FF00B050"/>
      <name val="Times New Roman"/>
      <family val="1"/>
      <charset val="186"/>
    </font>
    <font>
      <sz val="10"/>
      <color rgb="FF00B050"/>
      <name val="Times New Roman"/>
      <family val="1"/>
      <charset val="186"/>
    </font>
    <font>
      <b/>
      <sz val="8"/>
      <name val="Times New Roman"/>
      <family val="1"/>
      <charset val="186"/>
    </font>
    <font>
      <b/>
      <sz val="9"/>
      <color rgb="FFFF0000"/>
      <name val="Times New Roman"/>
      <family val="1"/>
      <charset val="186"/>
    </font>
    <font>
      <sz val="11"/>
      <color rgb="FF1F497D"/>
      <name val="Calibri"/>
      <family val="2"/>
      <charset val="186"/>
      <scheme val="minor"/>
    </font>
    <font>
      <u/>
      <sz val="10"/>
      <name val="Times New Roman"/>
      <family val="1"/>
      <charset val="186"/>
    </font>
    <font>
      <sz val="12"/>
      <name val="Arial"/>
      <family val="2"/>
      <charset val="186"/>
    </font>
    <font>
      <vertAlign val="superscript"/>
      <sz val="10"/>
      <name val="Times New Roman"/>
      <family val="1"/>
      <charset val="186"/>
    </font>
    <font>
      <b/>
      <u/>
      <sz val="10"/>
      <name val="Times New Roman"/>
      <family val="1"/>
      <charset val="186"/>
    </font>
    <font>
      <u/>
      <sz val="11"/>
      <name val="Times New Roman"/>
      <family val="1"/>
      <charset val="186"/>
    </font>
    <font>
      <b/>
      <sz val="12"/>
      <name val="Arial"/>
      <family val="2"/>
      <charset val="186"/>
    </font>
    <font>
      <u/>
      <sz val="10"/>
      <color rgb="FF000000"/>
      <name val="Times New Roman"/>
      <family val="1"/>
      <charset val="186"/>
    </font>
    <font>
      <b/>
      <u/>
      <sz val="11"/>
      <color rgb="FF000000"/>
      <name val="Times New Roman"/>
      <family val="1"/>
      <charset val="186"/>
    </font>
    <font>
      <sz val="10"/>
      <color rgb="FF000000"/>
      <name val="Times New Roman"/>
      <family val="1"/>
      <charset val="186"/>
    </font>
    <font>
      <b/>
      <sz val="11"/>
      <color rgb="FF000000"/>
      <name val="Times New Roman"/>
      <family val="1"/>
      <charset val="186"/>
    </font>
    <font>
      <i/>
      <sz val="11"/>
      <color rgb="FF000000"/>
      <name val="Times New Roman"/>
      <family val="1"/>
      <charset val="186"/>
    </font>
    <font>
      <sz val="10"/>
      <name val="Calibri"/>
      <family val="2"/>
      <charset val="186"/>
    </font>
    <font>
      <b/>
      <sz val="10"/>
      <color rgb="FFFF0000"/>
      <name val="Arial"/>
      <family val="2"/>
      <charset val="186"/>
    </font>
    <font>
      <i/>
      <sz val="10"/>
      <name val="Times New Roman"/>
      <family val="1"/>
      <charset val="186"/>
    </font>
    <font>
      <b/>
      <i/>
      <sz val="11"/>
      <name val="Times New Roman"/>
      <family val="1"/>
      <charset val="186"/>
    </font>
    <font>
      <sz val="11"/>
      <color rgb="FF000000"/>
      <name val="Times New Roman"/>
      <family val="1"/>
      <charset val="186"/>
    </font>
    <font>
      <b/>
      <sz val="10"/>
      <color rgb="FF000000"/>
      <name val="Times New Roman"/>
      <family val="1"/>
      <charset val="186"/>
    </font>
    <font>
      <strike/>
      <sz val="10"/>
      <color rgb="FFFF0000"/>
      <name val="Times New Roman"/>
      <family val="1"/>
      <charset val="186"/>
    </font>
    <font>
      <b/>
      <sz val="8"/>
      <name val="Times New Roman"/>
      <family val="1"/>
    </font>
    <font>
      <sz val="10"/>
      <name val="Times"/>
      <family val="1"/>
    </font>
    <font>
      <b/>
      <sz val="11"/>
      <name val="Arial"/>
      <family val="2"/>
    </font>
  </fonts>
  <fills count="26">
    <fill>
      <patternFill patternType="none"/>
    </fill>
    <fill>
      <patternFill patternType="gray125"/>
    </fill>
    <fill>
      <patternFill patternType="solid">
        <fgColor rgb="FF99CCFF"/>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indexed="42"/>
        <bgColor indexed="64"/>
      </patternFill>
    </fill>
    <fill>
      <patternFill patternType="solid">
        <fgColor indexed="9"/>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CCFF"/>
        <bgColor indexed="64"/>
      </patternFill>
    </fill>
    <fill>
      <patternFill patternType="solid">
        <fgColor rgb="FFFFC000"/>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9999FF"/>
        <bgColor indexed="64"/>
      </patternFill>
    </fill>
    <fill>
      <patternFill patternType="solid">
        <fgColor theme="2"/>
        <bgColor indexed="64"/>
      </patternFill>
    </fill>
    <fill>
      <patternFill patternType="solid">
        <fgColor rgb="FFC6EFCE"/>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B3EBFF"/>
        <bgColor indexed="64"/>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medium">
        <color rgb="FF808080"/>
      </right>
      <top style="medium">
        <color indexed="64"/>
      </top>
      <bottom style="thin">
        <color indexed="64"/>
      </bottom>
      <diagonal/>
    </border>
    <border>
      <left style="thin">
        <color indexed="64"/>
      </left>
      <right/>
      <top style="medium">
        <color indexed="64"/>
      </top>
      <bottom style="medium">
        <color indexed="64"/>
      </bottom>
      <diagonal/>
    </border>
  </borders>
  <cellStyleXfs count="13">
    <xf numFmtId="0" fontId="0" fillId="0" borderId="0"/>
    <xf numFmtId="0" fontId="8" fillId="0" borderId="0"/>
    <xf numFmtId="0" fontId="8" fillId="0" borderId="0"/>
    <xf numFmtId="0" fontId="8" fillId="0" borderId="0"/>
    <xf numFmtId="0" fontId="25" fillId="0" borderId="0"/>
    <xf numFmtId="43" fontId="25" fillId="0" borderId="0" applyFont="0" applyFill="0" applyBorder="0" applyAlignment="0" applyProtection="0"/>
    <xf numFmtId="9" fontId="25" fillId="0" borderId="0" applyFont="0" applyFill="0" applyBorder="0" applyAlignment="0" applyProtection="0"/>
    <xf numFmtId="0" fontId="27" fillId="17" borderId="0" applyNumberFormat="0" applyBorder="0" applyAlignment="0" applyProtection="0"/>
    <xf numFmtId="0" fontId="8" fillId="0" borderId="0"/>
    <xf numFmtId="0" fontId="46" fillId="0" borderId="0"/>
    <xf numFmtId="0" fontId="25" fillId="0" borderId="0"/>
    <xf numFmtId="0" fontId="15" fillId="0" borderId="0"/>
    <xf numFmtId="0" fontId="13" fillId="0" borderId="0"/>
  </cellStyleXfs>
  <cellXfs count="5471">
    <xf numFmtId="0" fontId="0" fillId="0" borderId="0" xfId="0"/>
    <xf numFmtId="0" fontId="4" fillId="0" borderId="0" xfId="0" applyFont="1" applyAlignment="1">
      <alignment horizontal="center" vertical="center"/>
    </xf>
    <xf numFmtId="0" fontId="4" fillId="0" borderId="1" xfId="0" applyFont="1" applyBorder="1" applyAlignment="1">
      <alignment horizontal="center" vertical="center"/>
    </xf>
    <xf numFmtId="49" fontId="6" fillId="2" borderId="27" xfId="0" applyNumberFormat="1" applyFont="1" applyFill="1" applyBorder="1" applyAlignment="1">
      <alignment horizontal="center" vertical="top" wrapText="1"/>
    </xf>
    <xf numFmtId="0" fontId="1" fillId="3" borderId="28" xfId="0" applyFont="1" applyFill="1" applyBorder="1" applyAlignment="1">
      <alignment horizontal="left" vertical="top"/>
    </xf>
    <xf numFmtId="0" fontId="6" fillId="3" borderId="28" xfId="0" applyFont="1" applyFill="1" applyBorder="1" applyAlignment="1">
      <alignment horizontal="left" vertical="top"/>
    </xf>
    <xf numFmtId="0" fontId="8" fillId="2" borderId="28" xfId="0" applyFont="1" applyFill="1" applyBorder="1"/>
    <xf numFmtId="0" fontId="6" fillId="3" borderId="4" xfId="0" applyFont="1" applyFill="1" applyBorder="1" applyAlignment="1">
      <alignment horizontal="left" vertical="top"/>
    </xf>
    <xf numFmtId="49" fontId="6" fillId="2" borderId="6" xfId="0" applyNumberFormat="1" applyFont="1" applyFill="1" applyBorder="1" applyAlignment="1">
      <alignment horizontal="center" vertical="top" wrapText="1"/>
    </xf>
    <xf numFmtId="0" fontId="1" fillId="0" borderId="6" xfId="0" applyFont="1" applyFill="1" applyBorder="1" applyAlignment="1">
      <alignment vertical="top"/>
    </xf>
    <xf numFmtId="0" fontId="1" fillId="0" borderId="28" xfId="0" applyFont="1" applyFill="1" applyBorder="1" applyAlignment="1">
      <alignment horizontal="left" vertical="top"/>
    </xf>
    <xf numFmtId="0" fontId="7" fillId="0" borderId="28" xfId="0" applyFont="1" applyFill="1" applyBorder="1" applyAlignment="1">
      <alignment horizontal="left" vertical="top"/>
    </xf>
    <xf numFmtId="0" fontId="6" fillId="0" borderId="28" xfId="0" applyFont="1" applyFill="1" applyBorder="1" applyAlignment="1">
      <alignment horizontal="left" vertical="top"/>
    </xf>
    <xf numFmtId="0" fontId="9" fillId="0" borderId="16" xfId="0" applyFont="1" applyFill="1" applyBorder="1" applyAlignment="1">
      <alignment horizontal="center" vertical="center" wrapText="1"/>
    </xf>
    <xf numFmtId="49" fontId="11" fillId="3" borderId="7" xfId="0" applyNumberFormat="1" applyFont="1" applyFill="1" applyBorder="1" applyAlignment="1">
      <alignment horizontal="center" vertical="top"/>
    </xf>
    <xf numFmtId="49" fontId="11" fillId="4" borderId="7" xfId="0" applyNumberFormat="1" applyFont="1" applyFill="1" applyBorder="1" applyAlignment="1">
      <alignment horizontal="center" vertical="top"/>
    </xf>
    <xf numFmtId="49" fontId="11" fillId="3" borderId="14" xfId="0" applyNumberFormat="1" applyFont="1" applyFill="1" applyBorder="1" applyAlignment="1">
      <alignment horizontal="center" vertical="top"/>
    </xf>
    <xf numFmtId="0" fontId="13" fillId="0" borderId="24" xfId="0" applyFont="1" applyBorder="1" applyAlignment="1">
      <alignment vertical="center" wrapText="1"/>
    </xf>
    <xf numFmtId="0" fontId="13" fillId="0" borderId="24" xfId="0" applyFont="1" applyFill="1" applyBorder="1" applyAlignment="1">
      <alignment horizontal="center" vertical="center" wrapText="1"/>
    </xf>
    <xf numFmtId="0" fontId="14" fillId="5" borderId="2" xfId="0" applyFont="1" applyFill="1" applyBorder="1" applyAlignment="1">
      <alignment horizontal="center" vertical="top"/>
    </xf>
    <xf numFmtId="164" fontId="14" fillId="5" borderId="2" xfId="0" applyNumberFormat="1" applyFont="1" applyFill="1" applyBorder="1" applyAlignment="1">
      <alignment horizontal="center" vertical="top"/>
    </xf>
    <xf numFmtId="164" fontId="14" fillId="7" borderId="31" xfId="0" applyNumberFormat="1" applyFont="1" applyFill="1" applyBorder="1" applyAlignment="1">
      <alignment horizontal="left" vertical="center" wrapText="1"/>
    </xf>
    <xf numFmtId="0" fontId="14" fillId="5" borderId="33" xfId="0" applyFont="1" applyFill="1" applyBorder="1" applyAlignment="1">
      <alignment horizontal="center" vertical="top" wrapText="1"/>
    </xf>
    <xf numFmtId="164" fontId="14" fillId="7" borderId="14" xfId="0" applyNumberFormat="1" applyFont="1" applyFill="1" applyBorder="1" applyAlignment="1">
      <alignment horizontal="left" vertical="center" wrapText="1"/>
    </xf>
    <xf numFmtId="0" fontId="14" fillId="5" borderId="38" xfId="0" applyFont="1" applyFill="1" applyBorder="1" applyAlignment="1">
      <alignment horizontal="center" vertical="top" wrapText="1"/>
    </xf>
    <xf numFmtId="164" fontId="14" fillId="0" borderId="36" xfId="0" applyNumberFormat="1" applyFont="1" applyBorder="1" applyAlignment="1">
      <alignment horizontal="left" vertical="center" wrapText="1"/>
    </xf>
    <xf numFmtId="164" fontId="14" fillId="7" borderId="40" xfId="0" applyNumberFormat="1" applyFont="1" applyFill="1" applyBorder="1" applyAlignment="1">
      <alignment horizontal="left" vertical="center" wrapText="1"/>
    </xf>
    <xf numFmtId="164" fontId="14" fillId="7" borderId="36" xfId="0" applyNumberFormat="1" applyFont="1" applyFill="1" applyBorder="1" applyAlignment="1">
      <alignment horizontal="left" vertical="center" wrapText="1"/>
    </xf>
    <xf numFmtId="0" fontId="14" fillId="5" borderId="41" xfId="0" applyFont="1" applyFill="1" applyBorder="1" applyAlignment="1">
      <alignment horizontal="center" vertical="top" wrapText="1"/>
    </xf>
    <xf numFmtId="164" fontId="13" fillId="7" borderId="31" xfId="0" applyNumberFormat="1" applyFont="1" applyFill="1" applyBorder="1" applyAlignment="1">
      <alignment horizontal="left" vertical="center" wrapText="1"/>
    </xf>
    <xf numFmtId="0" fontId="14" fillId="5" borderId="10" xfId="0" applyFont="1" applyFill="1" applyBorder="1" applyAlignment="1">
      <alignment horizontal="center" vertical="top"/>
    </xf>
    <xf numFmtId="164" fontId="13" fillId="7" borderId="45" xfId="0" applyNumberFormat="1" applyFont="1" applyFill="1" applyBorder="1" applyAlignment="1">
      <alignment horizontal="left" vertical="center" wrapText="1"/>
    </xf>
    <xf numFmtId="0" fontId="13" fillId="0" borderId="36" xfId="0" applyFont="1" applyBorder="1" applyAlignment="1">
      <alignment horizontal="left" vertical="top" wrapText="1"/>
    </xf>
    <xf numFmtId="0" fontId="14" fillId="5" borderId="38" xfId="0" applyFont="1" applyFill="1" applyBorder="1" applyAlignment="1">
      <alignment horizontal="center" vertical="center"/>
    </xf>
    <xf numFmtId="49" fontId="11" fillId="3" borderId="21" xfId="0" applyNumberFormat="1" applyFont="1" applyFill="1" applyBorder="1" applyAlignment="1">
      <alignment horizontal="center" vertical="top"/>
    </xf>
    <xf numFmtId="49" fontId="11" fillId="4" borderId="21" xfId="0" applyNumberFormat="1" applyFont="1" applyFill="1" applyBorder="1" applyAlignment="1">
      <alignment horizontal="center" vertical="top"/>
    </xf>
    <xf numFmtId="164" fontId="12" fillId="4" borderId="21" xfId="0" applyNumberFormat="1" applyFont="1" applyFill="1" applyBorder="1" applyAlignment="1">
      <alignment horizontal="center" vertical="top" wrapText="1"/>
    </xf>
    <xf numFmtId="0" fontId="12" fillId="4" borderId="1" xfId="0" applyFont="1" applyFill="1" applyBorder="1" applyAlignment="1">
      <alignment horizontal="left" vertical="top" wrapText="1"/>
    </xf>
    <xf numFmtId="0" fontId="12" fillId="4" borderId="20" xfId="0" applyFont="1" applyFill="1" applyBorder="1" applyAlignment="1">
      <alignment horizontal="left" vertical="top" wrapText="1"/>
    </xf>
    <xf numFmtId="0" fontId="14" fillId="5" borderId="48" xfId="0" applyFont="1" applyFill="1" applyBorder="1" applyAlignment="1">
      <alignment horizontal="center" vertical="top" wrapText="1"/>
    </xf>
    <xf numFmtId="0" fontId="16" fillId="5" borderId="49" xfId="0" applyFont="1" applyFill="1" applyBorder="1" applyAlignment="1">
      <alignment horizontal="center" vertical="center"/>
    </xf>
    <xf numFmtId="0" fontId="14" fillId="5" borderId="46" xfId="0" applyFont="1" applyFill="1" applyBorder="1" applyAlignment="1">
      <alignment horizontal="left" vertical="top" wrapText="1"/>
    </xf>
    <xf numFmtId="0" fontId="16" fillId="5" borderId="50" xfId="0" applyFont="1" applyFill="1" applyBorder="1" applyAlignment="1">
      <alignment horizontal="left" vertical="top" wrapText="1"/>
    </xf>
    <xf numFmtId="0" fontId="14" fillId="5" borderId="46" xfId="0" applyFont="1" applyFill="1" applyBorder="1" applyAlignment="1">
      <alignment vertical="top" wrapText="1"/>
    </xf>
    <xf numFmtId="0" fontId="14" fillId="5" borderId="23" xfId="0" applyFont="1" applyFill="1" applyBorder="1" applyAlignment="1">
      <alignment vertical="top" wrapText="1"/>
    </xf>
    <xf numFmtId="0" fontId="14" fillId="5" borderId="44" xfId="0" applyFont="1" applyFill="1" applyBorder="1" applyAlignment="1">
      <alignment horizontal="center" vertical="center"/>
    </xf>
    <xf numFmtId="49" fontId="6" fillId="4" borderId="21" xfId="0" applyNumberFormat="1" applyFont="1" applyFill="1" applyBorder="1" applyAlignment="1">
      <alignment horizontal="center" vertical="top"/>
    </xf>
    <xf numFmtId="0" fontId="6" fillId="8" borderId="21" xfId="0" applyFont="1" applyFill="1" applyBorder="1" applyAlignment="1">
      <alignment horizontal="center" vertical="top"/>
    </xf>
    <xf numFmtId="0" fontId="16" fillId="8" borderId="1" xfId="0" applyFont="1" applyFill="1" applyBorder="1" applyAlignment="1">
      <alignment horizontal="center" vertical="top"/>
    </xf>
    <xf numFmtId="0" fontId="16" fillId="8" borderId="20" xfId="0" applyFont="1" applyFill="1" applyBorder="1" applyAlignment="1">
      <alignment horizontal="center" vertical="top"/>
    </xf>
    <xf numFmtId="49" fontId="14" fillId="5" borderId="13" xfId="0" applyNumberFormat="1" applyFont="1" applyFill="1" applyBorder="1" applyAlignment="1">
      <alignment vertical="top"/>
    </xf>
    <xf numFmtId="49" fontId="14" fillId="5" borderId="21" xfId="0" applyNumberFormat="1" applyFont="1" applyFill="1" applyBorder="1" applyAlignment="1">
      <alignment vertical="top"/>
    </xf>
    <xf numFmtId="49" fontId="6" fillId="5" borderId="5" xfId="0" applyNumberFormat="1" applyFont="1" applyFill="1" applyBorder="1" applyAlignment="1">
      <alignment horizontal="center" vertical="top" wrapText="1"/>
    </xf>
    <xf numFmtId="49" fontId="6" fillId="5" borderId="13" xfId="0" applyNumberFormat="1" applyFont="1" applyFill="1" applyBorder="1" applyAlignment="1">
      <alignment horizontal="center" vertical="top" wrapText="1"/>
    </xf>
    <xf numFmtId="0" fontId="15" fillId="5" borderId="21" xfId="0" applyFont="1" applyFill="1" applyBorder="1" applyAlignment="1">
      <alignment horizontal="center" vertical="top" wrapText="1"/>
    </xf>
    <xf numFmtId="0" fontId="6" fillId="4" borderId="21" xfId="0" applyFont="1" applyFill="1" applyBorder="1" applyAlignment="1">
      <alignment horizontal="center" vertical="top"/>
    </xf>
    <xf numFmtId="0" fontId="12" fillId="4" borderId="7" xfId="0" applyFont="1" applyFill="1" applyBorder="1" applyAlignment="1">
      <alignment vertical="top"/>
    </xf>
    <xf numFmtId="0" fontId="12" fillId="4" borderId="8" xfId="0" applyFont="1" applyFill="1" applyBorder="1" applyAlignment="1">
      <alignment vertical="top"/>
    </xf>
    <xf numFmtId="49" fontId="14" fillId="5" borderId="5" xfId="0" applyNumberFormat="1" applyFont="1" applyFill="1" applyBorder="1" applyAlignment="1">
      <alignment horizontal="center" vertical="center"/>
    </xf>
    <xf numFmtId="49" fontId="11" fillId="2" borderId="21" xfId="0" applyNumberFormat="1" applyFont="1" applyFill="1" applyBorder="1" applyAlignment="1">
      <alignment horizontal="center" vertical="top"/>
    </xf>
    <xf numFmtId="49" fontId="6" fillId="2" borderId="21" xfId="0" applyNumberFormat="1" applyFont="1" applyFill="1" applyBorder="1" applyAlignment="1">
      <alignment horizontal="center" vertical="top"/>
    </xf>
    <xf numFmtId="49" fontId="6" fillId="10" borderId="5" xfId="0" applyNumberFormat="1" applyFont="1" applyFill="1" applyBorder="1" applyAlignment="1">
      <alignment horizontal="center" vertical="top" wrapText="1"/>
    </xf>
    <xf numFmtId="0" fontId="15" fillId="10" borderId="21" xfId="0" applyFont="1" applyFill="1" applyBorder="1" applyAlignment="1">
      <alignment horizontal="center" vertical="top" wrapText="1"/>
    </xf>
    <xf numFmtId="0" fontId="13" fillId="0" borderId="30" xfId="0" applyFont="1" applyFill="1" applyBorder="1" applyAlignment="1">
      <alignment horizontal="center" vertical="center"/>
    </xf>
    <xf numFmtId="0" fontId="14" fillId="5" borderId="34" xfId="0" applyFont="1" applyFill="1" applyBorder="1" applyAlignment="1">
      <alignment horizontal="center" vertical="top"/>
    </xf>
    <xf numFmtId="0" fontId="14" fillId="5" borderId="39" xfId="0" applyFont="1" applyFill="1" applyBorder="1" applyAlignment="1">
      <alignment horizontal="center" vertical="top"/>
    </xf>
    <xf numFmtId="9" fontId="16" fillId="5" borderId="26" xfId="0" applyNumberFormat="1" applyFont="1" applyFill="1" applyBorder="1" applyAlignment="1">
      <alignment horizontal="center" vertical="top"/>
    </xf>
    <xf numFmtId="0" fontId="12" fillId="4" borderId="9" xfId="0" applyFont="1" applyFill="1" applyBorder="1" applyAlignment="1">
      <alignment vertical="top"/>
    </xf>
    <xf numFmtId="9" fontId="14" fillId="5" borderId="26" xfId="0" applyNumberFormat="1" applyFont="1" applyFill="1" applyBorder="1" applyAlignment="1">
      <alignment horizontal="center" vertical="top"/>
    </xf>
    <xf numFmtId="0" fontId="16" fillId="5" borderId="34" xfId="0" applyFont="1" applyFill="1" applyBorder="1" applyAlignment="1">
      <alignment horizontal="center" vertical="top"/>
    </xf>
    <xf numFmtId="164" fontId="14" fillId="5" borderId="34" xfId="0" applyNumberFormat="1" applyFont="1" applyFill="1" applyBorder="1" applyAlignment="1">
      <alignment horizontal="center" vertical="top"/>
    </xf>
    <xf numFmtId="164" fontId="14" fillId="5" borderId="17" xfId="0" applyNumberFormat="1" applyFont="1" applyFill="1" applyBorder="1" applyAlignment="1">
      <alignment horizontal="center" vertical="top"/>
    </xf>
    <xf numFmtId="49" fontId="13" fillId="0" borderId="0" xfId="1" applyNumberFormat="1" applyFont="1" applyFill="1" applyBorder="1" applyAlignment="1">
      <alignment vertical="top"/>
    </xf>
    <xf numFmtId="49" fontId="12" fillId="0" borderId="0" xfId="1" applyNumberFormat="1" applyFont="1" applyFill="1" applyBorder="1" applyAlignment="1">
      <alignment horizontal="right" vertical="top"/>
    </xf>
    <xf numFmtId="0" fontId="13" fillId="0" borderId="0" xfId="1" applyFont="1" applyBorder="1" applyAlignment="1">
      <alignment vertical="top"/>
    </xf>
    <xf numFmtId="49" fontId="13" fillId="0" borderId="0" xfId="1" applyNumberFormat="1" applyFont="1" applyFill="1" applyBorder="1" applyAlignment="1">
      <alignment horizontal="right" vertical="top"/>
    </xf>
    <xf numFmtId="49" fontId="10" fillId="0" borderId="0" xfId="1" applyNumberFormat="1" applyFont="1" applyFill="1" applyBorder="1" applyAlignment="1">
      <alignment horizontal="right" vertical="top"/>
    </xf>
    <xf numFmtId="164" fontId="13" fillId="0" borderId="1" xfId="1" applyNumberFormat="1" applyFont="1" applyFill="1" applyBorder="1" applyAlignment="1">
      <alignment horizontal="right" vertical="top" wrapText="1"/>
    </xf>
    <xf numFmtId="0" fontId="13" fillId="0" borderId="7" xfId="1" applyFont="1" applyBorder="1" applyAlignment="1">
      <alignment vertical="top"/>
    </xf>
    <xf numFmtId="0" fontId="13" fillId="0" borderId="8" xfId="1" applyFont="1" applyBorder="1" applyAlignment="1">
      <alignment vertical="top"/>
    </xf>
    <xf numFmtId="0" fontId="12" fillId="0" borderId="27" xfId="1" applyFont="1" applyBorder="1" applyAlignment="1">
      <alignment horizontal="center" vertical="center" wrapText="1"/>
    </xf>
    <xf numFmtId="165" fontId="12" fillId="0" borderId="0" xfId="1" applyNumberFormat="1" applyFont="1" applyFill="1" applyBorder="1" applyAlignment="1">
      <alignment horizontal="center" vertical="center" wrapText="1"/>
    </xf>
    <xf numFmtId="0" fontId="13" fillId="9" borderId="7" xfId="1" applyFont="1" applyFill="1" applyBorder="1" applyAlignment="1">
      <alignment vertical="top"/>
    </xf>
    <xf numFmtId="0" fontId="13" fillId="9" borderId="8" xfId="1" applyFont="1" applyFill="1" applyBorder="1" applyAlignment="1">
      <alignment vertical="top"/>
    </xf>
    <xf numFmtId="165" fontId="18" fillId="0" borderId="0" xfId="1" applyNumberFormat="1" applyFont="1" applyFill="1" applyBorder="1" applyAlignment="1">
      <alignment horizontal="center" vertical="top" wrapText="1"/>
    </xf>
    <xf numFmtId="0" fontId="13" fillId="13" borderId="45" xfId="1" applyFont="1" applyFill="1" applyBorder="1" applyAlignment="1">
      <alignment vertical="top"/>
    </xf>
    <xf numFmtId="0" fontId="13" fillId="13" borderId="51" xfId="1" applyFont="1" applyFill="1" applyBorder="1" applyAlignment="1">
      <alignment vertical="top"/>
    </xf>
    <xf numFmtId="164" fontId="13" fillId="14" borderId="2" xfId="1" applyNumberFormat="1" applyFont="1" applyFill="1" applyBorder="1" applyAlignment="1">
      <alignment horizontal="center" vertical="top" wrapText="1"/>
    </xf>
    <xf numFmtId="165" fontId="10" fillId="0" borderId="0" xfId="1" applyNumberFormat="1" applyFont="1" applyFill="1" applyBorder="1" applyAlignment="1">
      <alignment horizontal="center" vertical="top" wrapText="1"/>
    </xf>
    <xf numFmtId="164" fontId="13" fillId="0" borderId="10" xfId="1" applyNumberFormat="1" applyFont="1" applyBorder="1" applyAlignment="1">
      <alignment horizontal="center" vertical="top" wrapText="1"/>
    </xf>
    <xf numFmtId="0" fontId="13" fillId="0" borderId="0" xfId="1" applyFont="1" applyAlignment="1">
      <alignment vertical="top"/>
    </xf>
    <xf numFmtId="2" fontId="13" fillId="0" borderId="10" xfId="1" applyNumberFormat="1" applyFont="1" applyBorder="1" applyAlignment="1">
      <alignment horizontal="center" vertical="top" wrapText="1"/>
    </xf>
    <xf numFmtId="164" fontId="12" fillId="0" borderId="10" xfId="1" applyNumberFormat="1" applyFont="1" applyFill="1" applyBorder="1" applyAlignment="1">
      <alignment horizontal="center" vertical="top" wrapText="1"/>
    </xf>
    <xf numFmtId="0" fontId="13" fillId="0" borderId="0" xfId="1" applyFont="1" applyFill="1" applyBorder="1" applyAlignment="1">
      <alignment vertical="top"/>
    </xf>
    <xf numFmtId="164" fontId="13" fillId="9" borderId="27" xfId="1" applyNumberFormat="1" applyFont="1" applyFill="1" applyBorder="1" applyAlignment="1">
      <alignment horizontal="center" vertical="top" wrapText="1"/>
    </xf>
    <xf numFmtId="164" fontId="13" fillId="0" borderId="21" xfId="1" applyNumberFormat="1" applyFont="1" applyBorder="1" applyAlignment="1">
      <alignment horizontal="center" vertical="top" wrapText="1"/>
    </xf>
    <xf numFmtId="49" fontId="14" fillId="5" borderId="6" xfId="0" applyNumberFormat="1" applyFont="1" applyFill="1" applyBorder="1" applyAlignment="1">
      <alignment horizontal="left" vertical="top" wrapText="1"/>
    </xf>
    <xf numFmtId="0" fontId="1" fillId="0" borderId="28" xfId="0" applyFont="1" applyFill="1" applyBorder="1" applyAlignment="1">
      <alignment horizontal="left" vertical="top" wrapText="1"/>
    </xf>
    <xf numFmtId="49" fontId="14" fillId="5" borderId="1" xfId="0" applyNumberFormat="1" applyFont="1" applyFill="1" applyBorder="1" applyAlignment="1">
      <alignment horizontal="left" vertical="top" wrapText="1"/>
    </xf>
    <xf numFmtId="0" fontId="0" fillId="0" borderId="0" xfId="0" applyAlignment="1">
      <alignment horizontal="left" wrapText="1"/>
    </xf>
    <xf numFmtId="0" fontId="4" fillId="0" borderId="0" xfId="0" applyFont="1" applyAlignment="1">
      <alignment horizontal="left" vertical="center" wrapText="1"/>
    </xf>
    <xf numFmtId="49" fontId="14" fillId="5" borderId="14" xfId="0" applyNumberFormat="1" applyFont="1" applyFill="1" applyBorder="1" applyAlignment="1">
      <alignment horizontal="left" vertical="top" wrapText="1"/>
    </xf>
    <xf numFmtId="49" fontId="14" fillId="5" borderId="0" xfId="0" applyNumberFormat="1" applyFont="1" applyFill="1" applyBorder="1" applyAlignment="1">
      <alignment horizontal="left" vertical="top" wrapText="1"/>
    </xf>
    <xf numFmtId="0" fontId="6" fillId="4" borderId="1" xfId="0" applyFont="1" applyFill="1" applyBorder="1" applyAlignment="1">
      <alignment horizontal="left" vertical="top" wrapText="1"/>
    </xf>
    <xf numFmtId="0" fontId="12" fillId="4" borderId="8" xfId="0" applyFont="1" applyFill="1" applyBorder="1" applyAlignment="1">
      <alignment horizontal="left" vertical="top" wrapText="1"/>
    </xf>
    <xf numFmtId="0" fontId="6" fillId="8" borderId="20" xfId="0" applyFont="1" applyFill="1" applyBorder="1" applyAlignment="1">
      <alignment horizontal="left" vertical="top" wrapText="1"/>
    </xf>
    <xf numFmtId="49" fontId="13" fillId="0" borderId="0" xfId="1" applyNumberFormat="1" applyFont="1" applyFill="1" applyBorder="1" applyAlignment="1">
      <alignment horizontal="left" vertical="top" wrapText="1"/>
    </xf>
    <xf numFmtId="0" fontId="6" fillId="14" borderId="18" xfId="0" applyFont="1" applyFill="1" applyBorder="1" applyAlignment="1">
      <alignment horizontal="center" vertical="top"/>
    </xf>
    <xf numFmtId="164" fontId="6" fillId="14" borderId="18" xfId="0" applyNumberFormat="1" applyFont="1" applyFill="1" applyBorder="1" applyAlignment="1">
      <alignment horizontal="center" vertical="top"/>
    </xf>
    <xf numFmtId="0" fontId="6" fillId="2" borderId="21" xfId="0" applyFont="1" applyFill="1" applyBorder="1" applyAlignment="1">
      <alignment horizontal="center" vertical="top"/>
    </xf>
    <xf numFmtId="0" fontId="16" fillId="2" borderId="1" xfId="0" applyFont="1" applyFill="1" applyBorder="1" applyAlignment="1">
      <alignment horizontal="center" vertical="top"/>
    </xf>
    <xf numFmtId="0" fontId="16" fillId="2" borderId="20" xfId="0" applyFont="1" applyFill="1" applyBorder="1" applyAlignment="1">
      <alignment horizontal="center" vertical="top"/>
    </xf>
    <xf numFmtId="49" fontId="2" fillId="5" borderId="13" xfId="0" applyNumberFormat="1" applyFont="1" applyFill="1" applyBorder="1" applyAlignment="1">
      <alignment horizontal="center" vertical="center" textRotation="90"/>
    </xf>
    <xf numFmtId="0" fontId="10" fillId="0" borderId="29" xfId="0" applyFont="1" applyFill="1" applyBorder="1" applyAlignment="1">
      <alignment horizontal="center" vertical="center"/>
    </xf>
    <xf numFmtId="0" fontId="13" fillId="0" borderId="16" xfId="0" applyFont="1" applyBorder="1" applyAlignment="1">
      <alignment vertical="center" wrapText="1"/>
    </xf>
    <xf numFmtId="0" fontId="15" fillId="11" borderId="0" xfId="0" applyFont="1" applyFill="1" applyBorder="1" applyAlignment="1">
      <alignment horizontal="center" vertical="top" wrapText="1"/>
    </xf>
    <xf numFmtId="0" fontId="15" fillId="5" borderId="13" xfId="0" applyFont="1" applyFill="1" applyBorder="1" applyAlignment="1">
      <alignment horizontal="center" vertical="top" wrapText="1"/>
    </xf>
    <xf numFmtId="164" fontId="6" fillId="14" borderId="13" xfId="0" applyNumberFormat="1" applyFont="1" applyFill="1" applyBorder="1" applyAlignment="1">
      <alignment horizontal="center" vertical="top"/>
    </xf>
    <xf numFmtId="0" fontId="16" fillId="5" borderId="14" xfId="0" applyFont="1" applyFill="1" applyBorder="1" applyAlignment="1">
      <alignment horizontal="left" vertical="top"/>
    </xf>
    <xf numFmtId="0" fontId="16" fillId="5" borderId="41" xfId="0" applyFont="1" applyFill="1" applyBorder="1" applyAlignment="1">
      <alignment horizontal="center" vertical="center"/>
    </xf>
    <xf numFmtId="9" fontId="16" fillId="5" borderId="42" xfId="0" applyNumberFormat="1" applyFont="1" applyFill="1" applyBorder="1" applyAlignment="1">
      <alignment horizontal="center" vertical="top"/>
    </xf>
    <xf numFmtId="0" fontId="6" fillId="14" borderId="27" xfId="0" applyFont="1" applyFill="1" applyBorder="1" applyAlignment="1">
      <alignment horizontal="center" vertical="top"/>
    </xf>
    <xf numFmtId="0" fontId="16" fillId="5" borderId="0" xfId="0" applyFont="1" applyFill="1" applyBorder="1" applyAlignment="1">
      <alignment horizontal="left" vertical="top"/>
    </xf>
    <xf numFmtId="0" fontId="6" fillId="14" borderId="21" xfId="0" applyFont="1" applyFill="1" applyBorder="1" applyAlignment="1">
      <alignment horizontal="center" vertical="top"/>
    </xf>
    <xf numFmtId="164" fontId="6" fillId="14" borderId="21" xfId="0" applyNumberFormat="1" applyFont="1" applyFill="1" applyBorder="1" applyAlignment="1">
      <alignment horizontal="center" vertical="top"/>
    </xf>
    <xf numFmtId="49" fontId="6" fillId="10" borderId="27" xfId="0" applyNumberFormat="1" applyFont="1" applyFill="1" applyBorder="1" applyAlignment="1">
      <alignment horizontal="center" vertical="top" wrapText="1"/>
    </xf>
    <xf numFmtId="0" fontId="6" fillId="14" borderId="22" xfId="0" applyFont="1" applyFill="1" applyBorder="1" applyAlignment="1">
      <alignment horizontal="center" vertical="top"/>
    </xf>
    <xf numFmtId="49" fontId="6" fillId="10" borderId="7" xfId="0" applyNumberFormat="1" applyFont="1" applyFill="1" applyBorder="1" applyAlignment="1">
      <alignment horizontal="center" vertical="top" wrapText="1"/>
    </xf>
    <xf numFmtId="0" fontId="14" fillId="5" borderId="58" xfId="0" applyFont="1" applyFill="1" applyBorder="1" applyAlignment="1">
      <alignment horizontal="center" vertical="top"/>
    </xf>
    <xf numFmtId="49" fontId="14" fillId="5" borderId="55" xfId="0" applyNumberFormat="1" applyFont="1" applyFill="1" applyBorder="1" applyAlignment="1">
      <alignment horizontal="center" vertical="top"/>
    </xf>
    <xf numFmtId="0" fontId="14" fillId="5" borderId="37" xfId="0" applyFont="1" applyFill="1" applyBorder="1" applyAlignment="1">
      <alignment horizontal="center" vertical="top"/>
    </xf>
    <xf numFmtId="0" fontId="14" fillId="5" borderId="57" xfId="0" applyFont="1" applyFill="1" applyBorder="1" applyAlignment="1">
      <alignment horizontal="center" vertical="top" wrapText="1"/>
    </xf>
    <xf numFmtId="0" fontId="14" fillId="5" borderId="57" xfId="0" applyFont="1" applyFill="1" applyBorder="1" applyAlignment="1">
      <alignment horizontal="center" vertical="center"/>
    </xf>
    <xf numFmtId="0" fontId="14" fillId="5" borderId="15" xfId="0" applyFont="1" applyFill="1" applyBorder="1" applyAlignment="1">
      <alignment horizontal="left" vertical="top" wrapText="1"/>
    </xf>
    <xf numFmtId="0" fontId="13" fillId="0" borderId="31" xfId="0" applyFont="1" applyBorder="1" applyAlignment="1">
      <alignment horizontal="left" vertical="top" wrapText="1"/>
    </xf>
    <xf numFmtId="164" fontId="13" fillId="7" borderId="36" xfId="0" applyNumberFormat="1" applyFont="1" applyFill="1" applyBorder="1" applyAlignment="1">
      <alignment horizontal="left" vertical="top" wrapText="1"/>
    </xf>
    <xf numFmtId="49" fontId="14" fillId="5" borderId="37" xfId="0" applyNumberFormat="1" applyFont="1" applyFill="1" applyBorder="1" applyAlignment="1">
      <alignment horizontal="center" vertical="top"/>
    </xf>
    <xf numFmtId="0" fontId="12" fillId="4" borderId="22" xfId="0" applyFont="1" applyFill="1" applyBorder="1" applyAlignment="1">
      <alignment horizontal="left" vertical="top" wrapText="1"/>
    </xf>
    <xf numFmtId="164" fontId="13" fillId="7" borderId="43" xfId="0" applyNumberFormat="1" applyFont="1" applyFill="1" applyBorder="1" applyAlignment="1">
      <alignment horizontal="left" vertical="top" wrapText="1"/>
    </xf>
    <xf numFmtId="0" fontId="14" fillId="5" borderId="25" xfId="0" applyFont="1" applyFill="1" applyBorder="1" applyAlignment="1">
      <alignment horizontal="center" vertical="top" wrapText="1"/>
    </xf>
    <xf numFmtId="49" fontId="14" fillId="5" borderId="59" xfId="0" applyNumberFormat="1" applyFont="1" applyFill="1" applyBorder="1" applyAlignment="1">
      <alignment horizontal="center" vertical="top"/>
    </xf>
    <xf numFmtId="0" fontId="14" fillId="5" borderId="5" xfId="0" applyFont="1" applyFill="1" applyBorder="1" applyAlignment="1">
      <alignment horizontal="center" vertical="top"/>
    </xf>
    <xf numFmtId="0" fontId="16" fillId="5" borderId="35" xfId="0" applyFont="1" applyFill="1" applyBorder="1" applyAlignment="1">
      <alignment horizontal="center" vertical="center"/>
    </xf>
    <xf numFmtId="9" fontId="14" fillId="5" borderId="42" xfId="0" applyNumberFormat="1" applyFont="1" applyFill="1" applyBorder="1" applyAlignment="1">
      <alignment horizontal="center" vertical="top"/>
    </xf>
    <xf numFmtId="49" fontId="6" fillId="10" borderId="5" xfId="0" applyNumberFormat="1" applyFont="1" applyFill="1" applyBorder="1" applyAlignment="1">
      <alignment vertical="top" wrapText="1"/>
    </xf>
    <xf numFmtId="0" fontId="13" fillId="10" borderId="12" xfId="0" applyFont="1" applyFill="1" applyBorder="1" applyAlignment="1">
      <alignment horizontal="left" vertical="top" wrapText="1"/>
    </xf>
    <xf numFmtId="0" fontId="13" fillId="10" borderId="2" xfId="0" applyFont="1" applyFill="1" applyBorder="1" applyAlignment="1">
      <alignment horizontal="left" vertical="top" wrapText="1"/>
    </xf>
    <xf numFmtId="0" fontId="13" fillId="10" borderId="10" xfId="0" applyFont="1" applyFill="1" applyBorder="1" applyAlignment="1">
      <alignment horizontal="left" vertical="top" wrapText="1"/>
    </xf>
    <xf numFmtId="0" fontId="16" fillId="5" borderId="15" xfId="0" applyFont="1" applyFill="1" applyBorder="1" applyAlignment="1">
      <alignment horizontal="left" vertical="top" wrapText="1"/>
    </xf>
    <xf numFmtId="0" fontId="13" fillId="0" borderId="4" xfId="0" applyFont="1" applyBorder="1" applyAlignment="1">
      <alignment horizontal="left" vertical="top" wrapText="1"/>
    </xf>
    <xf numFmtId="0" fontId="16" fillId="5" borderId="1" xfId="0" applyFont="1" applyFill="1" applyBorder="1" applyAlignment="1">
      <alignment horizontal="left" vertical="top" wrapText="1"/>
    </xf>
    <xf numFmtId="9" fontId="16" fillId="5" borderId="20" xfId="0" applyNumberFormat="1" applyFont="1" applyFill="1" applyBorder="1" applyAlignment="1">
      <alignment horizontal="center" vertical="top"/>
    </xf>
    <xf numFmtId="49" fontId="6" fillId="11" borderId="5" xfId="0" applyNumberFormat="1" applyFont="1" applyFill="1" applyBorder="1" applyAlignment="1">
      <alignment vertical="top" wrapText="1"/>
    </xf>
    <xf numFmtId="0" fontId="15" fillId="11" borderId="21" xfId="0" applyFont="1" applyFill="1" applyBorder="1" applyAlignment="1">
      <alignment vertical="top" wrapText="1"/>
    </xf>
    <xf numFmtId="0" fontId="15" fillId="11" borderId="21" xfId="0" applyFont="1" applyFill="1" applyBorder="1" applyAlignment="1">
      <alignment horizontal="center" vertical="top" wrapText="1"/>
    </xf>
    <xf numFmtId="0" fontId="14" fillId="11" borderId="2" xfId="0" applyFont="1" applyFill="1" applyBorder="1" applyAlignment="1">
      <alignment horizontal="center" vertical="top"/>
    </xf>
    <xf numFmtId="164" fontId="14" fillId="11" borderId="2" xfId="0" applyNumberFormat="1" applyFont="1" applyFill="1" applyBorder="1" applyAlignment="1">
      <alignment horizontal="center" vertical="top"/>
    </xf>
    <xf numFmtId="0" fontId="6" fillId="11" borderId="18" xfId="0" applyFont="1" applyFill="1" applyBorder="1" applyAlignment="1">
      <alignment horizontal="center" vertical="top"/>
    </xf>
    <xf numFmtId="164" fontId="6" fillId="11" borderId="18" xfId="0" applyNumberFormat="1" applyFont="1" applyFill="1" applyBorder="1" applyAlignment="1">
      <alignment horizontal="center" vertical="top"/>
    </xf>
    <xf numFmtId="49" fontId="2" fillId="5" borderId="13" xfId="0" applyNumberFormat="1" applyFont="1" applyFill="1" applyBorder="1" applyAlignment="1">
      <alignment horizontal="center" vertical="center" textRotation="90"/>
    </xf>
    <xf numFmtId="49" fontId="6" fillId="10" borderId="21" xfId="0" applyNumberFormat="1" applyFont="1" applyFill="1" applyBorder="1" applyAlignment="1">
      <alignment vertical="top" wrapText="1"/>
    </xf>
    <xf numFmtId="0" fontId="14" fillId="5" borderId="7" xfId="0" applyFont="1" applyFill="1" applyBorder="1" applyAlignment="1">
      <alignment horizontal="center" vertical="top"/>
    </xf>
    <xf numFmtId="0" fontId="14" fillId="5" borderId="18" xfId="0" applyFont="1" applyFill="1" applyBorder="1" applyAlignment="1">
      <alignment horizontal="center" vertical="top"/>
    </xf>
    <xf numFmtId="0" fontId="21" fillId="10" borderId="27" xfId="0" applyFont="1" applyFill="1" applyBorder="1" applyAlignment="1">
      <alignment vertical="top" wrapText="1"/>
    </xf>
    <xf numFmtId="0" fontId="14" fillId="5" borderId="27" xfId="0" applyFont="1" applyFill="1" applyBorder="1" applyAlignment="1">
      <alignment horizontal="center" vertical="top"/>
    </xf>
    <xf numFmtId="0" fontId="13" fillId="0" borderId="13" xfId="0" applyFont="1" applyFill="1" applyBorder="1" applyAlignment="1">
      <alignment horizontal="center" vertical="top"/>
    </xf>
    <xf numFmtId="0" fontId="13" fillId="0" borderId="27" xfId="0" applyFont="1" applyFill="1" applyBorder="1" applyAlignment="1">
      <alignment horizontal="center" vertical="top"/>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49" fontId="6" fillId="11" borderId="0" xfId="0" applyNumberFormat="1" applyFont="1" applyFill="1" applyBorder="1" applyAlignment="1">
      <alignment horizontal="center" vertical="top" wrapText="1"/>
    </xf>
    <xf numFmtId="49" fontId="6" fillId="10" borderId="6" xfId="0" applyNumberFormat="1" applyFont="1" applyFill="1" applyBorder="1" applyAlignment="1">
      <alignment vertical="top" wrapText="1"/>
    </xf>
    <xf numFmtId="164" fontId="6" fillId="0" borderId="27" xfId="0" applyNumberFormat="1" applyFont="1" applyFill="1" applyBorder="1" applyAlignment="1">
      <alignment horizontal="center" vertical="top"/>
    </xf>
    <xf numFmtId="164" fontId="6" fillId="0" borderId="2"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6" fillId="0" borderId="10" xfId="0" applyNumberFormat="1" applyFont="1" applyFill="1" applyBorder="1" applyAlignment="1">
      <alignment horizontal="center" vertical="top"/>
    </xf>
    <xf numFmtId="0" fontId="14" fillId="10" borderId="5" xfId="0" applyFont="1" applyFill="1" applyBorder="1" applyAlignment="1">
      <alignment vertical="top" wrapText="1"/>
    </xf>
    <xf numFmtId="0" fontId="14" fillId="10" borderId="10" xfId="0" applyFont="1" applyFill="1" applyBorder="1" applyAlignment="1">
      <alignment vertical="top" wrapText="1"/>
    </xf>
    <xf numFmtId="0" fontId="14" fillId="10" borderId="21" xfId="0" applyFont="1" applyFill="1" applyBorder="1" applyAlignment="1">
      <alignment vertical="top" wrapText="1"/>
    </xf>
    <xf numFmtId="49" fontId="11" fillId="3" borderId="31" xfId="0" applyNumberFormat="1" applyFont="1" applyFill="1" applyBorder="1" applyAlignment="1">
      <alignment vertical="top"/>
    </xf>
    <xf numFmtId="49" fontId="6" fillId="6" borderId="2" xfId="0" applyNumberFormat="1" applyFont="1" applyFill="1" applyBorder="1" applyAlignment="1">
      <alignment vertical="top"/>
    </xf>
    <xf numFmtId="49" fontId="6" fillId="11" borderId="28" xfId="0" applyNumberFormat="1" applyFont="1" applyFill="1" applyBorder="1" applyAlignment="1">
      <alignment vertical="top" wrapText="1"/>
    </xf>
    <xf numFmtId="49" fontId="6" fillId="11" borderId="0" xfId="0" applyNumberFormat="1" applyFont="1" applyFill="1" applyBorder="1" applyAlignment="1">
      <alignment vertical="top" wrapText="1"/>
    </xf>
    <xf numFmtId="0" fontId="15" fillId="11" borderId="1" xfId="0" applyFont="1" applyFill="1" applyBorder="1" applyAlignment="1">
      <alignment vertical="top" wrapText="1"/>
    </xf>
    <xf numFmtId="164" fontId="6" fillId="0" borderId="21" xfId="0" applyNumberFormat="1" applyFont="1" applyFill="1" applyBorder="1" applyAlignment="1">
      <alignment horizontal="center" vertical="top"/>
    </xf>
    <xf numFmtId="0" fontId="14" fillId="11" borderId="10" xfId="0" applyFont="1" applyFill="1" applyBorder="1" applyAlignment="1">
      <alignment horizontal="center" vertical="top"/>
    </xf>
    <xf numFmtId="164" fontId="14" fillId="11" borderId="10" xfId="0" applyNumberFormat="1" applyFont="1" applyFill="1" applyBorder="1" applyAlignment="1">
      <alignment horizontal="center" vertical="top"/>
    </xf>
    <xf numFmtId="0" fontId="14" fillId="11" borderId="13" xfId="0" applyFont="1" applyFill="1" applyBorder="1" applyAlignment="1">
      <alignment horizontal="center" vertical="top"/>
    </xf>
    <xf numFmtId="164" fontId="14" fillId="11" borderId="13" xfId="0" applyNumberFormat="1" applyFont="1" applyFill="1" applyBorder="1" applyAlignment="1">
      <alignment horizontal="center" vertical="top"/>
    </xf>
    <xf numFmtId="0" fontId="6" fillId="11" borderId="56" xfId="0" applyFont="1" applyFill="1" applyBorder="1" applyAlignment="1">
      <alignment horizontal="center" vertical="top"/>
    </xf>
    <xf numFmtId="164" fontId="6" fillId="11" borderId="56" xfId="0" applyNumberFormat="1" applyFont="1" applyFill="1" applyBorder="1" applyAlignment="1">
      <alignment horizontal="center" vertical="top"/>
    </xf>
    <xf numFmtId="164" fontId="6" fillId="0" borderId="59" xfId="0" applyNumberFormat="1" applyFont="1" applyFill="1" applyBorder="1" applyAlignment="1">
      <alignment horizontal="center" vertical="top"/>
    </xf>
    <xf numFmtId="164" fontId="6" fillId="0" borderId="12"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164" fontId="6" fillId="14" borderId="20" xfId="0" applyNumberFormat="1" applyFont="1" applyFill="1" applyBorder="1" applyAlignment="1">
      <alignment horizontal="center" vertical="top"/>
    </xf>
    <xf numFmtId="164" fontId="6" fillId="14" borderId="2" xfId="0" applyNumberFormat="1" applyFont="1" applyFill="1" applyBorder="1" applyAlignment="1">
      <alignment horizontal="center" vertical="top"/>
    </xf>
    <xf numFmtId="49" fontId="6" fillId="5" borderId="28" xfId="0" applyNumberFormat="1" applyFont="1" applyFill="1" applyBorder="1" applyAlignment="1">
      <alignment horizontal="center" vertical="top" wrapText="1"/>
    </xf>
    <xf numFmtId="0" fontId="15" fillId="5" borderId="1" xfId="0" applyFont="1" applyFill="1" applyBorder="1" applyAlignment="1">
      <alignment horizontal="center" vertical="top" wrapText="1"/>
    </xf>
    <xf numFmtId="49" fontId="14" fillId="5" borderId="5" xfId="0" applyNumberFormat="1" applyFont="1" applyFill="1" applyBorder="1" applyAlignment="1">
      <alignment vertical="top" wrapText="1"/>
    </xf>
    <xf numFmtId="49" fontId="14" fillId="5" borderId="21" xfId="0" applyNumberFormat="1" applyFont="1" applyFill="1" applyBorder="1" applyAlignment="1">
      <alignment vertical="top" wrapText="1"/>
    </xf>
    <xf numFmtId="49" fontId="14" fillId="5" borderId="13" xfId="0" applyNumberFormat="1" applyFont="1" applyFill="1" applyBorder="1" applyAlignment="1">
      <alignment vertical="top" wrapText="1"/>
    </xf>
    <xf numFmtId="16" fontId="14" fillId="5" borderId="55" xfId="0" applyNumberFormat="1" applyFont="1" applyFill="1" applyBorder="1" applyAlignment="1">
      <alignment horizontal="center" vertical="top"/>
    </xf>
    <xf numFmtId="16" fontId="14" fillId="5" borderId="37" xfId="0" applyNumberFormat="1" applyFont="1" applyFill="1" applyBorder="1" applyAlignment="1">
      <alignment horizontal="center" vertical="top"/>
    </xf>
    <xf numFmtId="0" fontId="13" fillId="0" borderId="22" xfId="0" applyFont="1" applyBorder="1" applyAlignment="1">
      <alignment horizontal="left" vertical="top" wrapText="1"/>
    </xf>
    <xf numFmtId="0" fontId="14" fillId="5" borderId="24" xfId="0" applyFont="1" applyFill="1" applyBorder="1" applyAlignment="1">
      <alignment horizontal="center" vertical="center"/>
    </xf>
    <xf numFmtId="16" fontId="14" fillId="5" borderId="20" xfId="0" applyNumberFormat="1" applyFont="1" applyFill="1" applyBorder="1" applyAlignment="1">
      <alignment horizontal="center" vertical="top"/>
    </xf>
    <xf numFmtId="0" fontId="6" fillId="0" borderId="0" xfId="0" applyFont="1" applyFill="1" applyBorder="1" applyAlignment="1">
      <alignment horizontal="center" vertical="top"/>
    </xf>
    <xf numFmtId="2" fontId="6" fillId="0" borderId="0" xfId="0" applyNumberFormat="1" applyFont="1" applyFill="1" applyBorder="1" applyAlignment="1">
      <alignment horizontal="center" vertical="top"/>
    </xf>
    <xf numFmtId="0" fontId="14" fillId="0" borderId="0" xfId="0" applyFont="1" applyFill="1" applyBorder="1" applyAlignment="1">
      <alignment horizontal="center" vertical="top"/>
    </xf>
    <xf numFmtId="49" fontId="5" fillId="0" borderId="28" xfId="3" applyNumberFormat="1" applyFont="1" applyBorder="1" applyAlignment="1">
      <alignment vertical="top"/>
    </xf>
    <xf numFmtId="0" fontId="14" fillId="5" borderId="1" xfId="0" applyFont="1" applyFill="1" applyBorder="1" applyAlignment="1">
      <alignment horizontal="left" vertical="top" wrapText="1"/>
    </xf>
    <xf numFmtId="0" fontId="14" fillId="5" borderId="24" xfId="0" applyFont="1" applyFill="1" applyBorder="1" applyAlignment="1">
      <alignment horizontal="left" vertical="top" wrapText="1"/>
    </xf>
    <xf numFmtId="0" fontId="14" fillId="5" borderId="20" xfId="0" applyFont="1" applyFill="1" applyBorder="1" applyAlignment="1">
      <alignment horizontal="center" vertical="top"/>
    </xf>
    <xf numFmtId="0" fontId="16" fillId="5" borderId="24" xfId="0" applyFont="1" applyFill="1" applyBorder="1" applyAlignment="1">
      <alignment horizontal="center" vertical="center"/>
    </xf>
    <xf numFmtId="0" fontId="16" fillId="5" borderId="40" xfId="0" applyFont="1" applyFill="1" applyBorder="1" applyAlignment="1">
      <alignment horizontal="left" vertical="top" wrapText="1"/>
    </xf>
    <xf numFmtId="0" fontId="16" fillId="5" borderId="61" xfId="0" applyFont="1" applyFill="1" applyBorder="1" applyAlignment="1">
      <alignment horizontal="center" vertical="center"/>
    </xf>
    <xf numFmtId="9" fontId="16" fillId="5" borderId="39" xfId="0" applyNumberFormat="1" applyFont="1" applyFill="1" applyBorder="1" applyAlignment="1">
      <alignment horizontal="center" vertical="top"/>
    </xf>
    <xf numFmtId="0" fontId="16" fillId="5" borderId="36" xfId="0" applyFont="1" applyFill="1" applyBorder="1" applyAlignment="1">
      <alignment horizontal="left" vertical="top" wrapText="1"/>
    </xf>
    <xf numFmtId="0" fontId="16" fillId="5" borderId="38" xfId="0" applyFont="1" applyFill="1" applyBorder="1" applyAlignment="1">
      <alignment horizontal="center" vertical="center"/>
    </xf>
    <xf numFmtId="9" fontId="16" fillId="5" borderId="37" xfId="0" applyNumberFormat="1" applyFont="1" applyFill="1" applyBorder="1" applyAlignment="1">
      <alignment horizontal="center" vertical="top"/>
    </xf>
    <xf numFmtId="49" fontId="6" fillId="9" borderId="5" xfId="0" applyNumberFormat="1" applyFont="1" applyFill="1" applyBorder="1" applyAlignment="1">
      <alignment horizontal="center" vertical="top" wrapText="1"/>
    </xf>
    <xf numFmtId="49" fontId="6" fillId="9" borderId="28" xfId="0" applyNumberFormat="1" applyFont="1" applyFill="1" applyBorder="1" applyAlignment="1">
      <alignment horizontal="center" vertical="top" wrapText="1"/>
    </xf>
    <xf numFmtId="49" fontId="14" fillId="9" borderId="6" xfId="0" applyNumberFormat="1" applyFont="1" applyFill="1" applyBorder="1" applyAlignment="1">
      <alignment horizontal="left" vertical="top" wrapText="1"/>
    </xf>
    <xf numFmtId="0" fontId="14" fillId="9" borderId="2" xfId="0" applyFont="1" applyFill="1" applyBorder="1" applyAlignment="1">
      <alignment horizontal="center" vertical="top"/>
    </xf>
    <xf numFmtId="164" fontId="14" fillId="9" borderId="2" xfId="0" applyNumberFormat="1" applyFont="1" applyFill="1" applyBorder="1" applyAlignment="1">
      <alignment horizontal="center" vertical="top"/>
    </xf>
    <xf numFmtId="0" fontId="13" fillId="9" borderId="60" xfId="0" applyFont="1" applyFill="1" applyBorder="1" applyAlignment="1">
      <alignment horizontal="left" vertical="top" wrapText="1"/>
    </xf>
    <xf numFmtId="0" fontId="14" fillId="9" borderId="57" xfId="0" applyFont="1" applyFill="1" applyBorder="1" applyAlignment="1">
      <alignment horizontal="center" vertical="top" wrapText="1"/>
    </xf>
    <xf numFmtId="0" fontId="14" fillId="9" borderId="17" xfId="0" applyFont="1" applyFill="1" applyBorder="1" applyAlignment="1">
      <alignment horizontal="center" vertical="top"/>
    </xf>
    <xf numFmtId="0" fontId="15" fillId="9" borderId="21" xfId="0" applyFont="1" applyFill="1" applyBorder="1" applyAlignment="1">
      <alignment horizontal="center" vertical="top" wrapText="1"/>
    </xf>
    <xf numFmtId="0" fontId="15" fillId="9" borderId="1" xfId="0" applyFont="1" applyFill="1" applyBorder="1" applyAlignment="1">
      <alignment horizontal="center" vertical="top" wrapText="1"/>
    </xf>
    <xf numFmtId="49" fontId="14" fillId="9" borderId="1" xfId="0" applyNumberFormat="1" applyFont="1" applyFill="1" applyBorder="1" applyAlignment="1">
      <alignment horizontal="left" vertical="top" wrapText="1"/>
    </xf>
    <xf numFmtId="0" fontId="6" fillId="9" borderId="18" xfId="0" applyFont="1" applyFill="1" applyBorder="1" applyAlignment="1">
      <alignment horizontal="center" vertical="top"/>
    </xf>
    <xf numFmtId="164" fontId="6" fillId="9" borderId="56" xfId="0" applyNumberFormat="1" applyFont="1" applyFill="1" applyBorder="1" applyAlignment="1">
      <alignment horizontal="center" vertical="top"/>
    </xf>
    <xf numFmtId="164" fontId="13" fillId="9" borderId="40" xfId="0" applyNumberFormat="1" applyFont="1" applyFill="1" applyBorder="1" applyAlignment="1">
      <alignment horizontal="left" vertical="top" wrapText="1"/>
    </xf>
    <xf numFmtId="0" fontId="14" fillId="9" borderId="41" xfId="0" applyFont="1" applyFill="1" applyBorder="1" applyAlignment="1">
      <alignment horizontal="center" vertical="top" wrapText="1"/>
    </xf>
    <xf numFmtId="49" fontId="14" fillId="9" borderId="42" xfId="0" applyNumberFormat="1" applyFont="1" applyFill="1" applyBorder="1" applyAlignment="1">
      <alignment horizontal="center" vertical="top"/>
    </xf>
    <xf numFmtId="0" fontId="12" fillId="11" borderId="13" xfId="0" applyFont="1" applyFill="1" applyBorder="1" applyAlignment="1">
      <alignment horizontal="center" vertical="center" textRotation="90" wrapText="1"/>
    </xf>
    <xf numFmtId="0" fontId="6" fillId="16" borderId="27" xfId="0" applyFont="1" applyFill="1" applyBorder="1" applyAlignment="1">
      <alignment horizontal="center" vertical="top"/>
    </xf>
    <xf numFmtId="164" fontId="13" fillId="16" borderId="27"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11" fillId="3" borderId="21" xfId="0" applyNumberFormat="1" applyFont="1" applyFill="1" applyBorder="1" applyAlignment="1">
      <alignment horizontal="center" vertical="top"/>
    </xf>
    <xf numFmtId="0" fontId="15" fillId="11" borderId="1" xfId="0" applyFont="1" applyFill="1" applyBorder="1" applyAlignment="1">
      <alignment horizontal="center" vertical="top" wrapText="1"/>
    </xf>
    <xf numFmtId="49" fontId="18" fillId="3" borderId="31" xfId="0" applyNumberFormat="1" applyFont="1" applyFill="1" applyBorder="1" applyAlignment="1">
      <alignment horizontal="center" vertical="top"/>
    </xf>
    <xf numFmtId="49" fontId="12" fillId="6" borderId="2" xfId="0" applyNumberFormat="1" applyFont="1" applyFill="1" applyBorder="1" applyAlignment="1">
      <alignment horizontal="center" vertical="top"/>
    </xf>
    <xf numFmtId="49" fontId="12" fillId="11" borderId="28" xfId="0" applyNumberFormat="1" applyFont="1" applyFill="1" applyBorder="1" applyAlignment="1">
      <alignment horizontal="center" vertical="top" wrapText="1"/>
    </xf>
    <xf numFmtId="0" fontId="8" fillId="5" borderId="13" xfId="0" applyFont="1" applyFill="1" applyBorder="1" applyAlignment="1">
      <alignment horizontal="center" vertical="top" wrapText="1"/>
    </xf>
    <xf numFmtId="49" fontId="12" fillId="10" borderId="5" xfId="0" applyNumberFormat="1" applyFont="1" applyFill="1" applyBorder="1" applyAlignment="1">
      <alignment horizontal="center" vertical="top" wrapText="1"/>
    </xf>
    <xf numFmtId="0" fontId="13" fillId="10" borderId="5" xfId="0" applyFont="1" applyFill="1" applyBorder="1" applyAlignment="1">
      <alignment horizontal="left" vertical="top" wrapText="1"/>
    </xf>
    <xf numFmtId="0" fontId="14" fillId="5" borderId="6" xfId="0" applyFont="1" applyFill="1" applyBorder="1" applyAlignment="1">
      <alignment horizontal="center" vertical="top"/>
    </xf>
    <xf numFmtId="0" fontId="14" fillId="5" borderId="31" xfId="0" applyFont="1" applyFill="1" applyBorder="1" applyAlignment="1">
      <alignment horizontal="center" vertical="top"/>
    </xf>
    <xf numFmtId="164" fontId="13" fillId="0" borderId="5" xfId="0" applyNumberFormat="1" applyFont="1" applyFill="1" applyBorder="1" applyAlignment="1">
      <alignment horizontal="center" vertical="top"/>
    </xf>
    <xf numFmtId="164" fontId="13" fillId="0" borderId="2" xfId="0" applyNumberFormat="1" applyFont="1" applyFill="1" applyBorder="1" applyAlignment="1">
      <alignment horizontal="center" vertical="top"/>
    </xf>
    <xf numFmtId="164" fontId="13" fillId="0" borderId="27" xfId="0" applyNumberFormat="1" applyFont="1" applyFill="1" applyBorder="1" applyAlignment="1">
      <alignment horizontal="center" vertical="top"/>
    </xf>
    <xf numFmtId="49" fontId="6" fillId="5" borderId="1" xfId="0" applyNumberFormat="1" applyFont="1" applyFill="1" applyBorder="1" applyAlignment="1">
      <alignment horizontal="center" vertical="top" wrapText="1"/>
    </xf>
    <xf numFmtId="49" fontId="6" fillId="10" borderId="1" xfId="0" applyNumberFormat="1" applyFont="1" applyFill="1" applyBorder="1" applyAlignment="1">
      <alignment horizontal="center" vertical="top" wrapText="1"/>
    </xf>
    <xf numFmtId="0" fontId="13" fillId="10" borderId="1" xfId="0" applyFont="1" applyFill="1" applyBorder="1" applyAlignment="1">
      <alignment horizontal="left" vertical="top" wrapText="1"/>
    </xf>
    <xf numFmtId="0" fontId="12" fillId="11" borderId="1" xfId="0" applyFont="1" applyFill="1" applyBorder="1" applyAlignment="1">
      <alignment horizontal="center" vertical="center" textRotation="90" wrapText="1"/>
    </xf>
    <xf numFmtId="49" fontId="2" fillId="5" borderId="1" xfId="0" applyNumberFormat="1" applyFont="1" applyFill="1" applyBorder="1" applyAlignment="1">
      <alignment horizontal="center" vertical="center" textRotation="90"/>
    </xf>
    <xf numFmtId="49" fontId="14" fillId="5" borderId="20" xfId="0" applyNumberFormat="1" applyFont="1" applyFill="1" applyBorder="1" applyAlignment="1">
      <alignment horizontal="center" vertical="top"/>
    </xf>
    <xf numFmtId="49" fontId="14" fillId="5" borderId="1" xfId="0" applyNumberFormat="1" applyFont="1" applyFill="1" applyBorder="1" applyAlignment="1">
      <alignment vertical="top" wrapText="1"/>
    </xf>
    <xf numFmtId="164" fontId="13" fillId="7" borderId="22" xfId="0" applyNumberFormat="1" applyFont="1" applyFill="1" applyBorder="1" applyAlignment="1">
      <alignment horizontal="left" vertical="top" wrapText="1"/>
    </xf>
    <xf numFmtId="0" fontId="14" fillId="5" borderId="1" xfId="0" applyFont="1" applyFill="1" applyBorder="1" applyAlignment="1">
      <alignment horizontal="center" vertical="top" wrapText="1"/>
    </xf>
    <xf numFmtId="49" fontId="23" fillId="11" borderId="5" xfId="0" applyNumberFormat="1" applyFont="1" applyFill="1" applyBorder="1" applyAlignment="1">
      <alignment vertical="top" wrapText="1"/>
    </xf>
    <xf numFmtId="0" fontId="22" fillId="0" borderId="0" xfId="0" applyFont="1"/>
    <xf numFmtId="0" fontId="24" fillId="0" borderId="0" xfId="0" applyFont="1"/>
    <xf numFmtId="49" fontId="14" fillId="5" borderId="5" xfId="0" applyNumberFormat="1" applyFont="1" applyFill="1" applyBorder="1" applyAlignment="1">
      <alignment horizontal="center" vertical="top"/>
    </xf>
    <xf numFmtId="49" fontId="6" fillId="6" borderId="5"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6" fillId="6" borderId="13" xfId="0" applyNumberFormat="1" applyFont="1" applyFill="1" applyBorder="1" applyAlignment="1">
      <alignment horizontal="center" vertical="top"/>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49" fontId="11" fillId="3" borderId="14" xfId="0" applyNumberFormat="1" applyFont="1" applyFill="1" applyBorder="1" applyAlignment="1">
      <alignment horizontal="center" vertical="top"/>
    </xf>
    <xf numFmtId="0" fontId="14" fillId="5" borderId="16" xfId="0" applyFont="1" applyFill="1" applyBorder="1" applyAlignment="1">
      <alignment horizontal="left" vertical="top" wrapText="1"/>
    </xf>
    <xf numFmtId="0" fontId="13" fillId="10" borderId="5" xfId="0" applyFont="1" applyFill="1" applyBorder="1" applyAlignment="1">
      <alignment horizontal="left" vertical="top" wrapText="1"/>
    </xf>
    <xf numFmtId="0" fontId="13" fillId="10" borderId="21" xfId="0" applyFont="1" applyFill="1" applyBorder="1" applyAlignment="1">
      <alignment horizontal="left" vertical="top" wrapText="1"/>
    </xf>
    <xf numFmtId="0" fontId="14" fillId="11" borderId="56" xfId="0" applyFont="1" applyFill="1" applyBorder="1" applyAlignment="1">
      <alignment horizontal="center" vertical="top"/>
    </xf>
    <xf numFmtId="164" fontId="14" fillId="11" borderId="56" xfId="0" applyNumberFormat="1" applyFont="1" applyFill="1" applyBorder="1" applyAlignment="1">
      <alignment horizontal="center" vertical="top"/>
    </xf>
    <xf numFmtId="164" fontId="14" fillId="0" borderId="52" xfId="0" applyNumberFormat="1" applyFont="1" applyBorder="1" applyAlignment="1">
      <alignment horizontal="left" vertical="center" wrapText="1"/>
    </xf>
    <xf numFmtId="0" fontId="14" fillId="5" borderId="62" xfId="0" applyFont="1" applyFill="1" applyBorder="1" applyAlignment="1">
      <alignment horizontal="center" vertical="top" wrapText="1"/>
    </xf>
    <xf numFmtId="0" fontId="14" fillId="5" borderId="63" xfId="0" applyFont="1" applyFill="1" applyBorder="1" applyAlignment="1">
      <alignment horizontal="center" vertical="top"/>
    </xf>
    <xf numFmtId="0" fontId="16" fillId="5" borderId="22" xfId="0" applyFont="1" applyFill="1" applyBorder="1" applyAlignment="1">
      <alignment horizontal="left" vertical="top"/>
    </xf>
    <xf numFmtId="9" fontId="16" fillId="5" borderId="30" xfId="0" applyNumberFormat="1" applyFont="1" applyFill="1" applyBorder="1" applyAlignment="1">
      <alignment horizontal="center" vertical="top"/>
    </xf>
    <xf numFmtId="0" fontId="14" fillId="11" borderId="27" xfId="0" applyFont="1" applyFill="1" applyBorder="1" applyAlignment="1">
      <alignment horizontal="center" vertical="top"/>
    </xf>
    <xf numFmtId="164" fontId="14" fillId="11" borderId="27" xfId="0" applyNumberFormat="1" applyFont="1" applyFill="1" applyBorder="1" applyAlignment="1">
      <alignment horizontal="center" vertical="top"/>
    </xf>
    <xf numFmtId="0" fontId="14" fillId="5" borderId="7" xfId="0" applyFont="1" applyFill="1" applyBorder="1" applyAlignment="1">
      <alignment horizontal="left" vertical="top" wrapText="1"/>
    </xf>
    <xf numFmtId="0" fontId="14" fillId="5" borderId="64" xfId="0" applyFont="1" applyFill="1" applyBorder="1" applyAlignment="1">
      <alignment horizontal="center" vertical="top" wrapText="1"/>
    </xf>
    <xf numFmtId="0" fontId="14" fillId="5" borderId="65" xfId="0" applyFont="1" applyFill="1" applyBorder="1" applyAlignment="1">
      <alignment horizontal="center" vertical="top"/>
    </xf>
    <xf numFmtId="49" fontId="14" fillId="5" borderId="5" xfId="0" applyNumberFormat="1" applyFont="1" applyFill="1" applyBorder="1" applyAlignment="1">
      <alignment vertical="top"/>
    </xf>
    <xf numFmtId="49" fontId="14" fillId="5" borderId="28" xfId="0" applyNumberFormat="1" applyFont="1" applyFill="1" applyBorder="1" applyAlignment="1">
      <alignment horizontal="left" vertical="top" wrapText="1"/>
    </xf>
    <xf numFmtId="0" fontId="6" fillId="11" borderId="21" xfId="0" applyFont="1" applyFill="1" applyBorder="1" applyAlignment="1">
      <alignment horizontal="center" vertical="top"/>
    </xf>
    <xf numFmtId="164" fontId="6" fillId="11" borderId="21" xfId="0" applyNumberFormat="1" applyFont="1" applyFill="1" applyBorder="1" applyAlignment="1">
      <alignment horizontal="center" vertical="top"/>
    </xf>
    <xf numFmtId="0" fontId="12" fillId="11" borderId="12" xfId="0" applyFont="1" applyFill="1" applyBorder="1" applyAlignment="1">
      <alignment horizontal="center" vertical="center" textRotation="90" wrapText="1"/>
    </xf>
    <xf numFmtId="0" fontId="13" fillId="10" borderId="61" xfId="0" applyFont="1" applyFill="1" applyBorder="1" applyAlignment="1">
      <alignment vertical="top" wrapText="1"/>
    </xf>
    <xf numFmtId="49" fontId="11" fillId="3" borderId="6" xfId="0" applyNumberFormat="1" applyFont="1" applyFill="1" applyBorder="1" applyAlignment="1">
      <alignment horizontal="center" vertical="top"/>
    </xf>
    <xf numFmtId="0" fontId="15" fillId="5" borderId="5" xfId="0" applyFont="1" applyFill="1" applyBorder="1" applyAlignment="1">
      <alignment horizontal="center" vertical="top" wrapText="1"/>
    </xf>
    <xf numFmtId="49" fontId="11" fillId="3" borderId="22" xfId="0" applyNumberFormat="1" applyFont="1" applyFill="1" applyBorder="1" applyAlignment="1">
      <alignment horizontal="center" vertical="top"/>
    </xf>
    <xf numFmtId="0" fontId="15" fillId="10" borderId="22" xfId="0" applyFont="1" applyFill="1" applyBorder="1" applyAlignment="1">
      <alignment horizontal="center" vertical="top" wrapText="1"/>
    </xf>
    <xf numFmtId="0" fontId="16" fillId="5" borderId="66" xfId="0" applyFont="1" applyFill="1" applyBorder="1" applyAlignment="1">
      <alignment horizontal="left" vertical="top" wrapText="1"/>
    </xf>
    <xf numFmtId="0" fontId="16" fillId="5" borderId="67" xfId="0" applyFont="1" applyFill="1" applyBorder="1" applyAlignment="1">
      <alignment horizontal="center" vertical="center"/>
    </xf>
    <xf numFmtId="9" fontId="16" fillId="5" borderId="63" xfId="0" applyNumberFormat="1" applyFont="1" applyFill="1" applyBorder="1" applyAlignment="1">
      <alignment horizontal="center" vertical="top"/>
    </xf>
    <xf numFmtId="164" fontId="6" fillId="5" borderId="5" xfId="0" applyNumberFormat="1" applyFont="1" applyFill="1" applyBorder="1" applyAlignment="1">
      <alignment horizontal="center" vertical="top"/>
    </xf>
    <xf numFmtId="0" fontId="16" fillId="5" borderId="47" xfId="0" applyFont="1" applyFill="1" applyBorder="1" applyAlignment="1">
      <alignment horizontal="left" vertical="top" wrapText="1"/>
    </xf>
    <xf numFmtId="0" fontId="16" fillId="5" borderId="32" xfId="0" applyFont="1" applyFill="1" applyBorder="1" applyAlignment="1">
      <alignment horizontal="center" vertical="center"/>
    </xf>
    <xf numFmtId="9" fontId="16" fillId="5" borderId="29" xfId="0" applyNumberFormat="1" applyFont="1" applyFill="1" applyBorder="1" applyAlignment="1">
      <alignment horizontal="center" vertical="top"/>
    </xf>
    <xf numFmtId="0" fontId="16" fillId="5" borderId="23" xfId="0" applyFont="1" applyFill="1" applyBorder="1" applyAlignment="1">
      <alignment horizontal="left" vertical="top" wrapText="1"/>
    </xf>
    <xf numFmtId="0" fontId="16" fillId="5" borderId="44" xfId="0" applyFont="1" applyFill="1" applyBorder="1" applyAlignment="1">
      <alignment horizontal="center" vertical="center"/>
    </xf>
    <xf numFmtId="0" fontId="14" fillId="5" borderId="28" xfId="0" applyFont="1" applyFill="1" applyBorder="1" applyAlignment="1">
      <alignment horizontal="left" vertical="top" wrapText="1"/>
    </xf>
    <xf numFmtId="0" fontId="14" fillId="5" borderId="4" xfId="0" applyFont="1" applyFill="1" applyBorder="1" applyAlignment="1">
      <alignment horizontal="center" vertical="top"/>
    </xf>
    <xf numFmtId="0" fontId="6" fillId="9" borderId="27" xfId="0" applyFont="1" applyFill="1" applyBorder="1" applyAlignment="1">
      <alignment horizontal="center" vertical="top"/>
    </xf>
    <xf numFmtId="164" fontId="13" fillId="11" borderId="10" xfId="0" applyNumberFormat="1" applyFont="1" applyFill="1" applyBorder="1" applyAlignment="1">
      <alignment horizontal="center" vertical="top"/>
    </xf>
    <xf numFmtId="164" fontId="19" fillId="11" borderId="10" xfId="0" applyNumberFormat="1" applyFont="1" applyFill="1" applyBorder="1" applyAlignment="1">
      <alignment horizontal="center" vertical="top"/>
    </xf>
    <xf numFmtId="0" fontId="24" fillId="0" borderId="0" xfId="0" applyFont="1" applyFill="1"/>
    <xf numFmtId="0" fontId="22" fillId="0" borderId="0" xfId="0" applyFont="1" applyFill="1"/>
    <xf numFmtId="0" fontId="0" fillId="0" borderId="0" xfId="0" applyFill="1"/>
    <xf numFmtId="0" fontId="25" fillId="0" borderId="0" xfId="4"/>
    <xf numFmtId="0" fontId="17" fillId="0" borderId="20" xfId="4" applyFont="1" applyBorder="1" applyAlignment="1">
      <alignment vertical="top" wrapText="1"/>
    </xf>
    <xf numFmtId="0" fontId="4" fillId="0" borderId="21" xfId="4" applyFont="1" applyBorder="1" applyAlignment="1">
      <alignment horizontal="center" vertical="top" wrapText="1"/>
    </xf>
    <xf numFmtId="0" fontId="17" fillId="0" borderId="12" xfId="4" applyFont="1" applyBorder="1" applyAlignment="1">
      <alignment vertical="top" wrapText="1"/>
    </xf>
    <xf numFmtId="0" fontId="4" fillId="0" borderId="13" xfId="4" applyFont="1" applyBorder="1" applyAlignment="1">
      <alignment horizontal="center" vertical="top" wrapText="1"/>
    </xf>
    <xf numFmtId="0" fontId="17" fillId="0" borderId="4" xfId="4" applyFont="1" applyBorder="1" applyAlignment="1">
      <alignment vertical="top" wrapText="1"/>
    </xf>
    <xf numFmtId="0" fontId="4" fillId="0" borderId="5" xfId="4" applyFont="1" applyBorder="1" applyAlignment="1">
      <alignment horizontal="center" vertical="top" wrapText="1"/>
    </xf>
    <xf numFmtId="0" fontId="4" fillId="0" borderId="9" xfId="4" applyFont="1" applyBorder="1" applyAlignment="1">
      <alignment vertical="top" wrapText="1"/>
    </xf>
    <xf numFmtId="0" fontId="12" fillId="0" borderId="27" xfId="4" applyFont="1" applyBorder="1" applyAlignment="1">
      <alignment horizontal="center" vertical="top" wrapText="1"/>
    </xf>
    <xf numFmtId="49" fontId="6" fillId="10" borderId="5" xfId="0" applyNumberFormat="1" applyFont="1" applyFill="1" applyBorder="1" applyAlignment="1">
      <alignment horizontal="center" vertical="top" wrapText="1"/>
    </xf>
    <xf numFmtId="49" fontId="6" fillId="11" borderId="0" xfId="0" applyNumberFormat="1" applyFont="1" applyFill="1" applyBorder="1" applyAlignment="1">
      <alignment horizontal="center" vertical="top" wrapText="1"/>
    </xf>
    <xf numFmtId="164" fontId="23" fillId="0" borderId="9" xfId="0" applyNumberFormat="1" applyFont="1" applyFill="1" applyBorder="1" applyAlignment="1">
      <alignment horizontal="center" vertical="top"/>
    </xf>
    <xf numFmtId="164" fontId="23" fillId="0" borderId="58" xfId="0" applyNumberFormat="1" applyFont="1" applyFill="1" applyBorder="1" applyAlignment="1">
      <alignment horizontal="center" vertical="top"/>
    </xf>
    <xf numFmtId="49" fontId="6" fillId="6" borderId="5" xfId="0" applyNumberFormat="1" applyFont="1" applyFill="1" applyBorder="1" applyAlignment="1">
      <alignment vertical="top"/>
    </xf>
    <xf numFmtId="0" fontId="13" fillId="10" borderId="67" xfId="0" applyFont="1" applyFill="1" applyBorder="1" applyAlignment="1">
      <alignment vertical="top" wrapText="1"/>
    </xf>
    <xf numFmtId="49" fontId="11" fillId="14" borderId="7" xfId="0" applyNumberFormat="1" applyFont="1" applyFill="1" applyBorder="1" applyAlignment="1">
      <alignment vertical="top"/>
    </xf>
    <xf numFmtId="49" fontId="11" fillId="14" borderId="8" xfId="0" applyNumberFormat="1" applyFont="1" applyFill="1" applyBorder="1" applyAlignment="1">
      <alignment vertical="top"/>
    </xf>
    <xf numFmtId="49" fontId="11" fillId="14" borderId="68" xfId="0" applyNumberFormat="1" applyFont="1" applyFill="1" applyBorder="1" applyAlignment="1">
      <alignment vertical="top"/>
    </xf>
    <xf numFmtId="0" fontId="13" fillId="14" borderId="65" xfId="0" applyFont="1" applyFill="1" applyBorder="1" applyAlignment="1">
      <alignment vertical="top" wrapText="1"/>
    </xf>
    <xf numFmtId="49" fontId="18" fillId="3" borderId="31" xfId="0" applyNumberFormat="1" applyFont="1" applyFill="1" applyBorder="1" applyAlignment="1">
      <alignment vertical="top"/>
    </xf>
    <xf numFmtId="49" fontId="18" fillId="3" borderId="43" xfId="0" applyNumberFormat="1" applyFont="1" applyFill="1" applyBorder="1" applyAlignment="1">
      <alignment vertical="top"/>
    </xf>
    <xf numFmtId="49" fontId="12" fillId="6" borderId="2" xfId="0" applyNumberFormat="1" applyFont="1" applyFill="1" applyBorder="1" applyAlignment="1">
      <alignment vertical="top"/>
    </xf>
    <xf numFmtId="49" fontId="12" fillId="11" borderId="28" xfId="0" applyNumberFormat="1" applyFont="1" applyFill="1" applyBorder="1" applyAlignment="1">
      <alignment vertical="top" wrapText="1"/>
    </xf>
    <xf numFmtId="49" fontId="12" fillId="14" borderId="22" xfId="0" applyNumberFormat="1" applyFont="1" applyFill="1" applyBorder="1" applyAlignment="1">
      <alignment vertical="top"/>
    </xf>
    <xf numFmtId="49" fontId="12" fillId="14" borderId="1" xfId="0" applyNumberFormat="1" applyFont="1" applyFill="1" applyBorder="1" applyAlignment="1">
      <alignment vertical="top"/>
    </xf>
    <xf numFmtId="49" fontId="12" fillId="14" borderId="20" xfId="0" applyNumberFormat="1" applyFont="1" applyFill="1" applyBorder="1" applyAlignment="1">
      <alignment vertical="top"/>
    </xf>
    <xf numFmtId="0" fontId="13" fillId="14" borderId="21" xfId="0" applyFont="1" applyFill="1" applyBorder="1" applyAlignment="1">
      <alignment vertical="top" wrapText="1"/>
    </xf>
    <xf numFmtId="49" fontId="12" fillId="10" borderId="27" xfId="0" applyNumberFormat="1" applyFont="1" applyFill="1" applyBorder="1" applyAlignment="1">
      <alignment vertical="top" wrapText="1"/>
    </xf>
    <xf numFmtId="0" fontId="13" fillId="10" borderId="27" xfId="0" applyFont="1" applyFill="1" applyBorder="1" applyAlignment="1">
      <alignment vertical="top" wrapText="1"/>
    </xf>
    <xf numFmtId="0" fontId="0" fillId="14" borderId="27" xfId="0" applyFill="1" applyBorder="1"/>
    <xf numFmtId="0" fontId="0" fillId="14" borderId="0" xfId="0" applyFill="1"/>
    <xf numFmtId="164" fontId="23" fillId="0" borderId="37" xfId="0" applyNumberFormat="1" applyFont="1" applyFill="1" applyBorder="1" applyAlignment="1">
      <alignment horizontal="center" vertical="top"/>
    </xf>
    <xf numFmtId="164" fontId="19" fillId="11" borderId="2" xfId="0" applyNumberFormat="1" applyFont="1" applyFill="1" applyBorder="1" applyAlignment="1">
      <alignment horizontal="center" vertical="top"/>
    </xf>
    <xf numFmtId="164" fontId="16" fillId="0" borderId="2" xfId="0" applyNumberFormat="1" applyFont="1" applyFill="1" applyBorder="1" applyAlignment="1">
      <alignment horizontal="center" vertical="top"/>
    </xf>
    <xf numFmtId="164" fontId="26" fillId="0" borderId="10" xfId="1" applyNumberFormat="1" applyFont="1" applyBorder="1" applyAlignment="1">
      <alignment horizontal="center" vertical="top" wrapText="1"/>
    </xf>
    <xf numFmtId="164" fontId="13" fillId="0" borderId="0" xfId="1" applyNumberFormat="1" applyFont="1" applyBorder="1" applyAlignment="1">
      <alignment vertical="top"/>
    </xf>
    <xf numFmtId="164" fontId="13" fillId="0" borderId="0" xfId="1" applyNumberFormat="1" applyFont="1" applyAlignment="1">
      <alignment vertical="top"/>
    </xf>
    <xf numFmtId="49" fontId="16" fillId="5" borderId="6" xfId="0" applyNumberFormat="1" applyFont="1" applyFill="1" applyBorder="1" applyAlignment="1">
      <alignment horizontal="left" vertical="top" wrapText="1"/>
    </xf>
    <xf numFmtId="49" fontId="6" fillId="10" borderId="13" xfId="0" applyNumberFormat="1" applyFont="1" applyFill="1" applyBorder="1" applyAlignment="1">
      <alignment vertical="top" wrapText="1"/>
    </xf>
    <xf numFmtId="49" fontId="6" fillId="10" borderId="2" xfId="0" applyNumberFormat="1" applyFont="1" applyFill="1" applyBorder="1" applyAlignment="1">
      <alignment vertical="top" wrapText="1"/>
    </xf>
    <xf numFmtId="165" fontId="10" fillId="0" borderId="0" xfId="1" applyNumberFormat="1" applyFont="1" applyFill="1" applyBorder="1" applyAlignment="1">
      <alignment horizontal="center" vertical="top" wrapText="1"/>
    </xf>
    <xf numFmtId="165" fontId="18" fillId="0" borderId="0" xfId="1" applyNumberFormat="1" applyFont="1" applyFill="1" applyBorder="1" applyAlignment="1">
      <alignment horizontal="center" vertical="top" wrapText="1"/>
    </xf>
    <xf numFmtId="165" fontId="12" fillId="0" borderId="0" xfId="1" applyNumberFormat="1" applyFont="1" applyFill="1" applyBorder="1" applyAlignment="1">
      <alignment horizontal="center" vertical="center" wrapText="1"/>
    </xf>
    <xf numFmtId="164" fontId="23" fillId="2" borderId="21" xfId="0" applyNumberFormat="1" applyFont="1" applyFill="1" applyBorder="1" applyAlignment="1">
      <alignment horizontal="center" vertical="top"/>
    </xf>
    <xf numFmtId="164" fontId="23" fillId="8" borderId="21" xfId="0" applyNumberFormat="1" applyFont="1" applyFill="1" applyBorder="1" applyAlignment="1">
      <alignment horizontal="center" vertical="top"/>
    </xf>
    <xf numFmtId="2" fontId="23" fillId="9" borderId="27" xfId="0" applyNumberFormat="1" applyFont="1" applyFill="1" applyBorder="1" applyAlignment="1">
      <alignment horizontal="center" vertical="top"/>
    </xf>
    <xf numFmtId="164" fontId="19" fillId="12" borderId="27" xfId="1" applyNumberFormat="1" applyFont="1" applyFill="1" applyBorder="1" applyAlignment="1">
      <alignment horizontal="center" vertical="top" wrapText="1"/>
    </xf>
    <xf numFmtId="164" fontId="19" fillId="15" borderId="27" xfId="1" applyNumberFormat="1" applyFont="1" applyFill="1" applyBorder="1" applyAlignment="1">
      <alignment horizontal="center" vertical="top" wrapText="1"/>
    </xf>
    <xf numFmtId="0" fontId="8" fillId="0" borderId="0" xfId="3"/>
    <xf numFmtId="0" fontId="8" fillId="0" borderId="0" xfId="3" applyFont="1"/>
    <xf numFmtId="0" fontId="28" fillId="0" borderId="0" xfId="3" applyFont="1"/>
    <xf numFmtId="0" fontId="8" fillId="0" borderId="0" xfId="3" applyAlignment="1">
      <alignment horizontal="center"/>
    </xf>
    <xf numFmtId="0" fontId="29" fillId="0" borderId="0" xfId="3" applyFont="1"/>
    <xf numFmtId="2" fontId="30" fillId="15" borderId="27" xfId="3" applyNumberFormat="1" applyFont="1" applyFill="1" applyBorder="1" applyAlignment="1">
      <alignment horizontal="center" vertical="top" wrapText="1"/>
    </xf>
    <xf numFmtId="0" fontId="31" fillId="15" borderId="8" xfId="3" applyFont="1" applyFill="1" applyBorder="1" applyAlignment="1">
      <alignment vertical="top" wrapText="1"/>
    </xf>
    <xf numFmtId="0" fontId="31" fillId="15" borderId="7" xfId="3" applyFont="1" applyFill="1" applyBorder="1" applyAlignment="1">
      <alignment vertical="top" wrapText="1"/>
    </xf>
    <xf numFmtId="2" fontId="5" fillId="0" borderId="2" xfId="3" applyNumberFormat="1" applyFont="1" applyBorder="1" applyAlignment="1">
      <alignment horizontal="center" vertical="top" wrapText="1"/>
    </xf>
    <xf numFmtId="2" fontId="3" fillId="12" borderId="27" xfId="3" applyNumberFormat="1" applyFont="1" applyFill="1" applyBorder="1" applyAlignment="1">
      <alignment horizontal="center" vertical="top" wrapText="1"/>
    </xf>
    <xf numFmtId="2" fontId="32" fillId="0" borderId="18" xfId="3" applyNumberFormat="1" applyFont="1" applyBorder="1" applyAlignment="1">
      <alignment horizontal="center" vertical="top" wrapText="1"/>
    </xf>
    <xf numFmtId="164" fontId="5" fillId="0" borderId="56" xfId="3" applyNumberFormat="1" applyFont="1" applyBorder="1" applyAlignment="1">
      <alignment horizontal="center" vertical="top" wrapText="1"/>
    </xf>
    <xf numFmtId="2" fontId="5" fillId="0" borderId="56" xfId="3" applyNumberFormat="1" applyFont="1" applyBorder="1" applyAlignment="1">
      <alignment horizontal="center" vertical="top" wrapText="1"/>
    </xf>
    <xf numFmtId="2" fontId="5" fillId="0" borderId="10" xfId="3" applyNumberFormat="1" applyFont="1" applyBorder="1" applyAlignment="1">
      <alignment horizontal="center" vertical="top" wrapText="1"/>
    </xf>
    <xf numFmtId="0" fontId="5" fillId="0" borderId="12" xfId="3" applyFont="1" applyBorder="1"/>
    <xf numFmtId="0" fontId="5" fillId="0" borderId="0" xfId="3" applyFont="1"/>
    <xf numFmtId="0" fontId="5" fillId="0" borderId="0" xfId="3" applyFont="1" applyBorder="1"/>
    <xf numFmtId="0" fontId="5" fillId="0" borderId="14" xfId="3" applyFont="1" applyBorder="1"/>
    <xf numFmtId="164" fontId="32" fillId="0" borderId="10" xfId="2" applyNumberFormat="1" applyFont="1" applyBorder="1" applyAlignment="1">
      <alignment horizontal="center" vertical="top" wrapText="1"/>
    </xf>
    <xf numFmtId="2" fontId="32" fillId="0" borderId="10" xfId="3" applyNumberFormat="1" applyFont="1" applyBorder="1" applyAlignment="1">
      <alignment horizontal="center" vertical="top" wrapText="1"/>
    </xf>
    <xf numFmtId="164" fontId="5" fillId="0" borderId="10" xfId="3" applyNumberFormat="1" applyFont="1" applyBorder="1" applyAlignment="1">
      <alignment horizontal="center" vertical="top" wrapText="1"/>
    </xf>
    <xf numFmtId="164" fontId="5" fillId="0" borderId="2" xfId="3" applyNumberFormat="1" applyFont="1" applyBorder="1" applyAlignment="1">
      <alignment horizontal="center" vertical="top" wrapText="1"/>
    </xf>
    <xf numFmtId="164" fontId="8" fillId="0" borderId="0" xfId="3" applyNumberFormat="1"/>
    <xf numFmtId="2" fontId="30" fillId="12" borderId="27" xfId="3" applyNumberFormat="1" applyFont="1" applyFill="1" applyBorder="1" applyAlignment="1">
      <alignment horizontal="center" vertical="top" wrapText="1"/>
    </xf>
    <xf numFmtId="0" fontId="8" fillId="0" borderId="0" xfId="3" applyFont="1" applyAlignment="1">
      <alignment horizontal="right"/>
    </xf>
    <xf numFmtId="0" fontId="8" fillId="0" borderId="8" xfId="3" applyBorder="1"/>
    <xf numFmtId="0" fontId="1" fillId="0" borderId="8" xfId="3" applyFont="1" applyBorder="1" applyAlignment="1">
      <alignment vertical="center" wrapText="1"/>
    </xf>
    <xf numFmtId="0" fontId="1" fillId="0" borderId="7" xfId="3" applyFont="1" applyBorder="1" applyAlignment="1">
      <alignment vertical="center" wrapText="1"/>
    </xf>
    <xf numFmtId="0" fontId="33" fillId="0" borderId="0" xfId="3" applyFont="1"/>
    <xf numFmtId="0" fontId="34" fillId="0" borderId="0" xfId="3" applyFont="1"/>
    <xf numFmtId="49" fontId="5" fillId="0" borderId="0" xfId="3" applyNumberFormat="1" applyFont="1" applyBorder="1" applyAlignment="1">
      <alignment vertical="top"/>
    </xf>
    <xf numFmtId="0" fontId="12" fillId="9" borderId="20" xfId="3" applyFont="1" applyFill="1" applyBorder="1" applyAlignment="1">
      <alignment horizontal="left" vertical="top" wrapText="1"/>
    </xf>
    <xf numFmtId="0" fontId="12" fillId="9" borderId="1" xfId="3" applyFont="1" applyFill="1" applyBorder="1" applyAlignment="1">
      <alignment horizontal="left" vertical="top" wrapText="1"/>
    </xf>
    <xf numFmtId="2" fontId="35" fillId="9" borderId="21" xfId="3" applyNumberFormat="1" applyFont="1" applyFill="1" applyBorder="1" applyAlignment="1">
      <alignment horizontal="center" vertical="top" wrapText="1"/>
    </xf>
    <xf numFmtId="0" fontId="3" fillId="9" borderId="22" xfId="3" applyFont="1" applyFill="1" applyBorder="1" applyAlignment="1">
      <alignment horizontal="center" vertical="top"/>
    </xf>
    <xf numFmtId="0" fontId="12" fillId="18" borderId="20" xfId="3" applyFont="1" applyFill="1" applyBorder="1" applyAlignment="1">
      <alignment horizontal="left" vertical="top" wrapText="1"/>
    </xf>
    <xf numFmtId="0" fontId="12" fillId="18" borderId="1" xfId="3" applyFont="1" applyFill="1" applyBorder="1" applyAlignment="1">
      <alignment horizontal="left" vertical="top" wrapText="1"/>
    </xf>
    <xf numFmtId="164" fontId="35" fillId="18" borderId="21" xfId="3" applyNumberFormat="1" applyFont="1" applyFill="1" applyBorder="1" applyAlignment="1">
      <alignment horizontal="center" vertical="top" wrapText="1"/>
    </xf>
    <xf numFmtId="0" fontId="3" fillId="18" borderId="22" xfId="3" applyFont="1" applyFill="1" applyBorder="1" applyAlignment="1">
      <alignment horizontal="center" vertical="top"/>
    </xf>
    <xf numFmtId="0" fontId="3" fillId="18" borderId="1" xfId="3" applyFont="1" applyFill="1" applyBorder="1" applyAlignment="1">
      <alignment horizontal="right" vertical="top" wrapText="1"/>
    </xf>
    <xf numFmtId="49" fontId="3" fillId="18" borderId="21" xfId="3" applyNumberFormat="1" applyFont="1" applyFill="1" applyBorder="1" applyAlignment="1">
      <alignment horizontal="center" vertical="top"/>
    </xf>
    <xf numFmtId="0" fontId="12" fillId="2" borderId="9" xfId="3" applyFont="1" applyFill="1" applyBorder="1" applyAlignment="1">
      <alignment horizontal="left" vertical="top" wrapText="1"/>
    </xf>
    <xf numFmtId="0" fontId="12" fillId="2" borderId="8" xfId="3" applyFont="1" applyFill="1" applyBorder="1" applyAlignment="1">
      <alignment horizontal="left" vertical="top" wrapText="1"/>
    </xf>
    <xf numFmtId="164" fontId="35" fillId="2" borderId="27" xfId="3" applyNumberFormat="1" applyFont="1" applyFill="1" applyBorder="1" applyAlignment="1">
      <alignment horizontal="center" vertical="top" wrapText="1"/>
    </xf>
    <xf numFmtId="0" fontId="3" fillId="2" borderId="7" xfId="3" applyFont="1" applyFill="1" applyBorder="1" applyAlignment="1">
      <alignment horizontal="center" vertical="top"/>
    </xf>
    <xf numFmtId="49" fontId="3" fillId="2" borderId="27" xfId="3" applyNumberFormat="1" applyFont="1" applyFill="1" applyBorder="1" applyAlignment="1">
      <alignment horizontal="center" vertical="top"/>
    </xf>
    <xf numFmtId="0" fontId="12" fillId="4" borderId="9" xfId="3" applyFont="1" applyFill="1" applyBorder="1" applyAlignment="1">
      <alignment horizontal="left" vertical="top" wrapText="1"/>
    </xf>
    <xf numFmtId="0" fontId="12" fillId="4" borderId="8" xfId="3" applyFont="1" applyFill="1" applyBorder="1" applyAlignment="1">
      <alignment horizontal="left" vertical="top" wrapText="1"/>
    </xf>
    <xf numFmtId="164" fontId="35" fillId="4" borderId="27" xfId="3" applyNumberFormat="1" applyFont="1" applyFill="1" applyBorder="1" applyAlignment="1">
      <alignment horizontal="center" vertical="top" wrapText="1"/>
    </xf>
    <xf numFmtId="0" fontId="3" fillId="4" borderId="7" xfId="3" applyFont="1" applyFill="1" applyBorder="1" applyAlignment="1">
      <alignment horizontal="center" vertical="top"/>
    </xf>
    <xf numFmtId="49" fontId="3" fillId="4" borderId="27" xfId="3" applyNumberFormat="1" applyFont="1" applyFill="1" applyBorder="1" applyAlignment="1">
      <alignment horizontal="center" vertical="top"/>
    </xf>
    <xf numFmtId="49" fontId="3" fillId="3" borderId="27" xfId="3" applyNumberFormat="1" applyFont="1" applyFill="1" applyBorder="1" applyAlignment="1">
      <alignment horizontal="center" vertical="top"/>
    </xf>
    <xf numFmtId="9" fontId="26" fillId="19" borderId="29" xfId="3" applyNumberFormat="1" applyFont="1" applyFill="1" applyBorder="1" applyAlignment="1">
      <alignment horizontal="center" vertical="top"/>
    </xf>
    <xf numFmtId="0" fontId="26" fillId="19" borderId="32" xfId="3" applyFont="1" applyFill="1" applyBorder="1" applyAlignment="1">
      <alignment horizontal="center" vertical="center"/>
    </xf>
    <xf numFmtId="0" fontId="26" fillId="19" borderId="47" xfId="3" applyFont="1" applyFill="1" applyBorder="1" applyAlignment="1">
      <alignment horizontal="left" vertical="top"/>
    </xf>
    <xf numFmtId="164" fontId="3" fillId="19" borderId="5" xfId="3" applyNumberFormat="1" applyFont="1" applyFill="1" applyBorder="1" applyAlignment="1">
      <alignment horizontal="center" vertical="top"/>
    </xf>
    <xf numFmtId="0" fontId="3" fillId="19" borderId="6" xfId="3" applyFont="1" applyFill="1" applyBorder="1" applyAlignment="1">
      <alignment horizontal="center" vertical="top"/>
    </xf>
    <xf numFmtId="49" fontId="5" fillId="5" borderId="14" xfId="3" applyNumberFormat="1" applyFont="1" applyFill="1" applyBorder="1" applyAlignment="1">
      <alignment horizontal="center" vertical="top"/>
    </xf>
    <xf numFmtId="0" fontId="31" fillId="5" borderId="13" xfId="3" applyFont="1" applyFill="1" applyBorder="1" applyAlignment="1">
      <alignment horizontal="center" vertical="top" wrapText="1"/>
    </xf>
    <xf numFmtId="0" fontId="31" fillId="10" borderId="0" xfId="3" applyFont="1" applyFill="1" applyBorder="1" applyAlignment="1">
      <alignment horizontal="center" vertical="top" wrapText="1"/>
    </xf>
    <xf numFmtId="0" fontId="26" fillId="5" borderId="42" xfId="3" applyFont="1" applyFill="1" applyBorder="1" applyAlignment="1">
      <alignment horizontal="center" vertical="top"/>
    </xf>
    <xf numFmtId="0" fontId="13" fillId="5" borderId="35" xfId="3" applyFont="1" applyFill="1" applyBorder="1" applyAlignment="1">
      <alignment horizontal="center" vertical="center" wrapText="1"/>
    </xf>
    <xf numFmtId="0" fontId="13" fillId="5" borderId="15" xfId="3" applyFont="1" applyFill="1" applyBorder="1" applyAlignment="1">
      <alignment horizontal="left" vertical="top" wrapText="1"/>
    </xf>
    <xf numFmtId="164" fontId="5" fillId="0" borderId="13" xfId="3" applyNumberFormat="1" applyFont="1" applyFill="1" applyBorder="1" applyAlignment="1">
      <alignment horizontal="center" vertical="top"/>
    </xf>
    <xf numFmtId="0" fontId="5" fillId="5" borderId="56" xfId="3" applyFont="1" applyFill="1" applyBorder="1" applyAlignment="1">
      <alignment horizontal="center" vertical="top"/>
    </xf>
    <xf numFmtId="49" fontId="5" fillId="5" borderId="13" xfId="3" applyNumberFormat="1" applyFont="1" applyFill="1" applyBorder="1" applyAlignment="1">
      <alignment horizontal="center" vertical="top"/>
    </xf>
    <xf numFmtId="49" fontId="3" fillId="5" borderId="13" xfId="3" applyNumberFormat="1" applyFont="1" applyFill="1" applyBorder="1" applyAlignment="1">
      <alignment horizontal="center" vertical="top" wrapText="1"/>
    </xf>
    <xf numFmtId="49" fontId="3" fillId="10" borderId="0" xfId="3" applyNumberFormat="1" applyFont="1" applyFill="1" applyBorder="1" applyAlignment="1">
      <alignment horizontal="center" vertical="top" wrapText="1"/>
    </xf>
    <xf numFmtId="0" fontId="8" fillId="0" borderId="0" xfId="3" applyFill="1"/>
    <xf numFmtId="0" fontId="29" fillId="0" borderId="0" xfId="3" applyFont="1" applyAlignment="1">
      <alignment horizontal="left"/>
    </xf>
    <xf numFmtId="0" fontId="8" fillId="0" borderId="0" xfId="3" applyAlignment="1">
      <alignment horizontal="left"/>
    </xf>
    <xf numFmtId="0" fontId="29" fillId="0" borderId="0" xfId="3" applyFont="1" applyAlignment="1">
      <alignment horizontal="center"/>
    </xf>
    <xf numFmtId="0" fontId="26" fillId="5" borderId="17" xfId="3" applyFont="1" applyFill="1" applyBorder="1" applyAlignment="1">
      <alignment horizontal="center" vertical="top"/>
    </xf>
    <xf numFmtId="0" fontId="13" fillId="5" borderId="38" xfId="3" applyFont="1" applyFill="1" applyBorder="1" applyAlignment="1">
      <alignment horizontal="center" vertical="center" wrapText="1"/>
    </xf>
    <xf numFmtId="0" fontId="13" fillId="5" borderId="36" xfId="3" applyFont="1" applyFill="1" applyBorder="1" applyAlignment="1">
      <alignment wrapText="1"/>
    </xf>
    <xf numFmtId="164" fontId="32" fillId="0" borderId="69" xfId="3" applyNumberFormat="1" applyFont="1" applyFill="1" applyBorder="1" applyAlignment="1">
      <alignment horizontal="center" vertical="top"/>
    </xf>
    <xf numFmtId="0" fontId="5" fillId="5" borderId="10" xfId="3" applyFont="1" applyFill="1" applyBorder="1" applyAlignment="1">
      <alignment horizontal="center" vertical="top"/>
    </xf>
    <xf numFmtId="0" fontId="36" fillId="5" borderId="34" xfId="3" applyFont="1" applyFill="1" applyBorder="1" applyAlignment="1">
      <alignment horizontal="center" vertical="top"/>
    </xf>
    <xf numFmtId="0" fontId="13" fillId="5" borderId="48" xfId="3" applyFont="1" applyFill="1" applyBorder="1" applyAlignment="1">
      <alignment horizontal="center" vertical="top" wrapText="1"/>
    </xf>
    <xf numFmtId="0" fontId="13" fillId="5" borderId="46" xfId="3" applyFont="1" applyFill="1" applyBorder="1" applyAlignment="1">
      <alignment horizontal="left" vertical="top" wrapText="1"/>
    </xf>
    <xf numFmtId="164" fontId="5" fillId="5" borderId="2" xfId="3" applyNumberFormat="1" applyFont="1" applyFill="1" applyBorder="1" applyAlignment="1">
      <alignment horizontal="center" vertical="top"/>
    </xf>
    <xf numFmtId="0" fontId="5" fillId="5" borderId="2" xfId="3" applyFont="1" applyFill="1" applyBorder="1" applyAlignment="1">
      <alignment horizontal="center" vertical="top"/>
    </xf>
    <xf numFmtId="49" fontId="5" fillId="5" borderId="5" xfId="3" applyNumberFormat="1" applyFont="1" applyFill="1" applyBorder="1" applyAlignment="1">
      <alignment horizontal="left" vertical="top"/>
    </xf>
    <xf numFmtId="49" fontId="3" fillId="5" borderId="5" xfId="3" applyNumberFormat="1" applyFont="1" applyFill="1" applyBorder="1" applyAlignment="1">
      <alignment horizontal="center" vertical="top" wrapText="1"/>
    </xf>
    <xf numFmtId="49" fontId="3" fillId="10" borderId="28" xfId="3" applyNumberFormat="1" applyFont="1" applyFill="1" applyBorder="1" applyAlignment="1">
      <alignment horizontal="center" vertical="top" wrapText="1"/>
    </xf>
    <xf numFmtId="9" fontId="26" fillId="19" borderId="65" xfId="3" applyNumberFormat="1" applyFont="1" applyFill="1" applyBorder="1" applyAlignment="1">
      <alignment horizontal="center" vertical="top"/>
    </xf>
    <xf numFmtId="0" fontId="26" fillId="19" borderId="68" xfId="3" applyFont="1" applyFill="1" applyBorder="1" applyAlignment="1">
      <alignment horizontal="center" vertical="center"/>
    </xf>
    <xf numFmtId="0" fontId="26" fillId="19" borderId="70" xfId="3" applyFont="1" applyFill="1" applyBorder="1" applyAlignment="1">
      <alignment horizontal="left" vertical="top"/>
    </xf>
    <xf numFmtId="164" fontId="3" fillId="19" borderId="27" xfId="3" applyNumberFormat="1" applyFont="1" applyFill="1" applyBorder="1" applyAlignment="1">
      <alignment horizontal="center" vertical="top"/>
    </xf>
    <xf numFmtId="0" fontId="3" fillId="19" borderId="7" xfId="3" applyFont="1" applyFill="1" applyBorder="1" applyAlignment="1">
      <alignment horizontal="center" vertical="top"/>
    </xf>
    <xf numFmtId="49" fontId="5" fillId="5" borderId="22" xfId="3" applyNumberFormat="1" applyFont="1" applyFill="1" applyBorder="1" applyAlignment="1">
      <alignment horizontal="left" vertical="top"/>
    </xf>
    <xf numFmtId="0" fontId="35" fillId="10" borderId="20" xfId="3" applyFont="1" applyFill="1" applyBorder="1" applyAlignment="1">
      <alignment vertical="top" wrapText="1"/>
    </xf>
    <xf numFmtId="0" fontId="31" fillId="5" borderId="21" xfId="3" applyFont="1" applyFill="1" applyBorder="1" applyAlignment="1">
      <alignment horizontal="center" vertical="top" wrapText="1"/>
    </xf>
    <xf numFmtId="0" fontId="31" fillId="10" borderId="1" xfId="3" applyFont="1" applyFill="1" applyBorder="1" applyAlignment="1">
      <alignment horizontal="center" vertical="top" wrapText="1"/>
    </xf>
    <xf numFmtId="0" fontId="13" fillId="5" borderId="14" xfId="3" applyFont="1" applyFill="1" applyBorder="1" applyAlignment="1">
      <alignment wrapText="1"/>
    </xf>
    <xf numFmtId="164" fontId="5" fillId="5" borderId="13" xfId="3" applyNumberFormat="1" applyFont="1" applyFill="1" applyBorder="1" applyAlignment="1">
      <alignment horizontal="center" vertical="top"/>
    </xf>
    <xf numFmtId="0" fontId="5" fillId="5" borderId="14" xfId="3" applyFont="1" applyFill="1" applyBorder="1" applyAlignment="1">
      <alignment horizontal="center" vertical="top"/>
    </xf>
    <xf numFmtId="49" fontId="5" fillId="5" borderId="14" xfId="3" applyNumberFormat="1" applyFont="1" applyFill="1" applyBorder="1" applyAlignment="1">
      <alignment horizontal="left" vertical="top"/>
    </xf>
    <xf numFmtId="0" fontId="33" fillId="10" borderId="12" xfId="3" applyFont="1" applyFill="1" applyBorder="1" applyAlignment="1">
      <alignment horizontal="left" vertical="top" wrapText="1"/>
    </xf>
    <xf numFmtId="164" fontId="5" fillId="5" borderId="69" xfId="3" applyNumberFormat="1" applyFont="1" applyFill="1" applyBorder="1" applyAlignment="1">
      <alignment horizontal="center" vertical="top"/>
    </xf>
    <xf numFmtId="49" fontId="5" fillId="5" borderId="13" xfId="3" applyNumberFormat="1" applyFont="1" applyFill="1" applyBorder="1" applyAlignment="1">
      <alignment horizontal="left" vertical="top"/>
    </xf>
    <xf numFmtId="0" fontId="36" fillId="5" borderId="17" xfId="3" applyFont="1" applyFill="1" applyBorder="1" applyAlignment="1">
      <alignment horizontal="center" vertical="top"/>
    </xf>
    <xf numFmtId="0" fontId="13" fillId="5" borderId="71" xfId="3" applyFont="1" applyFill="1" applyBorder="1" applyAlignment="1">
      <alignment horizontal="center" vertical="top" wrapText="1"/>
    </xf>
    <xf numFmtId="0" fontId="13" fillId="5" borderId="60" xfId="3" applyFont="1" applyFill="1" applyBorder="1" applyAlignment="1">
      <alignment horizontal="left" vertical="top" wrapText="1"/>
    </xf>
    <xf numFmtId="9" fontId="13" fillId="19" borderId="65" xfId="3" applyNumberFormat="1" applyFont="1" applyFill="1" applyBorder="1" applyAlignment="1">
      <alignment horizontal="center" vertical="top"/>
    </xf>
    <xf numFmtId="0" fontId="13" fillId="19" borderId="68" xfId="3" applyFont="1" applyFill="1" applyBorder="1" applyAlignment="1">
      <alignment horizontal="center" vertical="center"/>
    </xf>
    <xf numFmtId="0" fontId="13" fillId="19" borderId="70" xfId="3" applyFont="1" applyFill="1" applyBorder="1" applyAlignment="1">
      <alignment horizontal="left" vertical="top"/>
    </xf>
    <xf numFmtId="0" fontId="5" fillId="10" borderId="12" xfId="3" applyFont="1" applyFill="1" applyBorder="1" applyAlignment="1">
      <alignment horizontal="left" vertical="top" wrapText="1"/>
    </xf>
    <xf numFmtId="0" fontId="33" fillId="10" borderId="0" xfId="3" applyFont="1" applyFill="1" applyBorder="1" applyAlignment="1">
      <alignment vertical="top" wrapText="1"/>
    </xf>
    <xf numFmtId="49" fontId="3" fillId="11" borderId="13" xfId="3" applyNumberFormat="1" applyFont="1" applyFill="1" applyBorder="1" applyAlignment="1">
      <alignment horizontal="center" vertical="top" wrapText="1"/>
    </xf>
    <xf numFmtId="49" fontId="3" fillId="6" borderId="13" xfId="3" applyNumberFormat="1" applyFont="1" applyFill="1" applyBorder="1" applyAlignment="1">
      <alignment horizontal="center" vertical="top"/>
    </xf>
    <xf numFmtId="49" fontId="3" fillId="3" borderId="13" xfId="3" applyNumberFormat="1" applyFont="1" applyFill="1" applyBorder="1" applyAlignment="1">
      <alignment horizontal="center" vertical="top"/>
    </xf>
    <xf numFmtId="9" fontId="13" fillId="0" borderId="63" xfId="3" applyNumberFormat="1" applyFont="1" applyFill="1" applyBorder="1" applyAlignment="1">
      <alignment horizontal="center" vertical="top"/>
    </xf>
    <xf numFmtId="0" fontId="13" fillId="0" borderId="67" xfId="3" applyFont="1" applyFill="1" applyBorder="1" applyAlignment="1">
      <alignment horizontal="center" vertical="center"/>
    </xf>
    <xf numFmtId="0" fontId="13" fillId="0" borderId="66" xfId="3" applyFont="1" applyFill="1" applyBorder="1" applyAlignment="1">
      <alignment horizontal="left" vertical="top"/>
    </xf>
    <xf numFmtId="164" fontId="3" fillId="0" borderId="56" xfId="3" applyNumberFormat="1" applyFont="1" applyFill="1" applyBorder="1" applyAlignment="1">
      <alignment horizontal="center" vertical="top"/>
    </xf>
    <xf numFmtId="0" fontId="3" fillId="0" borderId="14" xfId="3" applyFont="1" applyFill="1" applyBorder="1" applyAlignment="1">
      <alignment horizontal="center" vertical="top"/>
    </xf>
    <xf numFmtId="9" fontId="13" fillId="0" borderId="39" xfId="3" applyNumberFormat="1" applyFont="1" applyFill="1" applyBorder="1" applyAlignment="1">
      <alignment horizontal="center" vertical="top"/>
    </xf>
    <xf numFmtId="0" fontId="13" fillId="0" borderId="61" xfId="3" applyFont="1" applyFill="1" applyBorder="1" applyAlignment="1">
      <alignment horizontal="center" vertical="center"/>
    </xf>
    <xf numFmtId="0" fontId="13" fillId="0" borderId="40" xfId="3" applyFont="1" applyFill="1" applyBorder="1" applyAlignment="1">
      <alignment horizontal="left" vertical="top"/>
    </xf>
    <xf numFmtId="164" fontId="3" fillId="0" borderId="10" xfId="3" applyNumberFormat="1" applyFont="1" applyFill="1" applyBorder="1" applyAlignment="1">
      <alignment horizontal="center" vertical="top"/>
    </xf>
    <xf numFmtId="0" fontId="3" fillId="0" borderId="10" xfId="3" applyFont="1" applyFill="1" applyBorder="1" applyAlignment="1">
      <alignment horizontal="center" vertical="top"/>
    </xf>
    <xf numFmtId="0" fontId="13" fillId="0" borderId="34" xfId="3" applyFont="1" applyFill="1" applyBorder="1" applyAlignment="1">
      <alignment horizontal="center" vertical="top"/>
    </xf>
    <xf numFmtId="0" fontId="13" fillId="0" borderId="48" xfId="3" applyFont="1" applyFill="1" applyBorder="1" applyAlignment="1">
      <alignment horizontal="center" vertical="top" wrapText="1"/>
    </xf>
    <xf numFmtId="0" fontId="13" fillId="0" borderId="46" xfId="3" applyFont="1" applyFill="1" applyBorder="1" applyAlignment="1">
      <alignment horizontal="left" vertical="top" wrapText="1"/>
    </xf>
    <xf numFmtId="164" fontId="3" fillId="0" borderId="2" xfId="3" applyNumberFormat="1" applyFont="1" applyFill="1" applyBorder="1" applyAlignment="1">
      <alignment horizontal="center" vertical="top"/>
    </xf>
    <xf numFmtId="0" fontId="3" fillId="0" borderId="2" xfId="3" applyFont="1" applyFill="1" applyBorder="1" applyAlignment="1">
      <alignment horizontal="center" vertical="top"/>
    </xf>
    <xf numFmtId="0" fontId="13" fillId="10" borderId="0" xfId="0" applyFont="1" applyFill="1" applyAlignment="1">
      <alignment wrapText="1"/>
    </xf>
    <xf numFmtId="49" fontId="3" fillId="10" borderId="13" xfId="3" applyNumberFormat="1" applyFont="1" applyFill="1" applyBorder="1" applyAlignment="1">
      <alignment vertical="top" wrapText="1"/>
    </xf>
    <xf numFmtId="49" fontId="5" fillId="5" borderId="22" xfId="3" applyNumberFormat="1" applyFont="1" applyFill="1" applyBorder="1" applyAlignment="1">
      <alignment horizontal="center" vertical="top"/>
    </xf>
    <xf numFmtId="0" fontId="33" fillId="10" borderId="22" xfId="3" applyFont="1" applyFill="1" applyBorder="1" applyAlignment="1">
      <alignment vertical="top" wrapText="1"/>
    </xf>
    <xf numFmtId="0" fontId="13" fillId="5" borderId="63" xfId="3" applyFont="1" applyFill="1" applyBorder="1" applyAlignment="1">
      <alignment horizontal="center" vertical="top"/>
    </xf>
    <xf numFmtId="0" fontId="13" fillId="5" borderId="67" xfId="3" applyFont="1" applyFill="1" applyBorder="1" applyAlignment="1">
      <alignment horizontal="center" vertical="center" wrapText="1"/>
    </xf>
    <xf numFmtId="0" fontId="13" fillId="5" borderId="66" xfId="3" applyFont="1" applyFill="1" applyBorder="1" applyAlignment="1">
      <alignment horizontal="left" vertical="top" wrapText="1"/>
    </xf>
    <xf numFmtId="164" fontId="5" fillId="11" borderId="56" xfId="3" applyNumberFormat="1" applyFont="1" applyFill="1" applyBorder="1" applyAlignment="1">
      <alignment horizontal="center" vertical="top"/>
    </xf>
    <xf numFmtId="0" fontId="5" fillId="11" borderId="56" xfId="3" applyFont="1" applyFill="1" applyBorder="1" applyAlignment="1">
      <alignment horizontal="center" vertical="top"/>
    </xf>
    <xf numFmtId="0" fontId="33" fillId="10" borderId="14" xfId="3" applyFont="1" applyFill="1" applyBorder="1" applyAlignment="1">
      <alignment vertical="top" wrapText="1"/>
    </xf>
    <xf numFmtId="0" fontId="13" fillId="5" borderId="17" xfId="3" applyFont="1" applyFill="1" applyBorder="1" applyAlignment="1">
      <alignment horizontal="center" vertical="top"/>
    </xf>
    <xf numFmtId="0" fontId="13" fillId="5" borderId="71" xfId="3" applyFont="1" applyFill="1" applyBorder="1" applyAlignment="1">
      <alignment horizontal="center" vertical="center" wrapText="1"/>
    </xf>
    <xf numFmtId="164" fontId="5" fillId="11" borderId="69" xfId="3" applyNumberFormat="1" applyFont="1" applyFill="1" applyBorder="1" applyAlignment="1">
      <alignment horizontal="center" vertical="top"/>
    </xf>
    <xf numFmtId="0" fontId="5" fillId="11" borderId="10" xfId="3" applyFont="1" applyFill="1" applyBorder="1" applyAlignment="1">
      <alignment horizontal="center" vertical="top"/>
    </xf>
    <xf numFmtId="164" fontId="5" fillId="11" borderId="2" xfId="3" applyNumberFormat="1" applyFont="1" applyFill="1" applyBorder="1" applyAlignment="1">
      <alignment horizontal="center" vertical="top"/>
    </xf>
    <xf numFmtId="0" fontId="5" fillId="11" borderId="2" xfId="3" applyFont="1" applyFill="1" applyBorder="1" applyAlignment="1">
      <alignment horizontal="center" vertical="top"/>
    </xf>
    <xf numFmtId="49" fontId="3" fillId="10" borderId="5" xfId="3" applyNumberFormat="1" applyFont="1" applyFill="1" applyBorder="1" applyAlignment="1">
      <alignment vertical="top" wrapText="1"/>
    </xf>
    <xf numFmtId="164" fontId="35" fillId="19" borderId="27" xfId="3" applyNumberFormat="1" applyFont="1" applyFill="1" applyBorder="1" applyAlignment="1">
      <alignment horizontal="center" vertical="top"/>
    </xf>
    <xf numFmtId="0" fontId="13" fillId="5" borderId="42" xfId="3" applyFont="1" applyFill="1" applyBorder="1" applyAlignment="1">
      <alignment horizontal="center" vertical="top"/>
    </xf>
    <xf numFmtId="0" fontId="13" fillId="5" borderId="39" xfId="3" applyFont="1" applyFill="1" applyBorder="1" applyAlignment="1">
      <alignment horizontal="center" vertical="top"/>
    </xf>
    <xf numFmtId="0" fontId="13" fillId="5" borderId="61" xfId="3" applyFont="1" applyFill="1" applyBorder="1" applyAlignment="1">
      <alignment horizontal="center" vertical="center" wrapText="1"/>
    </xf>
    <xf numFmtId="0" fontId="13" fillId="5" borderId="40" xfId="3" applyFont="1" applyFill="1" applyBorder="1" applyAlignment="1">
      <alignment horizontal="left" vertical="top" wrapText="1"/>
    </xf>
    <xf numFmtId="164" fontId="32" fillId="5" borderId="10" xfId="3" applyNumberFormat="1" applyFont="1" applyFill="1" applyBorder="1" applyAlignment="1">
      <alignment horizontal="center" vertical="top"/>
    </xf>
    <xf numFmtId="0" fontId="32" fillId="5" borderId="10" xfId="3" applyFont="1" applyFill="1" applyBorder="1" applyAlignment="1">
      <alignment horizontal="center" vertical="top"/>
    </xf>
    <xf numFmtId="164" fontId="5" fillId="5" borderId="56" xfId="3" applyNumberFormat="1" applyFont="1" applyFill="1" applyBorder="1" applyAlignment="1">
      <alignment horizontal="center" vertical="top"/>
    </xf>
    <xf numFmtId="9" fontId="26" fillId="20" borderId="65" xfId="3" applyNumberFormat="1" applyFont="1" applyFill="1" applyBorder="1" applyAlignment="1">
      <alignment horizontal="center" vertical="top"/>
    </xf>
    <xf numFmtId="0" fontId="26" fillId="20" borderId="68" xfId="3" applyFont="1" applyFill="1" applyBorder="1" applyAlignment="1">
      <alignment horizontal="center" vertical="center"/>
    </xf>
    <xf numFmtId="0" fontId="26" fillId="20" borderId="70" xfId="3" applyFont="1" applyFill="1" applyBorder="1" applyAlignment="1">
      <alignment horizontal="left" vertical="top"/>
    </xf>
    <xf numFmtId="43" fontId="35" fillId="20" borderId="27" xfId="5" applyFont="1" applyFill="1" applyBorder="1" applyAlignment="1">
      <alignment vertical="center"/>
    </xf>
    <xf numFmtId="0" fontId="3" fillId="20" borderId="7" xfId="3" applyFont="1" applyFill="1" applyBorder="1" applyAlignment="1">
      <alignment horizontal="center" vertical="top"/>
    </xf>
    <xf numFmtId="0" fontId="31" fillId="11" borderId="21" xfId="3" applyFont="1" applyFill="1" applyBorder="1" applyAlignment="1">
      <alignment vertical="top" wrapText="1"/>
    </xf>
    <xf numFmtId="164" fontId="5" fillId="11" borderId="13" xfId="3" applyNumberFormat="1" applyFont="1" applyFill="1" applyBorder="1" applyAlignment="1">
      <alignment horizontal="center" vertical="top"/>
    </xf>
    <xf numFmtId="0" fontId="3" fillId="11" borderId="14" xfId="3" applyFont="1" applyFill="1" applyBorder="1" applyAlignment="1">
      <alignment horizontal="center" vertical="top"/>
    </xf>
    <xf numFmtId="49" fontId="3" fillId="11" borderId="13" xfId="3" applyNumberFormat="1" applyFont="1" applyFill="1" applyBorder="1" applyAlignment="1">
      <alignment vertical="top" wrapText="1"/>
    </xf>
    <xf numFmtId="164" fontId="5" fillId="11" borderId="10" xfId="3" applyNumberFormat="1" applyFont="1" applyFill="1" applyBorder="1" applyAlignment="1">
      <alignment horizontal="center" vertical="top"/>
    </xf>
    <xf numFmtId="0" fontId="3" fillId="11" borderId="10" xfId="3" applyFont="1" applyFill="1" applyBorder="1" applyAlignment="1">
      <alignment horizontal="center" vertical="top"/>
    </xf>
    <xf numFmtId="164" fontId="32" fillId="11" borderId="69" xfId="3" applyNumberFormat="1" applyFont="1" applyFill="1" applyBorder="1" applyAlignment="1">
      <alignment horizontal="center" vertical="top"/>
    </xf>
    <xf numFmtId="0" fontId="35" fillId="11" borderId="10" xfId="3" applyFont="1" applyFill="1" applyBorder="1" applyAlignment="1">
      <alignment horizontal="center" vertical="top"/>
    </xf>
    <xf numFmtId="0" fontId="26" fillId="5" borderId="60" xfId="3" applyFont="1" applyFill="1" applyBorder="1" applyAlignment="1">
      <alignment horizontal="left" vertical="top" wrapText="1"/>
    </xf>
    <xf numFmtId="164" fontId="3" fillId="11" borderId="69" xfId="3" applyNumberFormat="1" applyFont="1" applyFill="1" applyBorder="1" applyAlignment="1">
      <alignment horizontal="center" vertical="top"/>
    </xf>
    <xf numFmtId="0" fontId="3" fillId="11" borderId="2" xfId="3" applyFont="1" applyFill="1" applyBorder="1" applyAlignment="1">
      <alignment horizontal="center" vertical="top"/>
    </xf>
    <xf numFmtId="49" fontId="3" fillId="11" borderId="5" xfId="3" applyNumberFormat="1" applyFont="1" applyFill="1" applyBorder="1" applyAlignment="1">
      <alignment vertical="top" wrapText="1"/>
    </xf>
    <xf numFmtId="0" fontId="13" fillId="0" borderId="65" xfId="3" applyFont="1" applyBorder="1" applyAlignment="1">
      <alignment horizontal="center" vertical="center"/>
    </xf>
    <xf numFmtId="0" fontId="13" fillId="0" borderId="64" xfId="3" applyFont="1" applyBorder="1" applyAlignment="1">
      <alignment horizontal="center" vertical="center" wrapText="1"/>
    </xf>
    <xf numFmtId="0" fontId="13" fillId="0" borderId="64" xfId="3" applyFont="1" applyBorder="1" applyAlignment="1">
      <alignment vertical="center" wrapText="1"/>
    </xf>
    <xf numFmtId="0" fontId="3" fillId="5" borderId="8" xfId="3" applyFont="1" applyFill="1" applyBorder="1" applyAlignment="1">
      <alignment horizontal="left" vertical="top"/>
    </xf>
    <xf numFmtId="49" fontId="3" fillId="3" borderId="7" xfId="3" applyNumberFormat="1" applyFont="1" applyFill="1" applyBorder="1" applyAlignment="1">
      <alignment horizontal="center" vertical="top"/>
    </xf>
    <xf numFmtId="0" fontId="12" fillId="4" borderId="9" xfId="3" applyFont="1" applyFill="1" applyBorder="1" applyAlignment="1">
      <alignment vertical="top"/>
    </xf>
    <xf numFmtId="0" fontId="12" fillId="4" borderId="8" xfId="3" applyFont="1" applyFill="1" applyBorder="1" applyAlignment="1">
      <alignment vertical="top"/>
    </xf>
    <xf numFmtId="0" fontId="3" fillId="4" borderId="8" xfId="3" applyFont="1" applyFill="1" applyBorder="1" applyAlignment="1">
      <alignment vertical="top"/>
    </xf>
    <xf numFmtId="0" fontId="3" fillId="4" borderId="7" xfId="3" applyFont="1" applyFill="1" applyBorder="1" applyAlignment="1">
      <alignment vertical="top"/>
    </xf>
    <xf numFmtId="0" fontId="26" fillId="0" borderId="65" xfId="3" applyFont="1" applyBorder="1" applyAlignment="1">
      <alignment horizontal="left" vertical="top"/>
    </xf>
    <xf numFmtId="0" fontId="13" fillId="5" borderId="68" xfId="3" applyFont="1" applyFill="1" applyBorder="1" applyAlignment="1">
      <alignment vertical="center" wrapText="1"/>
    </xf>
    <xf numFmtId="0" fontId="6" fillId="0" borderId="9" xfId="3" applyFont="1" applyBorder="1" applyAlignment="1">
      <alignment horizontal="left" vertical="top"/>
    </xf>
    <xf numFmtId="0" fontId="1" fillId="0" borderId="8" xfId="3" applyFont="1" applyBorder="1" applyAlignment="1">
      <alignment horizontal="left" vertical="top"/>
    </xf>
    <xf numFmtId="0" fontId="7" fillId="0" borderId="8" xfId="3" applyFont="1" applyBorder="1" applyAlignment="1">
      <alignment horizontal="left" vertical="top"/>
    </xf>
    <xf numFmtId="0" fontId="1" fillId="0" borderId="7" xfId="3" applyFont="1" applyBorder="1" applyAlignment="1">
      <alignment vertical="top"/>
    </xf>
    <xf numFmtId="49" fontId="6" fillId="2" borderId="7" xfId="3" applyNumberFormat="1" applyFont="1" applyFill="1" applyBorder="1" applyAlignment="1">
      <alignment horizontal="center" vertical="top" wrapText="1"/>
    </xf>
    <xf numFmtId="0" fontId="12" fillId="2" borderId="4" xfId="3" applyFont="1" applyFill="1" applyBorder="1" applyAlignment="1">
      <alignment horizontal="left" vertical="top"/>
    </xf>
    <xf numFmtId="0" fontId="8" fillId="2" borderId="28" xfId="3" applyFont="1" applyFill="1" applyBorder="1"/>
    <xf numFmtId="0" fontId="3" fillId="2" borderId="28" xfId="3" applyFont="1" applyFill="1" applyBorder="1" applyAlignment="1">
      <alignment horizontal="left" vertical="top"/>
    </xf>
    <xf numFmtId="0" fontId="5" fillId="2" borderId="28" xfId="3" applyFont="1" applyFill="1" applyBorder="1" applyAlignment="1">
      <alignment horizontal="left" vertical="top"/>
    </xf>
    <xf numFmtId="0" fontId="3" fillId="2" borderId="0" xfId="3" applyFont="1" applyFill="1" applyBorder="1" applyAlignment="1">
      <alignment vertical="top"/>
    </xf>
    <xf numFmtId="49" fontId="3" fillId="2" borderId="27" xfId="3" applyNumberFormat="1" applyFont="1" applyFill="1" applyBorder="1" applyAlignment="1">
      <alignment horizontal="center" vertical="top" wrapText="1"/>
    </xf>
    <xf numFmtId="0" fontId="12" fillId="2" borderId="20" xfId="3" applyFont="1" applyFill="1" applyBorder="1" applyAlignment="1">
      <alignment horizontal="left" vertical="top" wrapText="1"/>
    </xf>
    <xf numFmtId="0" fontId="12" fillId="2" borderId="1" xfId="3" applyFont="1" applyFill="1" applyBorder="1" applyAlignment="1">
      <alignment horizontal="left" vertical="top" wrapText="1"/>
    </xf>
    <xf numFmtId="164" fontId="35" fillId="2" borderId="21" xfId="3" applyNumberFormat="1" applyFont="1" applyFill="1" applyBorder="1" applyAlignment="1">
      <alignment horizontal="center" vertical="top" wrapText="1"/>
    </xf>
    <xf numFmtId="0" fontId="3" fillId="2" borderId="22" xfId="3" applyFont="1" applyFill="1" applyBorder="1" applyAlignment="1">
      <alignment horizontal="center" vertical="top"/>
    </xf>
    <xf numFmtId="0" fontId="3" fillId="2" borderId="1" xfId="3" applyFont="1" applyFill="1" applyBorder="1" applyAlignment="1">
      <alignment horizontal="right" vertical="top" wrapText="1"/>
    </xf>
    <xf numFmtId="49" fontId="3" fillId="2" borderId="21" xfId="3" applyNumberFormat="1" applyFont="1" applyFill="1" applyBorder="1" applyAlignment="1">
      <alignment horizontal="center" vertical="top"/>
    </xf>
    <xf numFmtId="0" fontId="12" fillId="4" borderId="20" xfId="3" applyFont="1" applyFill="1" applyBorder="1" applyAlignment="1">
      <alignment horizontal="left" vertical="top" wrapText="1"/>
    </xf>
    <xf numFmtId="0" fontId="12" fillId="4" borderId="1" xfId="3" applyFont="1" applyFill="1" applyBorder="1" applyAlignment="1">
      <alignment horizontal="left" vertical="top" wrapText="1"/>
    </xf>
    <xf numFmtId="164" fontId="35" fillId="4" borderId="21" xfId="3" applyNumberFormat="1" applyFont="1" applyFill="1" applyBorder="1" applyAlignment="1">
      <alignment horizontal="center" vertical="top" wrapText="1"/>
    </xf>
    <xf numFmtId="0" fontId="3" fillId="4" borderId="22" xfId="3" applyFont="1" applyFill="1" applyBorder="1" applyAlignment="1">
      <alignment horizontal="center" vertical="top"/>
    </xf>
    <xf numFmtId="0" fontId="3" fillId="4" borderId="1" xfId="3" applyFont="1" applyFill="1" applyBorder="1" applyAlignment="1">
      <alignment horizontal="right" vertical="top" wrapText="1"/>
    </xf>
    <xf numFmtId="49" fontId="3" fillId="4" borderId="21" xfId="3" applyNumberFormat="1" applyFont="1" applyFill="1" applyBorder="1" applyAlignment="1">
      <alignment horizontal="center" vertical="top"/>
    </xf>
    <xf numFmtId="49" fontId="3" fillId="3" borderId="21" xfId="3" applyNumberFormat="1" applyFont="1" applyFill="1" applyBorder="1" applyAlignment="1">
      <alignment horizontal="center" vertical="top"/>
    </xf>
    <xf numFmtId="0" fontId="3" fillId="11" borderId="21" xfId="3" applyFont="1" applyFill="1" applyBorder="1" applyAlignment="1">
      <alignment horizontal="left" vertical="top" textRotation="90" wrapText="1"/>
    </xf>
    <xf numFmtId="0" fontId="31" fillId="10" borderId="21" xfId="3" applyFont="1" applyFill="1" applyBorder="1" applyAlignment="1">
      <alignment horizontal="center" vertical="top" wrapText="1"/>
    </xf>
    <xf numFmtId="49" fontId="3" fillId="11" borderId="22" xfId="3" applyNumberFormat="1" applyFont="1" applyFill="1" applyBorder="1" applyAlignment="1">
      <alignment horizontal="center" vertical="top" wrapText="1"/>
    </xf>
    <xf numFmtId="49" fontId="35" fillId="6" borderId="21" xfId="3" applyNumberFormat="1" applyFont="1" applyFill="1" applyBorder="1" applyAlignment="1">
      <alignment horizontal="center" vertical="top"/>
    </xf>
    <xf numFmtId="49" fontId="35" fillId="3" borderId="21" xfId="3" applyNumberFormat="1" applyFont="1" applyFill="1" applyBorder="1" applyAlignment="1">
      <alignment horizontal="center" vertical="top"/>
    </xf>
    <xf numFmtId="0" fontId="3" fillId="11" borderId="13" xfId="3" applyFont="1" applyFill="1" applyBorder="1" applyAlignment="1">
      <alignment horizontal="left" vertical="top" textRotation="90" wrapText="1"/>
    </xf>
    <xf numFmtId="49" fontId="3" fillId="10" borderId="13" xfId="3" applyNumberFormat="1" applyFont="1" applyFill="1" applyBorder="1" applyAlignment="1">
      <alignment horizontal="center" vertical="top" wrapText="1"/>
    </xf>
    <xf numFmtId="49" fontId="3" fillId="11" borderId="14" xfId="3" applyNumberFormat="1" applyFont="1" applyFill="1" applyBorder="1" applyAlignment="1">
      <alignment horizontal="center" vertical="top" wrapText="1"/>
    </xf>
    <xf numFmtId="49" fontId="35" fillId="6" borderId="13" xfId="3" applyNumberFormat="1" applyFont="1" applyFill="1" applyBorder="1" applyAlignment="1">
      <alignment horizontal="center" vertical="top"/>
    </xf>
    <xf numFmtId="49" fontId="35" fillId="3" borderId="13" xfId="3" applyNumberFormat="1" applyFont="1" applyFill="1" applyBorder="1" applyAlignment="1">
      <alignment horizontal="center" vertical="top"/>
    </xf>
    <xf numFmtId="0" fontId="13" fillId="5" borderId="17" xfId="3" applyFont="1" applyFill="1" applyBorder="1" applyAlignment="1">
      <alignment horizontal="center" vertical="center"/>
    </xf>
    <xf numFmtId="2" fontId="5" fillId="5" borderId="69" xfId="3" applyNumberFormat="1" applyFont="1" applyFill="1" applyBorder="1" applyAlignment="1">
      <alignment horizontal="center" vertical="top"/>
    </xf>
    <xf numFmtId="0" fontId="13" fillId="5" borderId="34" xfId="3" applyFont="1" applyFill="1" applyBorder="1" applyAlignment="1">
      <alignment horizontal="center" vertical="top"/>
    </xf>
    <xf numFmtId="0" fontId="5" fillId="0" borderId="12" xfId="0" applyFont="1" applyBorder="1" applyAlignment="1">
      <alignment vertical="top" wrapText="1"/>
    </xf>
    <xf numFmtId="0" fontId="3" fillId="11" borderId="5" xfId="3" applyFont="1" applyFill="1" applyBorder="1" applyAlignment="1">
      <alignment horizontal="left" vertical="top" textRotation="90" wrapText="1"/>
    </xf>
    <xf numFmtId="49" fontId="3" fillId="10" borderId="5" xfId="3" applyNumberFormat="1" applyFont="1" applyFill="1" applyBorder="1" applyAlignment="1">
      <alignment horizontal="center" vertical="top" wrapText="1"/>
    </xf>
    <xf numFmtId="49" fontId="3" fillId="11" borderId="28" xfId="3" applyNumberFormat="1" applyFont="1" applyFill="1" applyBorder="1" applyAlignment="1">
      <alignment vertical="top" wrapText="1"/>
    </xf>
    <xf numFmtId="49" fontId="3" fillId="6" borderId="5" xfId="3" applyNumberFormat="1" applyFont="1" applyFill="1" applyBorder="1" applyAlignment="1">
      <alignment vertical="top"/>
    </xf>
    <xf numFmtId="49" fontId="3" fillId="3" borderId="5" xfId="3" applyNumberFormat="1" applyFont="1" applyFill="1" applyBorder="1" applyAlignment="1">
      <alignment vertical="top"/>
    </xf>
    <xf numFmtId="49" fontId="3" fillId="11" borderId="21" xfId="3" applyNumberFormat="1" applyFont="1" applyFill="1" applyBorder="1" applyAlignment="1">
      <alignment horizontal="center" vertical="top" wrapText="1"/>
    </xf>
    <xf numFmtId="164" fontId="32" fillId="5" borderId="69" xfId="3" applyNumberFormat="1" applyFont="1" applyFill="1" applyBorder="1" applyAlignment="1">
      <alignment horizontal="center" vertical="top"/>
    </xf>
    <xf numFmtId="49" fontId="5" fillId="5" borderId="13" xfId="3" applyNumberFormat="1" applyFont="1" applyFill="1" applyBorder="1" applyAlignment="1">
      <alignment vertical="top"/>
    </xf>
    <xf numFmtId="0" fontId="5" fillId="0" borderId="4" xfId="0" applyFont="1" applyBorder="1" applyAlignment="1">
      <alignment vertical="top" wrapText="1"/>
    </xf>
    <xf numFmtId="0" fontId="31" fillId="11" borderId="21" xfId="3" applyFont="1" applyFill="1" applyBorder="1" applyAlignment="1">
      <alignment horizontal="center" vertical="top" wrapText="1"/>
    </xf>
    <xf numFmtId="49" fontId="3" fillId="6" borderId="21" xfId="3" applyNumberFormat="1" applyFont="1" applyFill="1" applyBorder="1" applyAlignment="1">
      <alignment vertical="top"/>
    </xf>
    <xf numFmtId="49" fontId="3" fillId="6" borderId="13" xfId="3" applyNumberFormat="1" applyFont="1" applyFill="1" applyBorder="1" applyAlignment="1">
      <alignment vertical="top"/>
    </xf>
    <xf numFmtId="49" fontId="3" fillId="3" borderId="13" xfId="3" applyNumberFormat="1" applyFont="1" applyFill="1" applyBorder="1" applyAlignment="1">
      <alignment vertical="top"/>
    </xf>
    <xf numFmtId="164" fontId="5" fillId="5" borderId="10" xfId="3" applyNumberFormat="1" applyFont="1" applyFill="1" applyBorder="1" applyAlignment="1">
      <alignment horizontal="center" vertical="top"/>
    </xf>
    <xf numFmtId="0" fontId="31" fillId="11" borderId="22" xfId="3" applyFont="1" applyFill="1" applyBorder="1" applyAlignment="1">
      <alignment horizontal="center" vertical="top" wrapText="1"/>
    </xf>
    <xf numFmtId="49" fontId="3" fillId="11" borderId="0" xfId="3" applyNumberFormat="1" applyFont="1" applyFill="1" applyBorder="1" applyAlignment="1">
      <alignment vertical="top" wrapText="1"/>
    </xf>
    <xf numFmtId="0" fontId="3" fillId="5" borderId="1" xfId="3" applyFont="1" applyFill="1" applyBorder="1" applyAlignment="1">
      <alignment horizontal="left" vertical="top"/>
    </xf>
    <xf numFmtId="49" fontId="3" fillId="3" borderId="6" xfId="3" applyNumberFormat="1" applyFont="1" applyFill="1" applyBorder="1" applyAlignment="1">
      <alignment horizontal="center" vertical="top"/>
    </xf>
    <xf numFmtId="0" fontId="37" fillId="4" borderId="9" xfId="3" applyFont="1" applyFill="1" applyBorder="1" applyAlignment="1">
      <alignment vertical="top"/>
    </xf>
    <xf numFmtId="0" fontId="37" fillId="4" borderId="8" xfId="3" applyFont="1" applyFill="1" applyBorder="1" applyAlignment="1">
      <alignment vertical="top"/>
    </xf>
    <xf numFmtId="0" fontId="34" fillId="4" borderId="8" xfId="3" applyFont="1" applyFill="1" applyBorder="1" applyAlignment="1">
      <alignment vertical="top"/>
    </xf>
    <xf numFmtId="0" fontId="34" fillId="4" borderId="7" xfId="3" applyFont="1" applyFill="1" applyBorder="1" applyAlignment="1">
      <alignment vertical="top"/>
    </xf>
    <xf numFmtId="49" fontId="3" fillId="4" borderId="6" xfId="3" applyNumberFormat="1" applyFont="1" applyFill="1" applyBorder="1" applyAlignment="1">
      <alignment horizontal="center" vertical="top"/>
    </xf>
    <xf numFmtId="0" fontId="13" fillId="5" borderId="64" xfId="3" applyFont="1" applyFill="1" applyBorder="1" applyAlignment="1">
      <alignment vertical="center" wrapText="1"/>
    </xf>
    <xf numFmtId="0" fontId="3" fillId="0" borderId="8" xfId="3" applyFont="1" applyBorder="1" applyAlignment="1">
      <alignment horizontal="left" vertical="top"/>
    </xf>
    <xf numFmtId="0" fontId="5" fillId="0" borderId="8" xfId="3" applyFont="1" applyBorder="1" applyAlignment="1">
      <alignment horizontal="left" vertical="top"/>
    </xf>
    <xf numFmtId="0" fontId="3" fillId="0" borderId="7" xfId="3" applyFont="1" applyBorder="1" applyAlignment="1">
      <alignment vertical="top"/>
    </xf>
    <xf numFmtId="49" fontId="3" fillId="2" borderId="7" xfId="3" applyNumberFormat="1" applyFont="1" applyFill="1" applyBorder="1" applyAlignment="1">
      <alignment horizontal="center" vertical="top" wrapText="1"/>
    </xf>
    <xf numFmtId="0" fontId="12" fillId="2" borderId="9" xfId="3" applyFont="1" applyFill="1" applyBorder="1" applyAlignment="1">
      <alignment horizontal="left" vertical="top"/>
    </xf>
    <xf numFmtId="0" fontId="8" fillId="2" borderId="8" xfId="3" applyFont="1" applyFill="1" applyBorder="1"/>
    <xf numFmtId="0" fontId="3" fillId="2" borderId="8" xfId="3" applyFont="1" applyFill="1" applyBorder="1" applyAlignment="1">
      <alignment horizontal="left" vertical="top"/>
    </xf>
    <xf numFmtId="0" fontId="38" fillId="2" borderId="8" xfId="3" applyFont="1" applyFill="1" applyBorder="1" applyAlignment="1">
      <alignment horizontal="left" vertical="top"/>
    </xf>
    <xf numFmtId="0" fontId="34" fillId="2" borderId="8" xfId="3" applyFont="1" applyFill="1" applyBorder="1" applyAlignment="1">
      <alignment horizontal="left" vertical="top"/>
    </xf>
    <xf numFmtId="0" fontId="3" fillId="2" borderId="8" xfId="3" applyFont="1" applyFill="1" applyBorder="1" applyAlignment="1">
      <alignment vertical="top"/>
    </xf>
    <xf numFmtId="164" fontId="19" fillId="2" borderId="27" xfId="3" applyNumberFormat="1" applyFont="1" applyFill="1" applyBorder="1" applyAlignment="1">
      <alignment horizontal="center" vertical="top" wrapText="1"/>
    </xf>
    <xf numFmtId="0" fontId="6" fillId="2" borderId="7" xfId="3" applyFont="1" applyFill="1" applyBorder="1" applyAlignment="1">
      <alignment horizontal="center" vertical="top"/>
    </xf>
    <xf numFmtId="0" fontId="6" fillId="2" borderId="8" xfId="3" applyFont="1" applyFill="1" applyBorder="1" applyAlignment="1">
      <alignment horizontal="right" vertical="top" wrapText="1"/>
    </xf>
    <xf numFmtId="49" fontId="11" fillId="2" borderId="27" xfId="3" applyNumberFormat="1" applyFont="1" applyFill="1" applyBorder="1" applyAlignment="1">
      <alignment horizontal="center" vertical="top"/>
    </xf>
    <xf numFmtId="49" fontId="1" fillId="2" borderId="27" xfId="3" applyNumberFormat="1" applyFont="1" applyFill="1" applyBorder="1" applyAlignment="1">
      <alignment horizontal="center" vertical="top"/>
    </xf>
    <xf numFmtId="164" fontId="19" fillId="4" borderId="27" xfId="3" applyNumberFormat="1" applyFont="1" applyFill="1" applyBorder="1" applyAlignment="1">
      <alignment horizontal="center" vertical="top" wrapText="1"/>
    </xf>
    <xf numFmtId="0" fontId="6" fillId="4" borderId="7" xfId="3" applyFont="1" applyFill="1" applyBorder="1" applyAlignment="1">
      <alignment horizontal="center" vertical="top"/>
    </xf>
    <xf numFmtId="0" fontId="6" fillId="4" borderId="8" xfId="3" applyFont="1" applyFill="1" applyBorder="1" applyAlignment="1">
      <alignment horizontal="right" vertical="top" wrapText="1"/>
    </xf>
    <xf numFmtId="49" fontId="11" fillId="4" borderId="27" xfId="3" applyNumberFormat="1" applyFont="1" applyFill="1" applyBorder="1" applyAlignment="1">
      <alignment horizontal="center" vertical="top"/>
    </xf>
    <xf numFmtId="49" fontId="1" fillId="3" borderId="27" xfId="3" applyNumberFormat="1" applyFont="1" applyFill="1" applyBorder="1" applyAlignment="1">
      <alignment horizontal="center" vertical="top"/>
    </xf>
    <xf numFmtId="9" fontId="16" fillId="19" borderId="65" xfId="3" applyNumberFormat="1" applyFont="1" applyFill="1" applyBorder="1" applyAlignment="1">
      <alignment horizontal="center" vertical="top"/>
    </xf>
    <xf numFmtId="0" fontId="16" fillId="19" borderId="68" xfId="3" applyFont="1" applyFill="1" applyBorder="1" applyAlignment="1">
      <alignment horizontal="center" vertical="center"/>
    </xf>
    <xf numFmtId="0" fontId="16" fillId="19" borderId="70" xfId="3" applyFont="1" applyFill="1" applyBorder="1" applyAlignment="1">
      <alignment horizontal="left" vertical="top"/>
    </xf>
    <xf numFmtId="164" fontId="6" fillId="19" borderId="27" xfId="3" applyNumberFormat="1" applyFont="1" applyFill="1" applyBorder="1" applyAlignment="1">
      <alignment horizontal="center" vertical="top"/>
    </xf>
    <xf numFmtId="0" fontId="6" fillId="19" borderId="7" xfId="3" applyFont="1" applyFill="1" applyBorder="1" applyAlignment="1">
      <alignment horizontal="center" vertical="top"/>
    </xf>
    <xf numFmtId="49" fontId="14" fillId="5" borderId="22" xfId="3" applyNumberFormat="1" applyFont="1" applyFill="1" applyBorder="1" applyAlignment="1">
      <alignment horizontal="center" vertical="top"/>
    </xf>
    <xf numFmtId="0" fontId="15" fillId="5" borderId="21" xfId="3" applyFont="1" applyFill="1" applyBorder="1" applyAlignment="1">
      <alignment horizontal="center" vertical="top" wrapText="1"/>
    </xf>
    <xf numFmtId="0" fontId="15" fillId="10" borderId="21" xfId="3" applyFont="1" applyFill="1" applyBorder="1" applyAlignment="1">
      <alignment horizontal="center" vertical="top" wrapText="1"/>
    </xf>
    <xf numFmtId="0" fontId="15" fillId="11" borderId="22" xfId="3" applyFont="1" applyFill="1" applyBorder="1" applyAlignment="1">
      <alignment horizontal="center" vertical="top" wrapText="1"/>
    </xf>
    <xf numFmtId="49" fontId="11" fillId="3" borderId="21" xfId="3" applyNumberFormat="1" applyFont="1" applyFill="1" applyBorder="1" applyAlignment="1">
      <alignment horizontal="center" vertical="top"/>
    </xf>
    <xf numFmtId="0" fontId="14" fillId="5" borderId="63" xfId="3" applyFont="1" applyFill="1" applyBorder="1" applyAlignment="1">
      <alignment horizontal="center" vertical="top"/>
    </xf>
    <xf numFmtId="0" fontId="14" fillId="5" borderId="67" xfId="3" applyFont="1" applyFill="1" applyBorder="1" applyAlignment="1">
      <alignment horizontal="center" vertical="center" wrapText="1"/>
    </xf>
    <xf numFmtId="0" fontId="14" fillId="5" borderId="66" xfId="3" applyFont="1" applyFill="1" applyBorder="1" applyAlignment="1">
      <alignment horizontal="left" vertical="top" wrapText="1"/>
    </xf>
    <xf numFmtId="164" fontId="14" fillId="5" borderId="56" xfId="3" applyNumberFormat="1" applyFont="1" applyFill="1" applyBorder="1" applyAlignment="1">
      <alignment horizontal="center" vertical="top"/>
    </xf>
    <xf numFmtId="0" fontId="14" fillId="5" borderId="56" xfId="3" applyFont="1" applyFill="1" applyBorder="1" applyAlignment="1">
      <alignment horizontal="center" vertical="top"/>
    </xf>
    <xf numFmtId="49" fontId="14" fillId="5" borderId="13" xfId="3" applyNumberFormat="1" applyFont="1" applyFill="1" applyBorder="1" applyAlignment="1">
      <alignment horizontal="center" vertical="top"/>
    </xf>
    <xf numFmtId="49" fontId="6" fillId="5" borderId="13" xfId="3" applyNumberFormat="1" applyFont="1" applyFill="1" applyBorder="1" applyAlignment="1">
      <alignment horizontal="center" vertical="top" wrapText="1"/>
    </xf>
    <xf numFmtId="49" fontId="6" fillId="10" borderId="13" xfId="3" applyNumberFormat="1" applyFont="1" applyFill="1" applyBorder="1" applyAlignment="1">
      <alignment horizontal="center" vertical="top" wrapText="1"/>
    </xf>
    <xf numFmtId="49" fontId="6" fillId="11" borderId="0" xfId="3" applyNumberFormat="1" applyFont="1" applyFill="1" applyBorder="1" applyAlignment="1">
      <alignment vertical="top" wrapText="1"/>
    </xf>
    <xf numFmtId="49" fontId="11" fillId="3" borderId="13" xfId="3" applyNumberFormat="1" applyFont="1" applyFill="1" applyBorder="1" applyAlignment="1">
      <alignment vertical="top"/>
    </xf>
    <xf numFmtId="0" fontId="16" fillId="5" borderId="17" xfId="3" applyFont="1" applyFill="1" applyBorder="1" applyAlignment="1">
      <alignment horizontal="center" vertical="top"/>
    </xf>
    <xf numFmtId="0" fontId="14" fillId="5" borderId="71" xfId="3" applyFont="1" applyFill="1" applyBorder="1" applyAlignment="1">
      <alignment horizontal="center" vertical="center" wrapText="1"/>
    </xf>
    <xf numFmtId="0" fontId="14" fillId="5" borderId="60" xfId="3" applyFont="1" applyFill="1" applyBorder="1" applyAlignment="1">
      <alignment horizontal="left" vertical="top" wrapText="1"/>
    </xf>
    <xf numFmtId="164" fontId="14" fillId="5" borderId="69" xfId="3" applyNumberFormat="1" applyFont="1" applyFill="1" applyBorder="1" applyAlignment="1">
      <alignment horizontal="center" vertical="top"/>
    </xf>
    <xf numFmtId="0" fontId="14" fillId="5" borderId="10" xfId="3" applyFont="1" applyFill="1" applyBorder="1" applyAlignment="1">
      <alignment horizontal="center" vertical="top"/>
    </xf>
    <xf numFmtId="49" fontId="13" fillId="5" borderId="13" xfId="3" applyNumberFormat="1" applyFont="1" applyFill="1" applyBorder="1" applyAlignment="1">
      <alignment horizontal="center" vertical="top"/>
    </xf>
    <xf numFmtId="0" fontId="14" fillId="5" borderId="17" xfId="3" applyFont="1" applyFill="1" applyBorder="1" applyAlignment="1">
      <alignment horizontal="center" vertical="top"/>
    </xf>
    <xf numFmtId="0" fontId="14" fillId="5" borderId="38" xfId="3" applyFont="1" applyFill="1" applyBorder="1" applyAlignment="1">
      <alignment horizontal="center" vertical="center" wrapText="1"/>
    </xf>
    <xf numFmtId="0" fontId="14" fillId="5" borderId="36" xfId="3" applyFont="1" applyFill="1" applyBorder="1" applyAlignment="1">
      <alignment wrapText="1"/>
    </xf>
    <xf numFmtId="0" fontId="14" fillId="5" borderId="34" xfId="3" applyFont="1" applyFill="1" applyBorder="1" applyAlignment="1">
      <alignment horizontal="center" vertical="top"/>
    </xf>
    <xf numFmtId="0" fontId="14" fillId="5" borderId="48" xfId="3" applyFont="1" applyFill="1" applyBorder="1" applyAlignment="1">
      <alignment horizontal="center" vertical="top" wrapText="1"/>
    </xf>
    <xf numFmtId="0" fontId="14" fillId="5" borderId="46" xfId="3" applyFont="1" applyFill="1" applyBorder="1" applyAlignment="1">
      <alignment horizontal="left" vertical="top" wrapText="1"/>
    </xf>
    <xf numFmtId="164" fontId="14" fillId="5" borderId="2" xfId="3" applyNumberFormat="1" applyFont="1" applyFill="1" applyBorder="1" applyAlignment="1">
      <alignment horizontal="center" vertical="top"/>
    </xf>
    <xf numFmtId="0" fontId="14" fillId="5" borderId="2" xfId="3" applyFont="1" applyFill="1" applyBorder="1" applyAlignment="1">
      <alignment horizontal="center" vertical="top"/>
    </xf>
    <xf numFmtId="49" fontId="6" fillId="5" borderId="5" xfId="3" applyNumberFormat="1" applyFont="1" applyFill="1" applyBorder="1" applyAlignment="1">
      <alignment horizontal="center" vertical="top" wrapText="1"/>
    </xf>
    <xf numFmtId="49" fontId="1" fillId="10" borderId="5" xfId="3" applyNumberFormat="1" applyFont="1" applyFill="1" applyBorder="1" applyAlignment="1">
      <alignment horizontal="center" vertical="top" wrapText="1"/>
    </xf>
    <xf numFmtId="49" fontId="1" fillId="11" borderId="28" xfId="3" applyNumberFormat="1" applyFont="1" applyFill="1" applyBorder="1" applyAlignment="1">
      <alignment vertical="top" wrapText="1"/>
    </xf>
    <xf numFmtId="49" fontId="1" fillId="3" borderId="5" xfId="3" applyNumberFormat="1" applyFont="1" applyFill="1" applyBorder="1" applyAlignment="1">
      <alignment vertical="top"/>
    </xf>
    <xf numFmtId="49" fontId="13" fillId="5" borderId="22" xfId="3" applyNumberFormat="1" applyFont="1" applyFill="1" applyBorder="1" applyAlignment="1">
      <alignment horizontal="center" vertical="top"/>
    </xf>
    <xf numFmtId="164" fontId="14" fillId="11" borderId="56" xfId="3" applyNumberFormat="1" applyFont="1" applyFill="1" applyBorder="1" applyAlignment="1">
      <alignment horizontal="center" vertical="top"/>
    </xf>
    <xf numFmtId="0" fontId="12" fillId="11" borderId="56" xfId="3" applyFont="1" applyFill="1" applyBorder="1" applyAlignment="1">
      <alignment horizontal="center" vertical="top"/>
    </xf>
    <xf numFmtId="164" fontId="14" fillId="11" borderId="69" xfId="3" applyNumberFormat="1" applyFont="1" applyFill="1" applyBorder="1" applyAlignment="1">
      <alignment horizontal="center" vertical="top"/>
    </xf>
    <xf numFmtId="0" fontId="12" fillId="11" borderId="10" xfId="3" applyFont="1" applyFill="1" applyBorder="1" applyAlignment="1">
      <alignment horizontal="center" vertical="top"/>
    </xf>
    <xf numFmtId="164" fontId="14" fillId="11" borderId="2" xfId="3" applyNumberFormat="1" applyFont="1" applyFill="1" applyBorder="1" applyAlignment="1">
      <alignment horizontal="center" vertical="top"/>
    </xf>
    <xf numFmtId="0" fontId="12" fillId="11" borderId="2" xfId="3" applyFont="1" applyFill="1" applyBorder="1" applyAlignment="1">
      <alignment horizontal="center" vertical="top"/>
    </xf>
    <xf numFmtId="49" fontId="5" fillId="5" borderId="21" xfId="3" applyNumberFormat="1" applyFont="1" applyFill="1" applyBorder="1" applyAlignment="1">
      <alignment horizontal="center" vertical="top"/>
    </xf>
    <xf numFmtId="0" fontId="5" fillId="0" borderId="4" xfId="0" applyFont="1" applyBorder="1" applyAlignment="1">
      <alignment vertical="top"/>
    </xf>
    <xf numFmtId="0" fontId="3" fillId="11" borderId="56" xfId="3" applyFont="1" applyFill="1" applyBorder="1" applyAlignment="1">
      <alignment horizontal="center" vertical="top"/>
    </xf>
    <xf numFmtId="49" fontId="3" fillId="4" borderId="7" xfId="3" applyNumberFormat="1" applyFont="1" applyFill="1" applyBorder="1" applyAlignment="1">
      <alignment horizontal="center" vertical="top"/>
    </xf>
    <xf numFmtId="0" fontId="13" fillId="0" borderId="65" xfId="3" applyFont="1" applyBorder="1" applyAlignment="1">
      <alignment horizontal="center" vertical="top"/>
    </xf>
    <xf numFmtId="0" fontId="13" fillId="0" borderId="68" xfId="3" applyFont="1" applyBorder="1" applyAlignment="1">
      <alignment vertical="center" wrapText="1"/>
    </xf>
    <xf numFmtId="0" fontId="3" fillId="0" borderId="9" xfId="3" applyFont="1" applyBorder="1" applyAlignment="1">
      <alignment horizontal="left" vertical="top"/>
    </xf>
    <xf numFmtId="0" fontId="38" fillId="2" borderId="28" xfId="3" applyFont="1" applyFill="1" applyBorder="1" applyAlignment="1">
      <alignment horizontal="left" vertical="top"/>
    </xf>
    <xf numFmtId="0" fontId="34" fillId="2" borderId="28" xfId="3" applyFont="1" applyFill="1" applyBorder="1" applyAlignment="1">
      <alignment horizontal="left" vertical="top"/>
    </xf>
    <xf numFmtId="9" fontId="26" fillId="19" borderId="20" xfId="3" applyNumberFormat="1" applyFont="1" applyFill="1" applyBorder="1" applyAlignment="1">
      <alignment horizontal="center" vertical="top"/>
    </xf>
    <xf numFmtId="0" fontId="26" fillId="19" borderId="24" xfId="3" applyFont="1" applyFill="1" applyBorder="1" applyAlignment="1">
      <alignment horizontal="center" vertical="center"/>
    </xf>
    <xf numFmtId="0" fontId="26" fillId="19" borderId="23" xfId="3" applyFont="1" applyFill="1" applyBorder="1" applyAlignment="1">
      <alignment horizontal="left" vertical="top"/>
    </xf>
    <xf numFmtId="9" fontId="26" fillId="0" borderId="20" xfId="3" applyNumberFormat="1" applyFont="1" applyFill="1" applyBorder="1" applyAlignment="1">
      <alignment horizontal="center" vertical="top"/>
    </xf>
    <xf numFmtId="0" fontId="26" fillId="0" borderId="24" xfId="3" applyFont="1" applyFill="1" applyBorder="1" applyAlignment="1">
      <alignment horizontal="center" vertical="center"/>
    </xf>
    <xf numFmtId="0" fontId="26" fillId="0" borderId="23" xfId="3" applyFont="1" applyFill="1" applyBorder="1" applyAlignment="1">
      <alignment horizontal="left" vertical="top"/>
    </xf>
    <xf numFmtId="9" fontId="26" fillId="0" borderId="55" xfId="3" applyNumberFormat="1" applyFont="1" applyFill="1" applyBorder="1" applyAlignment="1">
      <alignment horizontal="center" vertical="top"/>
    </xf>
    <xf numFmtId="0" fontId="26" fillId="0" borderId="57" xfId="3" applyFont="1" applyFill="1" applyBorder="1" applyAlignment="1">
      <alignment horizontal="center" vertical="center"/>
    </xf>
    <xf numFmtId="0" fontId="26" fillId="0" borderId="60" xfId="3" applyFont="1" applyFill="1" applyBorder="1" applyAlignment="1">
      <alignment horizontal="left" vertical="top"/>
    </xf>
    <xf numFmtId="9" fontId="26" fillId="0" borderId="37" xfId="3" applyNumberFormat="1" applyFont="1" applyFill="1" applyBorder="1" applyAlignment="1">
      <alignment horizontal="center" vertical="top"/>
    </xf>
    <xf numFmtId="0" fontId="26" fillId="0" borderId="38" xfId="3" applyFont="1" applyFill="1" applyBorder="1" applyAlignment="1">
      <alignment horizontal="center" vertical="center"/>
    </xf>
    <xf numFmtId="0" fontId="26" fillId="0" borderId="40" xfId="3" applyFont="1" applyFill="1" applyBorder="1" applyAlignment="1">
      <alignment horizontal="left" vertical="top"/>
    </xf>
    <xf numFmtId="9" fontId="26" fillId="0" borderId="58" xfId="3" applyNumberFormat="1" applyFont="1" applyFill="1" applyBorder="1" applyAlignment="1">
      <alignment horizontal="center" vertical="top"/>
    </xf>
    <xf numFmtId="0" fontId="26" fillId="0" borderId="33" xfId="3" applyFont="1" applyFill="1" applyBorder="1" applyAlignment="1">
      <alignment horizontal="center" vertical="center"/>
    </xf>
    <xf numFmtId="0" fontId="26" fillId="0" borderId="46" xfId="3" applyFont="1" applyFill="1" applyBorder="1" applyAlignment="1">
      <alignment horizontal="left" vertical="top"/>
    </xf>
    <xf numFmtId="0" fontId="3" fillId="10" borderId="21" xfId="3" applyFont="1" applyFill="1" applyBorder="1" applyAlignment="1">
      <alignment vertical="top" wrapText="1"/>
    </xf>
    <xf numFmtId="0" fontId="32" fillId="10" borderId="13" xfId="3" applyFont="1" applyFill="1" applyBorder="1" applyAlignment="1">
      <alignment vertical="top" wrapText="1"/>
    </xf>
    <xf numFmtId="0" fontId="5" fillId="10" borderId="13" xfId="3" applyFont="1" applyFill="1" applyBorder="1" applyAlignment="1">
      <alignment horizontal="left" vertical="top" wrapText="1"/>
    </xf>
    <xf numFmtId="49" fontId="5" fillId="0" borderId="22" xfId="3" applyNumberFormat="1" applyFont="1" applyFill="1" applyBorder="1" applyAlignment="1">
      <alignment horizontal="center" vertical="top"/>
    </xf>
    <xf numFmtId="49" fontId="5" fillId="0" borderId="13" xfId="3" applyNumberFormat="1" applyFont="1" applyFill="1" applyBorder="1" applyAlignment="1">
      <alignment horizontal="center" vertical="top"/>
    </xf>
    <xf numFmtId="49" fontId="5" fillId="0" borderId="13" xfId="3" applyNumberFormat="1" applyFont="1" applyFill="1" applyBorder="1" applyAlignment="1">
      <alignment vertical="top"/>
    </xf>
    <xf numFmtId="49" fontId="5" fillId="0" borderId="13" xfId="3" applyNumberFormat="1" applyFont="1" applyFill="1" applyBorder="1" applyAlignment="1">
      <alignment horizontal="left" vertical="top"/>
    </xf>
    <xf numFmtId="0" fontId="5" fillId="0" borderId="4" xfId="0" applyFont="1" applyFill="1" applyBorder="1" applyAlignment="1">
      <alignment vertical="top" wrapText="1"/>
    </xf>
    <xf numFmtId="49" fontId="5" fillId="5" borderId="5" xfId="3" applyNumberFormat="1" applyFont="1" applyFill="1" applyBorder="1" applyAlignment="1">
      <alignment vertical="top"/>
    </xf>
    <xf numFmtId="0" fontId="35" fillId="10" borderId="13" xfId="3" applyFont="1" applyFill="1" applyBorder="1" applyAlignment="1">
      <alignment vertical="top" wrapText="1"/>
    </xf>
    <xf numFmtId="0" fontId="13" fillId="5" borderId="48" xfId="3" applyFont="1" applyFill="1" applyBorder="1" applyAlignment="1">
      <alignment horizontal="center" vertical="center" wrapText="1"/>
    </xf>
    <xf numFmtId="164" fontId="5" fillId="0" borderId="69" xfId="3" applyNumberFormat="1" applyFont="1" applyFill="1" applyBorder="1" applyAlignment="1">
      <alignment horizontal="center" vertical="top"/>
    </xf>
    <xf numFmtId="49" fontId="32" fillId="5" borderId="22" xfId="3" applyNumberFormat="1" applyFont="1" applyFill="1" applyBorder="1" applyAlignment="1">
      <alignment horizontal="center" vertical="top"/>
    </xf>
    <xf numFmtId="49" fontId="32" fillId="5" borderId="13" xfId="3" applyNumberFormat="1" applyFont="1" applyFill="1" applyBorder="1" applyAlignment="1">
      <alignment horizontal="center" vertical="top"/>
    </xf>
    <xf numFmtId="0" fontId="5" fillId="10" borderId="13" xfId="3" applyFont="1" applyFill="1" applyBorder="1" applyAlignment="1">
      <alignment vertical="top" wrapText="1"/>
    </xf>
    <xf numFmtId="164" fontId="35" fillId="0" borderId="69" xfId="3" applyNumberFormat="1" applyFont="1" applyFill="1" applyBorder="1" applyAlignment="1">
      <alignment horizontal="center" vertical="top"/>
    </xf>
    <xf numFmtId="164" fontId="35" fillId="11" borderId="69" xfId="3" applyNumberFormat="1" applyFont="1" applyFill="1" applyBorder="1" applyAlignment="1">
      <alignment horizontal="center" vertical="top"/>
    </xf>
    <xf numFmtId="164" fontId="3" fillId="4" borderId="21" xfId="3" applyNumberFormat="1" applyFont="1" applyFill="1" applyBorder="1" applyAlignment="1">
      <alignment horizontal="center" vertical="top" wrapText="1"/>
    </xf>
    <xf numFmtId="0" fontId="1" fillId="4" borderId="22" xfId="3" applyFont="1" applyFill="1" applyBorder="1" applyAlignment="1">
      <alignment horizontal="center" vertical="top"/>
    </xf>
    <xf numFmtId="0" fontId="1" fillId="4" borderId="1" xfId="3" applyFont="1" applyFill="1" applyBorder="1" applyAlignment="1">
      <alignment horizontal="right" vertical="top" wrapText="1"/>
    </xf>
    <xf numFmtId="49" fontId="1" fillId="4" borderId="21" xfId="3" applyNumberFormat="1" applyFont="1" applyFill="1" applyBorder="1" applyAlignment="1">
      <alignment horizontal="center" vertical="top"/>
    </xf>
    <xf numFmtId="49" fontId="1" fillId="3" borderId="21" xfId="3" applyNumberFormat="1" applyFont="1" applyFill="1" applyBorder="1" applyAlignment="1">
      <alignment horizontal="center" vertical="top"/>
    </xf>
    <xf numFmtId="164" fontId="1" fillId="19" borderId="27" xfId="3" applyNumberFormat="1" applyFont="1" applyFill="1" applyBorder="1" applyAlignment="1">
      <alignment horizontal="center" vertical="top"/>
    </xf>
    <xf numFmtId="0" fontId="1" fillId="19" borderId="7" xfId="3" applyFont="1" applyFill="1" applyBorder="1" applyAlignment="1">
      <alignment horizontal="center" vertical="top"/>
    </xf>
    <xf numFmtId="49" fontId="7" fillId="5" borderId="22" xfId="3" applyNumberFormat="1" applyFont="1" applyFill="1" applyBorder="1" applyAlignment="1">
      <alignment horizontal="center" vertical="top"/>
    </xf>
    <xf numFmtId="0" fontId="39" fillId="5" borderId="21" xfId="3" applyFont="1" applyFill="1" applyBorder="1" applyAlignment="1">
      <alignment horizontal="center" vertical="top" wrapText="1"/>
    </xf>
    <xf numFmtId="0" fontId="39" fillId="10" borderId="1" xfId="3" applyFont="1" applyFill="1" applyBorder="1" applyAlignment="1">
      <alignment horizontal="center" vertical="top" wrapText="1"/>
    </xf>
    <xf numFmtId="164" fontId="7" fillId="5" borderId="56" xfId="3" applyNumberFormat="1" applyFont="1" applyFill="1" applyBorder="1" applyAlignment="1">
      <alignment horizontal="center" vertical="top"/>
    </xf>
    <xf numFmtId="0" fontId="7" fillId="5" borderId="56" xfId="3" applyFont="1" applyFill="1" applyBorder="1" applyAlignment="1">
      <alignment horizontal="center" vertical="top"/>
    </xf>
    <xf numFmtId="49" fontId="7" fillId="5" borderId="13" xfId="3" applyNumberFormat="1" applyFont="1" applyFill="1" applyBorder="1" applyAlignment="1">
      <alignment horizontal="center" vertical="top"/>
    </xf>
    <xf numFmtId="49" fontId="1" fillId="5" borderId="13" xfId="3" applyNumberFormat="1" applyFont="1" applyFill="1" applyBorder="1" applyAlignment="1">
      <alignment horizontal="center" vertical="top" wrapText="1"/>
    </xf>
    <xf numFmtId="49" fontId="1" fillId="10" borderId="0" xfId="3" applyNumberFormat="1" applyFont="1" applyFill="1" applyBorder="1" applyAlignment="1">
      <alignment horizontal="center" vertical="top" wrapText="1"/>
    </xf>
    <xf numFmtId="164" fontId="7" fillId="5" borderId="69" xfId="3" applyNumberFormat="1" applyFont="1" applyFill="1" applyBorder="1" applyAlignment="1">
      <alignment horizontal="center" vertical="top"/>
    </xf>
    <xf numFmtId="0" fontId="7" fillId="5" borderId="10" xfId="3" applyFont="1" applyFill="1" applyBorder="1" applyAlignment="1">
      <alignment horizontal="center" vertical="top"/>
    </xf>
    <xf numFmtId="0" fontId="14" fillId="5" borderId="39" xfId="3" applyFont="1" applyFill="1" applyBorder="1" applyAlignment="1">
      <alignment horizontal="center" vertical="top"/>
    </xf>
    <xf numFmtId="164" fontId="7" fillId="5" borderId="10" xfId="3" applyNumberFormat="1" applyFont="1" applyFill="1" applyBorder="1" applyAlignment="1">
      <alignment horizontal="center" vertical="top"/>
    </xf>
    <xf numFmtId="0" fontId="14" fillId="5" borderId="71" xfId="3" applyFont="1" applyFill="1" applyBorder="1" applyAlignment="1">
      <alignment horizontal="center" vertical="top" wrapText="1"/>
    </xf>
    <xf numFmtId="164" fontId="7" fillId="5" borderId="2" xfId="3" applyNumberFormat="1" applyFont="1" applyFill="1" applyBorder="1" applyAlignment="1">
      <alignment horizontal="center" vertical="top"/>
    </xf>
    <xf numFmtId="0" fontId="7" fillId="5" borderId="2" xfId="3" applyFont="1" applyFill="1" applyBorder="1" applyAlignment="1">
      <alignment horizontal="center" vertical="top"/>
    </xf>
    <xf numFmtId="49" fontId="1" fillId="5" borderId="5" xfId="3" applyNumberFormat="1" applyFont="1" applyFill="1" applyBorder="1" applyAlignment="1">
      <alignment horizontal="center" vertical="top" wrapText="1"/>
    </xf>
    <xf numFmtId="49" fontId="1" fillId="10" borderId="28" xfId="3" applyNumberFormat="1" applyFont="1" applyFill="1" applyBorder="1" applyAlignment="1">
      <alignment horizontal="center" vertical="top" wrapText="1"/>
    </xf>
    <xf numFmtId="9" fontId="16" fillId="20" borderId="65" xfId="3" applyNumberFormat="1" applyFont="1" applyFill="1" applyBorder="1" applyAlignment="1">
      <alignment horizontal="center" vertical="top"/>
    </xf>
    <xf numFmtId="0" fontId="16" fillId="20" borderId="68" xfId="3" applyFont="1" applyFill="1" applyBorder="1" applyAlignment="1">
      <alignment horizontal="center" vertical="center"/>
    </xf>
    <xf numFmtId="0" fontId="16" fillId="20" borderId="70" xfId="3" applyFont="1" applyFill="1" applyBorder="1" applyAlignment="1">
      <alignment horizontal="left" vertical="top"/>
    </xf>
    <xf numFmtId="164" fontId="1" fillId="20" borderId="27" xfId="3" applyNumberFormat="1" applyFont="1" applyFill="1" applyBorder="1" applyAlignment="1">
      <alignment horizontal="center" vertical="top"/>
    </xf>
    <xf numFmtId="0" fontId="1" fillId="20" borderId="7" xfId="3" applyFont="1" applyFill="1" applyBorder="1" applyAlignment="1">
      <alignment horizontal="center" vertical="top"/>
    </xf>
    <xf numFmtId="164" fontId="7" fillId="11" borderId="56" xfId="3" applyNumberFormat="1" applyFont="1" applyFill="1" applyBorder="1" applyAlignment="1">
      <alignment horizontal="center" vertical="top"/>
    </xf>
    <xf numFmtId="164" fontId="7" fillId="11" borderId="69" xfId="3" applyNumberFormat="1" applyFont="1" applyFill="1" applyBorder="1" applyAlignment="1">
      <alignment horizontal="center" vertical="top"/>
    </xf>
    <xf numFmtId="0" fontId="14" fillId="5" borderId="17" xfId="3" applyFont="1" applyFill="1" applyBorder="1" applyAlignment="1">
      <alignment horizontal="center" vertical="center"/>
    </xf>
    <xf numFmtId="164" fontId="7" fillId="11" borderId="2" xfId="3" applyNumberFormat="1" applyFont="1" applyFill="1" applyBorder="1" applyAlignment="1">
      <alignment horizontal="center" vertical="top"/>
    </xf>
    <xf numFmtId="0" fontId="13" fillId="0" borderId="70" xfId="3" applyFont="1" applyBorder="1" applyAlignment="1">
      <alignment vertical="center" wrapText="1"/>
    </xf>
    <xf numFmtId="49" fontId="1" fillId="4" borderId="27" xfId="3" applyNumberFormat="1" applyFont="1" applyFill="1" applyBorder="1" applyAlignment="1">
      <alignment horizontal="center" vertical="top"/>
    </xf>
    <xf numFmtId="49" fontId="1" fillId="3" borderId="6" xfId="3" applyNumberFormat="1" applyFont="1" applyFill="1" applyBorder="1" applyAlignment="1">
      <alignment horizontal="center" vertical="top"/>
    </xf>
    <xf numFmtId="49" fontId="1" fillId="3" borderId="7" xfId="3" applyNumberFormat="1" applyFont="1" applyFill="1" applyBorder="1" applyAlignment="1">
      <alignment horizontal="center" vertical="top"/>
    </xf>
    <xf numFmtId="164" fontId="32" fillId="5" borderId="13" xfId="3" applyNumberFormat="1" applyFont="1" applyFill="1" applyBorder="1" applyAlignment="1">
      <alignment horizontal="center" vertical="top"/>
    </xf>
    <xf numFmtId="0" fontId="32" fillId="5" borderId="56" xfId="3" applyFont="1" applyFill="1" applyBorder="1" applyAlignment="1">
      <alignment horizontal="center" vertical="top"/>
    </xf>
    <xf numFmtId="0" fontId="13" fillId="5" borderId="60" xfId="3" applyFont="1" applyFill="1" applyBorder="1" applyAlignment="1">
      <alignment vertical="top" wrapText="1"/>
    </xf>
    <xf numFmtId="0" fontId="13" fillId="5" borderId="40" xfId="3" applyFont="1" applyFill="1" applyBorder="1" applyAlignment="1">
      <alignment vertical="top" wrapText="1"/>
    </xf>
    <xf numFmtId="164" fontId="32" fillId="11" borderId="13" xfId="3" applyNumberFormat="1" applyFont="1" applyFill="1" applyBorder="1" applyAlignment="1">
      <alignment horizontal="center" vertical="top"/>
    </xf>
    <xf numFmtId="0" fontId="35" fillId="11" borderId="56" xfId="3" applyFont="1" applyFill="1" applyBorder="1" applyAlignment="1">
      <alignment horizontal="center" vertical="top"/>
    </xf>
    <xf numFmtId="0" fontId="13" fillId="0" borderId="65" xfId="3" applyFont="1" applyBorder="1" applyAlignment="1">
      <alignment horizontal="left" vertical="top"/>
    </xf>
    <xf numFmtId="164" fontId="40" fillId="2" borderId="27" xfId="3" applyNumberFormat="1" applyFont="1" applyFill="1" applyBorder="1" applyAlignment="1">
      <alignment horizontal="center" vertical="top" wrapText="1"/>
    </xf>
    <xf numFmtId="0" fontId="3" fillId="2" borderId="8" xfId="3" applyFont="1" applyFill="1" applyBorder="1" applyAlignment="1">
      <alignment horizontal="right" vertical="top" wrapText="1"/>
    </xf>
    <xf numFmtId="164" fontId="1" fillId="4" borderId="27" xfId="3" applyNumberFormat="1" applyFont="1" applyFill="1" applyBorder="1" applyAlignment="1">
      <alignment horizontal="center" vertical="top" wrapText="1"/>
    </xf>
    <xf numFmtId="0" fontId="3" fillId="4" borderId="8" xfId="3" applyFont="1" applyFill="1" applyBorder="1" applyAlignment="1">
      <alignment horizontal="right" vertical="top" wrapText="1"/>
    </xf>
    <xf numFmtId="0" fontId="15" fillId="5" borderId="1" xfId="3" applyFont="1" applyFill="1" applyBorder="1" applyAlignment="1">
      <alignment horizontal="center" vertical="top" wrapText="1"/>
    </xf>
    <xf numFmtId="0" fontId="15" fillId="11" borderId="21" xfId="3" applyFont="1" applyFill="1" applyBorder="1" applyAlignment="1">
      <alignment horizontal="center" vertical="top" wrapText="1"/>
    </xf>
    <xf numFmtId="49" fontId="6" fillId="5" borderId="0" xfId="3" applyNumberFormat="1" applyFont="1" applyFill="1" applyBorder="1" applyAlignment="1">
      <alignment horizontal="center" vertical="top" wrapText="1"/>
    </xf>
    <xf numFmtId="49" fontId="6" fillId="11" borderId="13" xfId="3" applyNumberFormat="1" applyFont="1" applyFill="1" applyBorder="1" applyAlignment="1">
      <alignment vertical="top" wrapText="1"/>
    </xf>
    <xf numFmtId="0" fontId="8" fillId="0" borderId="0" xfId="3" applyAlignment="1">
      <alignment horizontal="right"/>
    </xf>
    <xf numFmtId="164" fontId="14" fillId="0" borderId="69" xfId="3" applyNumberFormat="1" applyFont="1" applyFill="1" applyBorder="1" applyAlignment="1">
      <alignment horizontal="center" vertical="top"/>
    </xf>
    <xf numFmtId="49" fontId="6" fillId="5" borderId="28" xfId="3" applyNumberFormat="1" applyFont="1" applyFill="1" applyBorder="1" applyAlignment="1">
      <alignment horizontal="center" vertical="top" wrapText="1"/>
    </xf>
    <xf numFmtId="49" fontId="6" fillId="10" borderId="5" xfId="3" applyNumberFormat="1" applyFont="1" applyFill="1" applyBorder="1" applyAlignment="1">
      <alignment horizontal="center" vertical="top" wrapText="1"/>
    </xf>
    <xf numFmtId="49" fontId="6" fillId="11" borderId="5" xfId="3" applyNumberFormat="1" applyFont="1" applyFill="1" applyBorder="1" applyAlignment="1">
      <alignment vertical="top" wrapText="1"/>
    </xf>
    <xf numFmtId="49" fontId="11" fillId="3" borderId="5" xfId="3" applyNumberFormat="1" applyFont="1" applyFill="1" applyBorder="1" applyAlignment="1">
      <alignment vertical="top"/>
    </xf>
    <xf numFmtId="0" fontId="12" fillId="5" borderId="1" xfId="3" applyFont="1" applyFill="1" applyBorder="1" applyAlignment="1">
      <alignment horizontal="left" vertical="top"/>
    </xf>
    <xf numFmtId="49" fontId="11" fillId="3" borderId="6" xfId="3" applyNumberFormat="1" applyFont="1" applyFill="1" applyBorder="1" applyAlignment="1">
      <alignment horizontal="center" vertical="top"/>
    </xf>
    <xf numFmtId="0" fontId="37" fillId="4" borderId="7" xfId="3" applyFont="1" applyFill="1" applyBorder="1" applyAlignment="1">
      <alignment vertical="top"/>
    </xf>
    <xf numFmtId="49" fontId="11" fillId="4" borderId="6" xfId="3" applyNumberFormat="1" applyFont="1" applyFill="1" applyBorder="1" applyAlignment="1">
      <alignment horizontal="center" vertical="top"/>
    </xf>
    <xf numFmtId="164" fontId="19" fillId="4" borderId="21" xfId="3" applyNumberFormat="1" applyFont="1" applyFill="1" applyBorder="1" applyAlignment="1">
      <alignment horizontal="center" vertical="top" wrapText="1"/>
    </xf>
    <xf numFmtId="0" fontId="12" fillId="4" borderId="22" xfId="3" applyFont="1" applyFill="1" applyBorder="1" applyAlignment="1">
      <alignment horizontal="center" vertical="top"/>
    </xf>
    <xf numFmtId="0" fontId="12" fillId="4" borderId="1" xfId="3" applyFont="1" applyFill="1" applyBorder="1" applyAlignment="1">
      <alignment horizontal="right" vertical="top" wrapText="1"/>
    </xf>
    <xf numFmtId="49" fontId="11" fillId="4" borderId="21" xfId="3" applyNumberFormat="1" applyFont="1" applyFill="1" applyBorder="1" applyAlignment="1">
      <alignment horizontal="center" vertical="top"/>
    </xf>
    <xf numFmtId="0" fontId="39" fillId="10" borderId="21" xfId="3" applyFont="1" applyFill="1" applyBorder="1" applyAlignment="1">
      <alignment horizontal="center" vertical="top" wrapText="1"/>
    </xf>
    <xf numFmtId="0" fontId="39" fillId="11" borderId="22" xfId="3" applyFont="1" applyFill="1" applyBorder="1" applyAlignment="1">
      <alignment horizontal="center" vertical="top" wrapText="1"/>
    </xf>
    <xf numFmtId="49" fontId="1" fillId="10" borderId="13" xfId="3" applyNumberFormat="1" applyFont="1" applyFill="1" applyBorder="1" applyAlignment="1">
      <alignment horizontal="center" vertical="top" wrapText="1"/>
    </xf>
    <xf numFmtId="49" fontId="1" fillId="11" borderId="0" xfId="3" applyNumberFormat="1" applyFont="1" applyFill="1" applyBorder="1" applyAlignment="1">
      <alignment vertical="top" wrapText="1"/>
    </xf>
    <xf numFmtId="49" fontId="1" fillId="3" borderId="13" xfId="3" applyNumberFormat="1" applyFont="1" applyFill="1" applyBorder="1" applyAlignment="1">
      <alignment vertical="top"/>
    </xf>
    <xf numFmtId="0" fontId="3" fillId="5" borderId="9" xfId="3" applyFont="1" applyFill="1" applyBorder="1" applyAlignment="1">
      <alignment horizontal="left" vertical="top"/>
    </xf>
    <xf numFmtId="0" fontId="3" fillId="5" borderId="7" xfId="3" applyFont="1" applyFill="1" applyBorder="1" applyAlignment="1">
      <alignment horizontal="left" vertical="top"/>
    </xf>
    <xf numFmtId="0" fontId="31" fillId="11" borderId="1" xfId="3" applyFont="1" applyFill="1" applyBorder="1" applyAlignment="1">
      <alignment horizontal="center" vertical="top" wrapText="1"/>
    </xf>
    <xf numFmtId="49" fontId="3" fillId="11" borderId="0" xfId="3" applyNumberFormat="1" applyFont="1" applyFill="1" applyBorder="1" applyAlignment="1">
      <alignment horizontal="center" vertical="top" wrapText="1"/>
    </xf>
    <xf numFmtId="49" fontId="3" fillId="11" borderId="28" xfId="3" applyNumberFormat="1" applyFont="1" applyFill="1" applyBorder="1" applyAlignment="1">
      <alignment horizontal="center" vertical="top" wrapText="1"/>
    </xf>
    <xf numFmtId="0" fontId="3" fillId="5" borderId="0" xfId="3" applyFont="1" applyFill="1" applyBorder="1" applyAlignment="1">
      <alignment horizontal="left" vertical="top"/>
    </xf>
    <xf numFmtId="0" fontId="6" fillId="0" borderId="8" xfId="3" applyFont="1" applyBorder="1" applyAlignment="1">
      <alignment horizontal="left" vertical="top"/>
    </xf>
    <xf numFmtId="9" fontId="13" fillId="19" borderId="9" xfId="3" applyNumberFormat="1" applyFont="1" applyFill="1" applyBorder="1" applyAlignment="1">
      <alignment horizontal="center" vertical="top"/>
    </xf>
    <xf numFmtId="0" fontId="13" fillId="19" borderId="64" xfId="3" applyFont="1" applyFill="1" applyBorder="1" applyAlignment="1">
      <alignment horizontal="center" vertical="center"/>
    </xf>
    <xf numFmtId="164" fontId="3" fillId="19" borderId="22" xfId="3" applyNumberFormat="1" applyFont="1" applyFill="1" applyBorder="1" applyAlignment="1">
      <alignment horizontal="center" vertical="top"/>
    </xf>
    <xf numFmtId="0" fontId="13" fillId="0" borderId="62" xfId="3" applyFont="1" applyFill="1" applyBorder="1" applyAlignment="1">
      <alignment horizontal="center" vertical="center"/>
    </xf>
    <xf numFmtId="0" fontId="13" fillId="0" borderId="67" xfId="3" applyFont="1" applyFill="1" applyBorder="1" applyAlignment="1">
      <alignment horizontal="left" vertical="top"/>
    </xf>
    <xf numFmtId="164" fontId="3" fillId="0" borderId="18" xfId="3" applyNumberFormat="1" applyFont="1" applyFill="1" applyBorder="1" applyAlignment="1">
      <alignment horizontal="center" vertical="top"/>
    </xf>
    <xf numFmtId="0" fontId="5" fillId="5" borderId="52" xfId="3" applyFont="1" applyFill="1" applyBorder="1" applyAlignment="1">
      <alignment horizontal="center" vertical="top"/>
    </xf>
    <xf numFmtId="0" fontId="13" fillId="0" borderId="38" xfId="3" applyFont="1" applyFill="1" applyBorder="1" applyAlignment="1">
      <alignment horizontal="center" vertical="center"/>
    </xf>
    <xf numFmtId="0" fontId="13" fillId="0" borderId="61" xfId="3" applyFont="1" applyFill="1" applyBorder="1" applyAlignment="1">
      <alignment horizontal="left" vertical="top"/>
    </xf>
    <xf numFmtId="0" fontId="5" fillId="5" borderId="36" xfId="3" applyFont="1" applyFill="1" applyBorder="1" applyAlignment="1">
      <alignment horizontal="center" vertical="top"/>
    </xf>
    <xf numFmtId="0" fontId="5" fillId="5" borderId="34" xfId="8" applyFont="1" applyFill="1" applyBorder="1" applyAlignment="1">
      <alignment horizontal="center" vertical="top"/>
    </xf>
    <xf numFmtId="0" fontId="5" fillId="5" borderId="33" xfId="8" applyFont="1" applyFill="1" applyBorder="1" applyAlignment="1">
      <alignment horizontal="center" vertical="center" wrapText="1"/>
    </xf>
    <xf numFmtId="0" fontId="5" fillId="5" borderId="31" xfId="8" applyFont="1" applyFill="1" applyBorder="1" applyAlignment="1">
      <alignment wrapText="1"/>
    </xf>
    <xf numFmtId="0" fontId="5" fillId="5" borderId="31" xfId="3" applyFont="1" applyFill="1" applyBorder="1" applyAlignment="1">
      <alignment horizontal="center" vertical="top"/>
    </xf>
    <xf numFmtId="0" fontId="31" fillId="5" borderId="20" xfId="3" applyFont="1" applyFill="1" applyBorder="1" applyAlignment="1">
      <alignment horizontal="center" vertical="top" wrapText="1"/>
    </xf>
    <xf numFmtId="49" fontId="3" fillId="5" borderId="12" xfId="3" applyNumberFormat="1" applyFont="1" applyFill="1" applyBorder="1" applyAlignment="1">
      <alignment horizontal="center" vertical="top" wrapText="1"/>
    </xf>
    <xf numFmtId="164" fontId="5" fillId="0" borderId="2" xfId="3" applyNumberFormat="1" applyFont="1" applyFill="1" applyBorder="1" applyAlignment="1">
      <alignment horizontal="center" vertical="top"/>
    </xf>
    <xf numFmtId="49" fontId="3" fillId="5" borderId="4" xfId="3" applyNumberFormat="1" applyFont="1" applyFill="1" applyBorder="1" applyAlignment="1">
      <alignment horizontal="center" vertical="top" wrapText="1"/>
    </xf>
    <xf numFmtId="0" fontId="31" fillId="5" borderId="1" xfId="3" applyFont="1" applyFill="1" applyBorder="1" applyAlignment="1">
      <alignment horizontal="center" vertical="top" wrapText="1"/>
    </xf>
    <xf numFmtId="49" fontId="3" fillId="5" borderId="0" xfId="3" applyNumberFormat="1" applyFont="1" applyFill="1" applyBorder="1" applyAlignment="1">
      <alignment horizontal="center" vertical="top" wrapText="1"/>
    </xf>
    <xf numFmtId="0" fontId="17" fillId="0" borderId="12" xfId="0" applyFont="1" applyBorder="1" applyAlignment="1">
      <alignment vertical="top" wrapText="1"/>
    </xf>
    <xf numFmtId="49" fontId="3" fillId="5" borderId="28" xfId="3" applyNumberFormat="1" applyFont="1" applyFill="1" applyBorder="1" applyAlignment="1">
      <alignment horizontal="center" vertical="top" wrapText="1"/>
    </xf>
    <xf numFmtId="0" fontId="5" fillId="10" borderId="5" xfId="3" applyFont="1" applyFill="1" applyBorder="1" applyAlignment="1">
      <alignment horizontal="left" vertical="top" wrapText="1"/>
    </xf>
    <xf numFmtId="0" fontId="26" fillId="5" borderId="66" xfId="3" applyFont="1" applyFill="1" applyBorder="1" applyAlignment="1">
      <alignment horizontal="left" vertical="top" wrapText="1"/>
    </xf>
    <xf numFmtId="49" fontId="3" fillId="11" borderId="6" xfId="3" applyNumberFormat="1" applyFont="1" applyFill="1" applyBorder="1" applyAlignment="1">
      <alignment horizontal="center" vertical="top" wrapText="1"/>
    </xf>
    <xf numFmtId="0" fontId="6" fillId="2" borderId="4" xfId="3" applyFont="1" applyFill="1" applyBorder="1" applyAlignment="1">
      <alignment horizontal="left" vertical="top"/>
    </xf>
    <xf numFmtId="0" fontId="6" fillId="2" borderId="28" xfId="3" applyFont="1" applyFill="1" applyBorder="1" applyAlignment="1">
      <alignment horizontal="left" vertical="top"/>
    </xf>
    <xf numFmtId="0" fontId="1" fillId="2" borderId="28" xfId="3" applyFont="1" applyFill="1" applyBorder="1" applyAlignment="1">
      <alignment horizontal="left" vertical="top"/>
    </xf>
    <xf numFmtId="0" fontId="42" fillId="2" borderId="28" xfId="3" applyFont="1" applyFill="1" applyBorder="1" applyAlignment="1">
      <alignment horizontal="left" vertical="top"/>
    </xf>
    <xf numFmtId="0" fontId="43" fillId="2" borderId="28" xfId="3" applyFont="1" applyFill="1" applyBorder="1" applyAlignment="1">
      <alignment horizontal="left" vertical="top"/>
    </xf>
    <xf numFmtId="0" fontId="6" fillId="2" borderId="0" xfId="3" applyFont="1" applyFill="1" applyBorder="1" applyAlignment="1">
      <alignment vertical="top"/>
    </xf>
    <xf numFmtId="49" fontId="6" fillId="2" borderId="27" xfId="3" applyNumberFormat="1" applyFont="1" applyFill="1" applyBorder="1" applyAlignment="1">
      <alignment horizontal="center" vertical="top" wrapText="1"/>
    </xf>
    <xf numFmtId="164" fontId="19" fillId="2" borderId="21" xfId="3" applyNumberFormat="1" applyFont="1" applyFill="1" applyBorder="1" applyAlignment="1">
      <alignment horizontal="center" vertical="top" wrapText="1"/>
    </xf>
    <xf numFmtId="0" fontId="6" fillId="2" borderId="22" xfId="3" applyFont="1" applyFill="1" applyBorder="1" applyAlignment="1">
      <alignment horizontal="center" vertical="top"/>
    </xf>
    <xf numFmtId="0" fontId="6" fillId="2" borderId="1" xfId="3" applyFont="1" applyFill="1" applyBorder="1" applyAlignment="1">
      <alignment horizontal="right" vertical="top" wrapText="1"/>
    </xf>
    <xf numFmtId="49" fontId="11" fillId="2" borderId="21" xfId="3" applyNumberFormat="1" applyFont="1" applyFill="1" applyBorder="1" applyAlignment="1">
      <alignment horizontal="center" vertical="top"/>
    </xf>
    <xf numFmtId="49" fontId="11" fillId="3" borderId="27" xfId="3" applyNumberFormat="1" applyFont="1" applyFill="1" applyBorder="1" applyAlignment="1">
      <alignment horizontal="center" vertical="top"/>
    </xf>
    <xf numFmtId="164" fontId="16" fillId="5" borderId="69" xfId="3" applyNumberFormat="1" applyFont="1" applyFill="1" applyBorder="1" applyAlignment="1">
      <alignment horizontal="center" vertical="top"/>
    </xf>
    <xf numFmtId="164" fontId="23" fillId="19" borderId="27" xfId="3" applyNumberFormat="1" applyFont="1" applyFill="1" applyBorder="1" applyAlignment="1">
      <alignment horizontal="center" vertical="top"/>
    </xf>
    <xf numFmtId="0" fontId="15" fillId="11" borderId="0" xfId="3" applyFont="1" applyFill="1" applyBorder="1" applyAlignment="1">
      <alignment horizontal="center" vertical="top" wrapText="1"/>
    </xf>
    <xf numFmtId="49" fontId="6" fillId="11" borderId="0" xfId="3" applyNumberFormat="1" applyFont="1" applyFill="1" applyBorder="1" applyAlignment="1">
      <alignment horizontal="center" vertical="top" wrapText="1"/>
    </xf>
    <xf numFmtId="49" fontId="6" fillId="11" borderId="14" xfId="3" applyNumberFormat="1" applyFont="1" applyFill="1" applyBorder="1" applyAlignment="1">
      <alignment horizontal="center" vertical="top" wrapText="1"/>
    </xf>
    <xf numFmtId="164" fontId="16" fillId="11" borderId="69" xfId="3" applyNumberFormat="1" applyFont="1" applyFill="1" applyBorder="1" applyAlignment="1">
      <alignment horizontal="center" vertical="top"/>
    </xf>
    <xf numFmtId="0" fontId="12" fillId="11" borderId="69" xfId="3" applyFont="1" applyFill="1" applyBorder="1" applyAlignment="1">
      <alignment horizontal="center" vertical="top"/>
    </xf>
    <xf numFmtId="0" fontId="12" fillId="5" borderId="9" xfId="3" applyFont="1" applyFill="1" applyBorder="1" applyAlignment="1">
      <alignment horizontal="left" vertical="top"/>
    </xf>
    <xf numFmtId="0" fontId="12" fillId="5" borderId="8" xfId="3" applyFont="1" applyFill="1" applyBorder="1" applyAlignment="1">
      <alignment horizontal="left" vertical="top"/>
    </xf>
    <xf numFmtId="0" fontId="12" fillId="5" borderId="7" xfId="3" applyFont="1" applyFill="1" applyBorder="1" applyAlignment="1">
      <alignment horizontal="left" vertical="top"/>
    </xf>
    <xf numFmtId="49" fontId="11" fillId="4" borderId="7" xfId="3" applyNumberFormat="1" applyFont="1" applyFill="1" applyBorder="1" applyAlignment="1">
      <alignment horizontal="center" vertical="top"/>
    </xf>
    <xf numFmtId="49" fontId="11" fillId="3" borderId="7" xfId="3" applyNumberFormat="1" applyFont="1" applyFill="1" applyBorder="1" applyAlignment="1">
      <alignment horizontal="center" vertical="top"/>
    </xf>
    <xf numFmtId="0" fontId="6" fillId="4" borderId="22" xfId="3" applyFont="1" applyFill="1" applyBorder="1" applyAlignment="1">
      <alignment horizontal="center" vertical="top"/>
    </xf>
    <xf numFmtId="9" fontId="26" fillId="19" borderId="26" xfId="3" applyNumberFormat="1" applyFont="1" applyFill="1" applyBorder="1" applyAlignment="1">
      <alignment horizontal="center" vertical="top"/>
    </xf>
    <xf numFmtId="0" fontId="26" fillId="19" borderId="49" xfId="3" applyFont="1" applyFill="1" applyBorder="1" applyAlignment="1">
      <alignment horizontal="center" vertical="center"/>
    </xf>
    <xf numFmtId="0" fontId="26" fillId="19" borderId="50" xfId="3" applyFont="1" applyFill="1" applyBorder="1" applyAlignment="1">
      <alignment horizontal="left" vertical="top"/>
    </xf>
    <xf numFmtId="164" fontId="3" fillId="19" borderId="18" xfId="3" applyNumberFormat="1" applyFont="1" applyFill="1" applyBorder="1" applyAlignment="1">
      <alignment horizontal="center" vertical="top"/>
    </xf>
    <xf numFmtId="0" fontId="3" fillId="19" borderId="19" xfId="3" applyFont="1" applyFill="1" applyBorder="1" applyAlignment="1">
      <alignment horizontal="center" vertical="top"/>
    </xf>
    <xf numFmtId="0" fontId="31" fillId="11" borderId="0" xfId="3" applyFont="1" applyFill="1" applyBorder="1" applyAlignment="1">
      <alignment horizontal="center" vertical="top" wrapText="1"/>
    </xf>
    <xf numFmtId="49" fontId="5" fillId="0" borderId="1" xfId="3" applyNumberFormat="1" applyFont="1" applyFill="1" applyBorder="1" applyAlignment="1">
      <alignment horizontal="center" vertical="top"/>
    </xf>
    <xf numFmtId="49" fontId="38" fillId="5" borderId="13" xfId="3" applyNumberFormat="1" applyFont="1" applyFill="1" applyBorder="1" applyAlignment="1">
      <alignment horizontal="left" vertical="top"/>
    </xf>
    <xf numFmtId="0" fontId="17" fillId="0" borderId="4" xfId="0" applyFont="1" applyBorder="1" applyAlignment="1">
      <alignment vertical="top" wrapText="1"/>
    </xf>
    <xf numFmtId="0" fontId="3" fillId="11" borderId="69" xfId="3" applyFont="1" applyFill="1" applyBorder="1" applyAlignment="1">
      <alignment horizontal="center" vertical="top"/>
    </xf>
    <xf numFmtId="0" fontId="12" fillId="3" borderId="4" xfId="3" applyFont="1" applyFill="1" applyBorder="1" applyAlignment="1">
      <alignment horizontal="left" vertical="top"/>
    </xf>
    <xf numFmtId="0" fontId="3" fillId="3" borderId="28" xfId="3" applyFont="1" applyFill="1" applyBorder="1" applyAlignment="1">
      <alignment horizontal="left" vertical="top"/>
    </xf>
    <xf numFmtId="0" fontId="38" fillId="3" borderId="28" xfId="3" applyFont="1" applyFill="1" applyBorder="1" applyAlignment="1">
      <alignment horizontal="left" vertical="top"/>
    </xf>
    <xf numFmtId="0" fontId="6" fillId="4" borderId="1" xfId="3" applyFont="1" applyFill="1" applyBorder="1" applyAlignment="1">
      <alignment horizontal="right" vertical="top" wrapText="1"/>
    </xf>
    <xf numFmtId="9" fontId="13" fillId="19" borderId="20" xfId="3" applyNumberFormat="1" applyFont="1" applyFill="1" applyBorder="1" applyAlignment="1">
      <alignment horizontal="center" vertical="top"/>
    </xf>
    <xf numFmtId="0" fontId="13" fillId="19" borderId="24" xfId="3" applyFont="1" applyFill="1" applyBorder="1" applyAlignment="1">
      <alignment horizontal="center" vertical="center"/>
    </xf>
    <xf numFmtId="0" fontId="13" fillId="19" borderId="44" xfId="3" applyFont="1" applyFill="1" applyBorder="1" applyAlignment="1">
      <alignment horizontal="left" vertical="top"/>
    </xf>
    <xf numFmtId="164" fontId="3" fillId="19" borderId="21" xfId="3" applyNumberFormat="1" applyFont="1" applyFill="1" applyBorder="1" applyAlignment="1">
      <alignment horizontal="center" vertical="top"/>
    </xf>
    <xf numFmtId="0" fontId="3" fillId="19" borderId="7" xfId="8" applyFont="1" applyFill="1" applyBorder="1" applyAlignment="1">
      <alignment horizontal="center" vertical="top"/>
    </xf>
    <xf numFmtId="9" fontId="13" fillId="0" borderId="20" xfId="3" applyNumberFormat="1" applyFont="1" applyFill="1" applyBorder="1" applyAlignment="1">
      <alignment horizontal="center" vertical="top"/>
    </xf>
    <xf numFmtId="0" fontId="13" fillId="0" borderId="24" xfId="3" applyFont="1" applyFill="1" applyBorder="1" applyAlignment="1">
      <alignment horizontal="center" vertical="center"/>
    </xf>
    <xf numFmtId="0" fontId="13" fillId="0" borderId="44" xfId="3" applyFont="1" applyFill="1" applyBorder="1" applyAlignment="1">
      <alignment horizontal="left" vertical="top"/>
    </xf>
    <xf numFmtId="164" fontId="5" fillId="0" borderId="21" xfId="3" applyNumberFormat="1" applyFont="1" applyFill="1" applyBorder="1" applyAlignment="1">
      <alignment horizontal="center" vertical="top"/>
    </xf>
    <xf numFmtId="0" fontId="5" fillId="5" borderId="56" xfId="8" applyFont="1" applyFill="1" applyBorder="1" applyAlignment="1">
      <alignment horizontal="center" vertical="top"/>
    </xf>
    <xf numFmtId="9" fontId="13" fillId="0" borderId="37" xfId="3" applyNumberFormat="1" applyFont="1" applyFill="1" applyBorder="1" applyAlignment="1">
      <alignment horizontal="center" vertical="top"/>
    </xf>
    <xf numFmtId="0" fontId="5" fillId="5" borderId="10" xfId="8" applyFont="1" applyFill="1" applyBorder="1" applyAlignment="1">
      <alignment horizontal="center" vertical="top"/>
    </xf>
    <xf numFmtId="9" fontId="13" fillId="0" borderId="55" xfId="3" applyNumberFormat="1" applyFont="1" applyFill="1" applyBorder="1" applyAlignment="1">
      <alignment horizontal="center" vertical="top"/>
    </xf>
    <xf numFmtId="0" fontId="5" fillId="0" borderId="38" xfId="8" applyFont="1" applyFill="1" applyBorder="1" applyAlignment="1">
      <alignment horizontal="center" vertical="center"/>
    </xf>
    <xf numFmtId="0" fontId="5" fillId="0" borderId="40" xfId="8" applyFont="1" applyFill="1" applyBorder="1" applyAlignment="1">
      <alignment horizontal="left" vertical="top"/>
    </xf>
    <xf numFmtId="9" fontId="13" fillId="0" borderId="58" xfId="3" applyNumberFormat="1" applyFont="1" applyFill="1" applyBorder="1" applyAlignment="1">
      <alignment horizontal="center" vertical="top"/>
    </xf>
    <xf numFmtId="0" fontId="5" fillId="5" borderId="33" xfId="8" applyFont="1" applyFill="1" applyBorder="1" applyAlignment="1">
      <alignment horizontal="center" vertical="top" wrapText="1"/>
    </xf>
    <xf numFmtId="0" fontId="5" fillId="5" borderId="46" xfId="8" applyFont="1" applyFill="1" applyBorder="1" applyAlignment="1">
      <alignment horizontal="left" vertical="top" wrapText="1"/>
    </xf>
    <xf numFmtId="0" fontId="5" fillId="5" borderId="2" xfId="8" applyFont="1" applyFill="1" applyBorder="1" applyAlignment="1">
      <alignment horizontal="center" vertical="top"/>
    </xf>
    <xf numFmtId="0" fontId="5" fillId="10" borderId="21" xfId="3" applyFont="1" applyFill="1" applyBorder="1" applyAlignment="1">
      <alignment horizontal="left" vertical="top" wrapText="1"/>
    </xf>
    <xf numFmtId="164" fontId="3" fillId="11" borderId="56" xfId="3" applyNumberFormat="1" applyFont="1" applyFill="1" applyBorder="1" applyAlignment="1">
      <alignment horizontal="center" vertical="top"/>
    </xf>
    <xf numFmtId="0" fontId="13" fillId="0" borderId="29" xfId="3" applyFont="1" applyBorder="1" applyAlignment="1">
      <alignment horizontal="center" vertical="top" wrapText="1"/>
    </xf>
    <xf numFmtId="0" fontId="13" fillId="0" borderId="32" xfId="3" applyFont="1" applyBorder="1" applyAlignment="1">
      <alignment horizontal="center" vertical="top" wrapText="1"/>
    </xf>
    <xf numFmtId="0" fontId="13" fillId="0" borderId="32" xfId="3" applyFont="1" applyBorder="1" applyAlignment="1">
      <alignment horizontal="left" vertical="top" wrapText="1"/>
    </xf>
    <xf numFmtId="0" fontId="5" fillId="0" borderId="0" xfId="3" applyFont="1" applyBorder="1" applyAlignment="1">
      <alignment horizontal="center" vertical="top" wrapText="1"/>
    </xf>
    <xf numFmtId="0" fontId="13" fillId="0" borderId="65" xfId="3" applyFont="1" applyBorder="1" applyAlignment="1">
      <alignment horizontal="center" vertical="center" wrapText="1"/>
    </xf>
    <xf numFmtId="0" fontId="13" fillId="0" borderId="64" xfId="3" applyFont="1" applyBorder="1" applyAlignment="1">
      <alignment horizontal="center" vertical="top" wrapText="1"/>
    </xf>
    <xf numFmtId="0" fontId="13" fillId="0" borderId="0" xfId="3" applyFont="1" applyBorder="1" applyAlignment="1">
      <alignment vertical="top"/>
    </xf>
    <xf numFmtId="0" fontId="12" fillId="3" borderId="9" xfId="3" applyFont="1" applyFill="1" applyBorder="1" applyAlignment="1">
      <alignment horizontal="left" vertical="top"/>
    </xf>
    <xf numFmtId="0" fontId="3" fillId="3" borderId="8" xfId="3" applyFont="1" applyFill="1" applyBorder="1" applyAlignment="1">
      <alignment horizontal="left" vertical="top"/>
    </xf>
    <xf numFmtId="0" fontId="38" fillId="3" borderId="8" xfId="3" applyFont="1" applyFill="1" applyBorder="1" applyAlignment="1">
      <alignment horizontal="left" vertical="top"/>
    </xf>
    <xf numFmtId="0" fontId="3" fillId="2" borderId="1" xfId="3" applyFont="1" applyFill="1" applyBorder="1" applyAlignment="1">
      <alignment vertical="top"/>
    </xf>
    <xf numFmtId="164" fontId="3" fillId="2" borderId="21" xfId="3" applyNumberFormat="1" applyFont="1" applyFill="1" applyBorder="1" applyAlignment="1">
      <alignment horizontal="center" vertical="top" wrapText="1"/>
    </xf>
    <xf numFmtId="0" fontId="13" fillId="5" borderId="60" xfId="3" applyFont="1" applyFill="1" applyBorder="1" applyAlignment="1">
      <alignment horizontal="left" vertical="center" wrapText="1"/>
    </xf>
    <xf numFmtId="0" fontId="13" fillId="5" borderId="40" xfId="3" applyFont="1" applyFill="1" applyBorder="1" applyAlignment="1">
      <alignment horizontal="left" vertical="center" wrapText="1"/>
    </xf>
    <xf numFmtId="0" fontId="3" fillId="19" borderId="27" xfId="3" applyFont="1" applyFill="1" applyBorder="1" applyAlignment="1">
      <alignment horizontal="center" vertical="top"/>
    </xf>
    <xf numFmtId="49" fontId="5" fillId="5" borderId="1" xfId="3" applyNumberFormat="1" applyFont="1" applyFill="1" applyBorder="1" applyAlignment="1">
      <alignment horizontal="center" vertical="top"/>
    </xf>
    <xf numFmtId="0" fontId="13" fillId="5" borderId="33" xfId="3" applyFont="1" applyFill="1" applyBorder="1" applyAlignment="1">
      <alignment horizontal="left" vertical="top" wrapText="1"/>
    </xf>
    <xf numFmtId="49" fontId="5" fillId="5" borderId="5" xfId="3" applyNumberFormat="1" applyFont="1" applyFill="1" applyBorder="1" applyAlignment="1">
      <alignment horizontal="center" vertical="top"/>
    </xf>
    <xf numFmtId="0" fontId="13" fillId="5" borderId="40" xfId="3" applyFont="1" applyFill="1" applyBorder="1" applyAlignment="1">
      <alignment wrapText="1"/>
    </xf>
    <xf numFmtId="49" fontId="3" fillId="6" borderId="5" xfId="3" applyNumberFormat="1" applyFont="1" applyFill="1" applyBorder="1" applyAlignment="1">
      <alignment horizontal="center" vertical="top"/>
    </xf>
    <xf numFmtId="49" fontId="3" fillId="3" borderId="5" xfId="3" applyNumberFormat="1" applyFont="1" applyFill="1" applyBorder="1" applyAlignment="1">
      <alignment horizontal="center" vertical="top"/>
    </xf>
    <xf numFmtId="0" fontId="26" fillId="5" borderId="17" xfId="3" applyFont="1" applyFill="1" applyBorder="1" applyAlignment="1">
      <alignment vertical="top"/>
    </xf>
    <xf numFmtId="0" fontId="13" fillId="5" borderId="57" xfId="3" applyFont="1" applyFill="1" applyBorder="1" applyAlignment="1">
      <alignment vertical="center" wrapText="1"/>
    </xf>
    <xf numFmtId="0" fontId="13" fillId="5" borderId="60" xfId="3" applyFont="1" applyFill="1" applyBorder="1" applyAlignment="1">
      <alignment wrapText="1"/>
    </xf>
    <xf numFmtId="0" fontId="26" fillId="5" borderId="39" xfId="3" applyFont="1" applyFill="1" applyBorder="1" applyAlignment="1">
      <alignment vertical="top"/>
    </xf>
    <xf numFmtId="164" fontId="5" fillId="0" borderId="56" xfId="3" applyNumberFormat="1" applyFont="1" applyFill="1" applyBorder="1" applyAlignment="1">
      <alignment horizontal="center" vertical="top"/>
    </xf>
    <xf numFmtId="0" fontId="13" fillId="5" borderId="46" xfId="3" applyFont="1" applyFill="1" applyBorder="1" applyAlignment="1">
      <alignment vertical="top" wrapText="1"/>
    </xf>
    <xf numFmtId="0" fontId="31" fillId="2" borderId="28" xfId="3" applyFont="1" applyFill="1" applyBorder="1"/>
    <xf numFmtId="0" fontId="3" fillId="2" borderId="28" xfId="3" applyFont="1" applyFill="1" applyBorder="1" applyAlignment="1">
      <alignment vertical="top"/>
    </xf>
    <xf numFmtId="49" fontId="3" fillId="18" borderId="27" xfId="3" applyNumberFormat="1" applyFont="1" applyFill="1" applyBorder="1" applyAlignment="1">
      <alignment horizontal="center" vertical="top" wrapText="1"/>
    </xf>
    <xf numFmtId="0" fontId="4" fillId="0" borderId="1" xfId="3" applyFont="1" applyBorder="1" applyAlignment="1">
      <alignment horizontal="center" vertical="center"/>
    </xf>
    <xf numFmtId="0" fontId="4" fillId="0" borderId="0" xfId="3" applyFont="1" applyAlignment="1">
      <alignment horizontal="center" vertical="center"/>
    </xf>
    <xf numFmtId="0" fontId="3" fillId="0" borderId="0" xfId="0" applyFont="1" applyBorder="1" applyAlignment="1">
      <alignment vertical="center"/>
    </xf>
    <xf numFmtId="0" fontId="17" fillId="0" borderId="0" xfId="1" applyFont="1" applyAlignment="1">
      <alignment vertical="top" wrapText="1"/>
    </xf>
    <xf numFmtId="0" fontId="46" fillId="0" borderId="0" xfId="9"/>
    <xf numFmtId="0" fontId="8" fillId="0" borderId="0" xfId="9" applyFont="1"/>
    <xf numFmtId="2" fontId="47" fillId="15" borderId="27" xfId="8" applyNumberFormat="1" applyFont="1" applyFill="1" applyBorder="1" applyAlignment="1">
      <alignment horizontal="center" vertical="top" wrapText="1"/>
    </xf>
    <xf numFmtId="2" fontId="48" fillId="0" borderId="2" xfId="8" applyNumberFormat="1" applyFont="1" applyBorder="1" applyAlignment="1">
      <alignment vertical="top" wrapText="1"/>
    </xf>
    <xf numFmtId="0" fontId="29" fillId="0" borderId="0" xfId="9" applyFont="1"/>
    <xf numFmtId="2" fontId="49" fillId="12" borderId="27" xfId="8" applyNumberFormat="1" applyFont="1" applyFill="1" applyBorder="1" applyAlignment="1">
      <alignment vertical="top" wrapText="1"/>
    </xf>
    <xf numFmtId="2" fontId="48" fillId="0" borderId="18" xfId="8" applyNumberFormat="1" applyFont="1" applyBorder="1" applyAlignment="1">
      <alignment horizontal="center" vertical="top" wrapText="1"/>
    </xf>
    <xf numFmtId="2" fontId="48" fillId="0" borderId="56" xfId="8" applyNumberFormat="1" applyFont="1" applyBorder="1" applyAlignment="1">
      <alignment horizontal="center" vertical="top" wrapText="1"/>
    </xf>
    <xf numFmtId="2" fontId="48" fillId="0" borderId="10" xfId="8" applyNumberFormat="1" applyFont="1" applyBorder="1" applyAlignment="1">
      <alignment horizontal="center" vertical="top" wrapText="1"/>
    </xf>
    <xf numFmtId="0" fontId="10" fillId="0" borderId="12" xfId="8" applyFont="1" applyBorder="1"/>
    <xf numFmtId="0" fontId="10" fillId="0" borderId="0" xfId="8" applyFont="1"/>
    <xf numFmtId="0" fontId="10" fillId="0" borderId="0" xfId="8" applyFont="1" applyBorder="1"/>
    <xf numFmtId="0" fontId="10" fillId="0" borderId="14" xfId="8" applyFont="1" applyBorder="1"/>
    <xf numFmtId="0" fontId="50" fillId="0" borderId="10" xfId="2" applyFont="1" applyBorder="1" applyAlignment="1">
      <alignment horizontal="center" vertical="top" wrapText="1"/>
    </xf>
    <xf numFmtId="2" fontId="48" fillId="0" borderId="2" xfId="8" applyNumberFormat="1" applyFont="1" applyBorder="1" applyAlignment="1">
      <alignment horizontal="center" vertical="top" wrapText="1"/>
    </xf>
    <xf numFmtId="2" fontId="49" fillId="12" borderId="27" xfId="8" applyNumberFormat="1" applyFont="1" applyFill="1" applyBorder="1" applyAlignment="1">
      <alignment horizontal="center" vertical="top" wrapText="1"/>
    </xf>
    <xf numFmtId="0" fontId="8" fillId="0" borderId="8" xfId="8" applyBorder="1"/>
    <xf numFmtId="0" fontId="6" fillId="0" borderId="8" xfId="8" applyFont="1" applyBorder="1" applyAlignment="1">
      <alignment vertical="center" wrapText="1"/>
    </xf>
    <xf numFmtId="0" fontId="6" fillId="0" borderId="7" xfId="8" applyFont="1" applyBorder="1" applyAlignment="1">
      <alignment vertical="center" wrapText="1"/>
    </xf>
    <xf numFmtId="2" fontId="46" fillId="0" borderId="0" xfId="9" applyNumberFormat="1"/>
    <xf numFmtId="49" fontId="14" fillId="0" borderId="28" xfId="9" applyNumberFormat="1" applyFont="1" applyBorder="1" applyAlignment="1">
      <alignment horizontal="center" vertical="top"/>
    </xf>
    <xf numFmtId="49" fontId="14" fillId="0" borderId="28" xfId="9" applyNumberFormat="1" applyFont="1" applyBorder="1" applyAlignment="1">
      <alignment vertical="top"/>
    </xf>
    <xf numFmtId="0" fontId="14" fillId="9" borderId="9" xfId="9" applyFont="1" applyFill="1" applyBorder="1" applyAlignment="1">
      <alignment horizontal="center" vertical="top"/>
    </xf>
    <xf numFmtId="0" fontId="14" fillId="9" borderId="8" xfId="9" applyFont="1" applyFill="1" applyBorder="1" applyAlignment="1">
      <alignment horizontal="center" vertical="top"/>
    </xf>
    <xf numFmtId="0" fontId="14" fillId="9" borderId="7" xfId="9" applyFont="1" applyFill="1" applyBorder="1" applyAlignment="1">
      <alignment horizontal="center" vertical="top"/>
    </xf>
    <xf numFmtId="2" fontId="6" fillId="9" borderId="27" xfId="9" applyNumberFormat="1" applyFont="1" applyFill="1" applyBorder="1" applyAlignment="1">
      <alignment horizontal="center" vertical="top"/>
    </xf>
    <xf numFmtId="0" fontId="16" fillId="21" borderId="20" xfId="9" applyFont="1" applyFill="1" applyBorder="1" applyAlignment="1">
      <alignment horizontal="center" vertical="top"/>
    </xf>
    <xf numFmtId="0" fontId="16" fillId="21" borderId="1" xfId="9" applyFont="1" applyFill="1" applyBorder="1" applyAlignment="1">
      <alignment horizontal="center" vertical="top"/>
    </xf>
    <xf numFmtId="0" fontId="16" fillId="21" borderId="22" xfId="9" applyFont="1" applyFill="1" applyBorder="1" applyAlignment="1">
      <alignment horizontal="center" vertical="top"/>
    </xf>
    <xf numFmtId="2" fontId="6" fillId="21" borderId="21" xfId="9" applyNumberFormat="1" applyFont="1" applyFill="1" applyBorder="1" applyAlignment="1">
      <alignment horizontal="center" vertical="top"/>
    </xf>
    <xf numFmtId="0" fontId="16" fillId="5" borderId="20" xfId="9" applyFont="1" applyFill="1" applyBorder="1" applyAlignment="1">
      <alignment horizontal="center" vertical="top"/>
    </xf>
    <xf numFmtId="0" fontId="16" fillId="5" borderId="1" xfId="9" applyFont="1" applyFill="1" applyBorder="1" applyAlignment="1">
      <alignment horizontal="center" vertical="top"/>
    </xf>
    <xf numFmtId="0" fontId="16" fillId="5" borderId="22" xfId="9" applyFont="1" applyFill="1" applyBorder="1" applyAlignment="1">
      <alignment horizontal="center" vertical="top"/>
    </xf>
    <xf numFmtId="2" fontId="6" fillId="5" borderId="21" xfId="9" applyNumberFormat="1" applyFont="1" applyFill="1" applyBorder="1" applyAlignment="1">
      <alignment horizontal="center" vertical="top"/>
    </xf>
    <xf numFmtId="0" fontId="16" fillId="2" borderId="9" xfId="9" applyFont="1" applyFill="1" applyBorder="1" applyAlignment="1">
      <alignment horizontal="center" vertical="top"/>
    </xf>
    <xf numFmtId="0" fontId="16" fillId="2" borderId="8" xfId="9" applyFont="1" applyFill="1" applyBorder="1" applyAlignment="1">
      <alignment horizontal="center" vertical="top"/>
    </xf>
    <xf numFmtId="0" fontId="16" fillId="2" borderId="7" xfId="9" applyFont="1" applyFill="1" applyBorder="1" applyAlignment="1">
      <alignment horizontal="center" vertical="top"/>
    </xf>
    <xf numFmtId="2" fontId="6" fillId="2" borderId="27" xfId="9" applyNumberFormat="1" applyFont="1" applyFill="1" applyBorder="1" applyAlignment="1">
      <alignment horizontal="center" vertical="top"/>
    </xf>
    <xf numFmtId="49" fontId="11" fillId="3" borderId="21" xfId="9" applyNumberFormat="1" applyFont="1" applyFill="1" applyBorder="1" applyAlignment="1">
      <alignment horizontal="center" vertical="top"/>
    </xf>
    <xf numFmtId="0" fontId="12" fillId="4" borderId="9" xfId="9" applyFont="1" applyFill="1" applyBorder="1" applyAlignment="1">
      <alignment horizontal="left" vertical="top" wrapText="1"/>
    </xf>
    <xf numFmtId="0" fontId="12" fillId="4" borderId="8" xfId="9" applyFont="1" applyFill="1" applyBorder="1" applyAlignment="1">
      <alignment horizontal="left" vertical="top" wrapText="1"/>
    </xf>
    <xf numFmtId="0" fontId="12" fillId="4" borderId="7" xfId="9" applyFont="1" applyFill="1" applyBorder="1" applyAlignment="1">
      <alignment horizontal="left" vertical="top" wrapText="1"/>
    </xf>
    <xf numFmtId="2" fontId="19" fillId="4" borderId="21" xfId="9" applyNumberFormat="1" applyFont="1" applyFill="1" applyBorder="1" applyAlignment="1">
      <alignment horizontal="center" vertical="top" wrapText="1"/>
    </xf>
    <xf numFmtId="49" fontId="11" fillId="4" borderId="21" xfId="9" applyNumberFormat="1" applyFont="1" applyFill="1" applyBorder="1" applyAlignment="1">
      <alignment horizontal="center" vertical="top"/>
    </xf>
    <xf numFmtId="2" fontId="26" fillId="14" borderId="27" xfId="9" applyNumberFormat="1" applyFont="1" applyFill="1" applyBorder="1" applyAlignment="1">
      <alignment horizontal="center" vertical="top"/>
    </xf>
    <xf numFmtId="0" fontId="13" fillId="14" borderId="27" xfId="9" applyFont="1" applyFill="1" applyBorder="1" applyAlignment="1">
      <alignment horizontal="center" vertical="top"/>
    </xf>
    <xf numFmtId="49" fontId="13" fillId="5" borderId="1" xfId="9" applyNumberFormat="1" applyFont="1" applyFill="1" applyBorder="1" applyAlignment="1">
      <alignment horizontal="center" vertical="top"/>
    </xf>
    <xf numFmtId="0" fontId="8" fillId="5" borderId="21" xfId="9" applyFont="1" applyFill="1" applyBorder="1" applyAlignment="1">
      <alignment horizontal="center" vertical="top" wrapText="1"/>
    </xf>
    <xf numFmtId="49" fontId="12" fillId="10" borderId="21" xfId="9" applyNumberFormat="1" applyFont="1" applyFill="1" applyBorder="1" applyAlignment="1">
      <alignment vertical="top" wrapText="1"/>
    </xf>
    <xf numFmtId="2" fontId="13" fillId="0" borderId="54" xfId="9" applyNumberFormat="1" applyFont="1" applyFill="1" applyBorder="1" applyAlignment="1">
      <alignment horizontal="center" vertical="top"/>
    </xf>
    <xf numFmtId="0" fontId="13" fillId="0" borderId="13" xfId="9" applyFont="1" applyFill="1" applyBorder="1" applyAlignment="1">
      <alignment horizontal="center" vertical="top"/>
    </xf>
    <xf numFmtId="49" fontId="13" fillId="5" borderId="0" xfId="9" applyNumberFormat="1" applyFont="1" applyFill="1" applyBorder="1" applyAlignment="1">
      <alignment horizontal="center" vertical="top"/>
    </xf>
    <xf numFmtId="0" fontId="8" fillId="5" borderId="13" xfId="9" applyFont="1" applyFill="1" applyBorder="1" applyAlignment="1">
      <alignment horizontal="center" vertical="top" wrapText="1"/>
    </xf>
    <xf numFmtId="49" fontId="12" fillId="10" borderId="13" xfId="9" applyNumberFormat="1" applyFont="1" applyFill="1" applyBorder="1" applyAlignment="1">
      <alignment vertical="top" wrapText="1"/>
    </xf>
    <xf numFmtId="2" fontId="13" fillId="0" borderId="12" xfId="9" applyNumberFormat="1" applyFont="1" applyFill="1" applyBorder="1" applyAlignment="1">
      <alignment horizontal="center" vertical="top"/>
    </xf>
    <xf numFmtId="0" fontId="13" fillId="5" borderId="10" xfId="9" applyFont="1" applyFill="1" applyBorder="1" applyAlignment="1">
      <alignment horizontal="center" vertical="top"/>
    </xf>
    <xf numFmtId="2" fontId="26" fillId="0" borderId="58" xfId="9" applyNumberFormat="1" applyFont="1" applyFill="1" applyBorder="1" applyAlignment="1">
      <alignment horizontal="center" vertical="top"/>
    </xf>
    <xf numFmtId="0" fontId="13" fillId="5" borderId="2" xfId="9" applyFont="1" applyFill="1" applyBorder="1" applyAlignment="1">
      <alignment horizontal="center" vertical="top"/>
    </xf>
    <xf numFmtId="49" fontId="12" fillId="10" borderId="5" xfId="9" applyNumberFormat="1" applyFont="1" applyFill="1" applyBorder="1" applyAlignment="1">
      <alignment vertical="top" wrapText="1"/>
    </xf>
    <xf numFmtId="2" fontId="13" fillId="14" borderId="27" xfId="9" applyNumberFormat="1" applyFont="1" applyFill="1" applyBorder="1" applyAlignment="1">
      <alignment horizontal="center" vertical="top"/>
    </xf>
    <xf numFmtId="2" fontId="13" fillId="0" borderId="37" xfId="9" applyNumberFormat="1" applyFont="1" applyFill="1" applyBorder="1" applyAlignment="1">
      <alignment horizontal="center" vertical="top"/>
    </xf>
    <xf numFmtId="0" fontId="13" fillId="0" borderId="10" xfId="9" applyFont="1" applyFill="1" applyBorder="1" applyAlignment="1">
      <alignment horizontal="center" vertical="top"/>
    </xf>
    <xf numFmtId="2" fontId="13" fillId="0" borderId="58" xfId="9" applyNumberFormat="1" applyFont="1" applyFill="1" applyBorder="1" applyAlignment="1">
      <alignment horizontal="center" vertical="top"/>
    </xf>
    <xf numFmtId="2" fontId="19" fillId="11" borderId="8" xfId="9" applyNumberFormat="1" applyFont="1" applyFill="1" applyBorder="1" applyAlignment="1">
      <alignment horizontal="center" vertical="top"/>
    </xf>
    <xf numFmtId="0" fontId="12" fillId="11" borderId="13" xfId="9" applyFont="1" applyFill="1" applyBorder="1" applyAlignment="1">
      <alignment horizontal="center" vertical="top"/>
    </xf>
    <xf numFmtId="2" fontId="13" fillId="11" borderId="19" xfId="9" applyNumberFormat="1" applyFont="1" applyFill="1" applyBorder="1" applyAlignment="1">
      <alignment horizontal="center" vertical="top"/>
    </xf>
    <xf numFmtId="0" fontId="13" fillId="11" borderId="18" xfId="9" applyFont="1" applyFill="1" applyBorder="1" applyAlignment="1">
      <alignment horizontal="center" vertical="top"/>
    </xf>
    <xf numFmtId="2" fontId="13" fillId="11" borderId="11" xfId="9" applyNumberFormat="1" applyFont="1" applyFill="1" applyBorder="1" applyAlignment="1">
      <alignment horizontal="center" vertical="top"/>
    </xf>
    <xf numFmtId="0" fontId="13" fillId="11" borderId="10" xfId="9" applyFont="1" applyFill="1" applyBorder="1" applyAlignment="1">
      <alignment horizontal="center" vertical="top"/>
    </xf>
    <xf numFmtId="2" fontId="26" fillId="11" borderId="3" xfId="9" applyNumberFormat="1" applyFont="1" applyFill="1" applyBorder="1" applyAlignment="1">
      <alignment horizontal="center" vertical="top"/>
    </xf>
    <xf numFmtId="0" fontId="13" fillId="11" borderId="2" xfId="9" applyFont="1" applyFill="1" applyBorder="1" applyAlignment="1">
      <alignment horizontal="center" vertical="top"/>
    </xf>
    <xf numFmtId="0" fontId="13" fillId="0" borderId="28" xfId="10" applyFont="1" applyBorder="1" applyAlignment="1">
      <alignment vertical="top" wrapText="1"/>
    </xf>
    <xf numFmtId="49" fontId="13" fillId="5" borderId="21" xfId="9" applyNumberFormat="1" applyFont="1" applyFill="1" applyBorder="1" applyAlignment="1">
      <alignment horizontal="center" vertical="top"/>
    </xf>
    <xf numFmtId="49" fontId="13" fillId="5" borderId="13" xfId="9" applyNumberFormat="1" applyFont="1" applyFill="1" applyBorder="1" applyAlignment="1">
      <alignment horizontal="center" vertical="top"/>
    </xf>
    <xf numFmtId="2" fontId="13" fillId="0" borderId="55" xfId="9" applyNumberFormat="1" applyFont="1" applyFill="1" applyBorder="1" applyAlignment="1">
      <alignment horizontal="center" vertical="top"/>
    </xf>
    <xf numFmtId="0" fontId="8" fillId="10" borderId="0" xfId="9" applyFont="1" applyFill="1" applyBorder="1" applyAlignment="1">
      <alignment horizontal="center" vertical="top" wrapText="1"/>
    </xf>
    <xf numFmtId="0" fontId="8" fillId="11" borderId="35" xfId="9" applyFont="1" applyFill="1" applyBorder="1" applyAlignment="1">
      <alignment horizontal="center" vertical="top" wrapText="1"/>
    </xf>
    <xf numFmtId="49" fontId="12" fillId="10" borderId="0" xfId="9" applyNumberFormat="1" applyFont="1" applyFill="1" applyBorder="1" applyAlignment="1">
      <alignment vertical="top" wrapText="1"/>
    </xf>
    <xf numFmtId="49" fontId="12" fillId="11" borderId="35" xfId="9" applyNumberFormat="1" applyFont="1" applyFill="1" applyBorder="1" applyAlignment="1">
      <alignment vertical="top" wrapText="1"/>
    </xf>
    <xf numFmtId="0" fontId="13" fillId="5" borderId="69" xfId="9" applyFont="1" applyFill="1" applyBorder="1" applyAlignment="1">
      <alignment horizontal="center" vertical="top"/>
    </xf>
    <xf numFmtId="49" fontId="12" fillId="10" borderId="35" xfId="9" applyNumberFormat="1" applyFont="1" applyFill="1" applyBorder="1" applyAlignment="1">
      <alignment vertical="top" wrapText="1"/>
    </xf>
    <xf numFmtId="0" fontId="52" fillId="10" borderId="21" xfId="9" applyFont="1" applyFill="1" applyBorder="1" applyAlignment="1">
      <alignment vertical="top" wrapText="1"/>
    </xf>
    <xf numFmtId="0" fontId="8" fillId="10" borderId="1" xfId="9" applyFont="1" applyFill="1" applyBorder="1" applyAlignment="1">
      <alignment horizontal="center" vertical="top" wrapText="1"/>
    </xf>
    <xf numFmtId="0" fontId="8" fillId="11" borderId="44" xfId="9" applyFont="1" applyFill="1" applyBorder="1" applyAlignment="1">
      <alignment horizontal="center" vertical="top" wrapText="1"/>
    </xf>
    <xf numFmtId="0" fontId="46" fillId="10" borderId="0" xfId="9" applyFill="1" applyBorder="1"/>
    <xf numFmtId="49" fontId="13" fillId="5" borderId="5" xfId="9" applyNumberFormat="1" applyFont="1" applyFill="1" applyBorder="1" applyAlignment="1">
      <alignment horizontal="center" vertical="top"/>
    </xf>
    <xf numFmtId="0" fontId="8" fillId="5" borderId="5" xfId="9" applyFont="1" applyFill="1" applyBorder="1" applyAlignment="1">
      <alignment horizontal="center" vertical="top" wrapText="1"/>
    </xf>
    <xf numFmtId="49" fontId="12" fillId="10" borderId="32" xfId="9" applyNumberFormat="1" applyFont="1" applyFill="1" applyBorder="1" applyAlignment="1">
      <alignment vertical="top" wrapText="1"/>
    </xf>
    <xf numFmtId="49" fontId="12" fillId="11" borderId="32" xfId="9" applyNumberFormat="1" applyFont="1" applyFill="1" applyBorder="1" applyAlignment="1">
      <alignment vertical="top" wrapText="1"/>
    </xf>
    <xf numFmtId="2" fontId="12" fillId="11" borderId="20" xfId="9" applyNumberFormat="1" applyFont="1" applyFill="1" applyBorder="1" applyAlignment="1">
      <alignment horizontal="center" vertical="top"/>
    </xf>
    <xf numFmtId="0" fontId="12" fillId="11" borderId="27" xfId="9" applyFont="1" applyFill="1" applyBorder="1" applyAlignment="1">
      <alignment horizontal="center" vertical="top"/>
    </xf>
    <xf numFmtId="0" fontId="8" fillId="11" borderId="1" xfId="9" applyFont="1" applyFill="1" applyBorder="1" applyAlignment="1">
      <alignment vertical="top" wrapText="1"/>
    </xf>
    <xf numFmtId="2" fontId="13" fillId="11" borderId="59" xfId="9" applyNumberFormat="1" applyFont="1" applyFill="1" applyBorder="1" applyAlignment="1">
      <alignment horizontal="center" vertical="top"/>
    </xf>
    <xf numFmtId="49" fontId="12" fillId="11" borderId="0" xfId="9" applyNumberFormat="1" applyFont="1" applyFill="1" applyBorder="1" applyAlignment="1">
      <alignment vertical="top" wrapText="1"/>
    </xf>
    <xf numFmtId="2" fontId="13" fillId="11" borderId="37" xfId="9" applyNumberFormat="1" applyFont="1" applyFill="1" applyBorder="1" applyAlignment="1">
      <alignment horizontal="center" vertical="top"/>
    </xf>
    <xf numFmtId="2" fontId="13" fillId="11" borderId="58" xfId="9" applyNumberFormat="1" applyFont="1" applyFill="1" applyBorder="1" applyAlignment="1">
      <alignment horizontal="center" vertical="top"/>
    </xf>
    <xf numFmtId="0" fontId="13" fillId="0" borderId="5" xfId="10" applyFont="1" applyBorder="1" applyAlignment="1">
      <alignment vertical="top" wrapText="1"/>
    </xf>
    <xf numFmtId="49" fontId="12" fillId="11" borderId="28" xfId="9" applyNumberFormat="1" applyFont="1" applyFill="1" applyBorder="1" applyAlignment="1">
      <alignment vertical="top" wrapText="1"/>
    </xf>
    <xf numFmtId="0" fontId="13" fillId="0" borderId="30" xfId="9" applyFont="1" applyBorder="1" applyAlignment="1">
      <alignment horizontal="center" vertical="top"/>
    </xf>
    <xf numFmtId="0" fontId="13" fillId="0" borderId="24" xfId="9" applyFont="1" applyBorder="1" applyAlignment="1">
      <alignment horizontal="center" vertical="center" wrapText="1"/>
    </xf>
    <xf numFmtId="0" fontId="13" fillId="0" borderId="23" xfId="9" applyFont="1" applyBorder="1" applyAlignment="1">
      <alignment vertical="center" wrapText="1"/>
    </xf>
    <xf numFmtId="0" fontId="12" fillId="5" borderId="1" xfId="9" applyFont="1" applyFill="1" applyBorder="1" applyAlignment="1">
      <alignment vertical="top"/>
    </xf>
    <xf numFmtId="0" fontId="12" fillId="5" borderId="22" xfId="9" applyFont="1" applyFill="1" applyBorder="1" applyAlignment="1">
      <alignment vertical="top"/>
    </xf>
    <xf numFmtId="0" fontId="13" fillId="5" borderId="65" xfId="9" applyFont="1" applyFill="1" applyBorder="1" applyAlignment="1">
      <alignment horizontal="center" vertical="top"/>
    </xf>
    <xf numFmtId="0" fontId="13" fillId="5" borderId="64" xfId="9" applyFont="1" applyFill="1" applyBorder="1" applyAlignment="1">
      <alignment horizontal="center" vertical="top"/>
    </xf>
    <xf numFmtId="0" fontId="13" fillId="5" borderId="70" xfId="9" applyFont="1" applyFill="1" applyBorder="1" applyAlignment="1">
      <alignment horizontal="left" vertical="top"/>
    </xf>
    <xf numFmtId="0" fontId="12" fillId="5" borderId="28" xfId="9" applyFont="1" applyFill="1" applyBorder="1" applyAlignment="1">
      <alignment vertical="top"/>
    </xf>
    <xf numFmtId="0" fontId="12" fillId="5" borderId="6" xfId="9" applyFont="1" applyFill="1" applyBorder="1" applyAlignment="1">
      <alignment vertical="top"/>
    </xf>
    <xf numFmtId="49" fontId="18" fillId="4" borderId="7" xfId="9" applyNumberFormat="1" applyFont="1" applyFill="1" applyBorder="1" applyAlignment="1">
      <alignment horizontal="center" vertical="top"/>
    </xf>
    <xf numFmtId="49" fontId="18" fillId="3" borderId="7" xfId="9" applyNumberFormat="1" applyFont="1" applyFill="1" applyBorder="1" applyAlignment="1">
      <alignment horizontal="center" vertical="top"/>
    </xf>
    <xf numFmtId="0" fontId="12" fillId="4" borderId="20" xfId="9" applyFont="1" applyFill="1" applyBorder="1" applyAlignment="1">
      <alignment horizontal="left" vertical="top" wrapText="1"/>
    </xf>
    <xf numFmtId="0" fontId="12" fillId="4" borderId="1" xfId="9" applyFont="1" applyFill="1" applyBorder="1" applyAlignment="1">
      <alignment horizontal="left" vertical="top" wrapText="1"/>
    </xf>
    <xf numFmtId="0" fontId="12" fillId="4" borderId="22" xfId="9" applyFont="1" applyFill="1" applyBorder="1" applyAlignment="1">
      <alignment horizontal="left" vertical="top" wrapText="1"/>
    </xf>
    <xf numFmtId="164" fontId="19" fillId="4" borderId="22" xfId="9" applyNumberFormat="1" applyFont="1" applyFill="1" applyBorder="1" applyAlignment="1">
      <alignment horizontal="center" vertical="top" wrapText="1"/>
    </xf>
    <xf numFmtId="0" fontId="12" fillId="4" borderId="22" xfId="9" applyFont="1" applyFill="1" applyBorder="1" applyAlignment="1">
      <alignment horizontal="center" vertical="top"/>
    </xf>
    <xf numFmtId="49" fontId="18" fillId="4" borderId="21" xfId="9" applyNumberFormat="1" applyFont="1" applyFill="1" applyBorder="1" applyAlignment="1">
      <alignment horizontal="center" vertical="top"/>
    </xf>
    <xf numFmtId="49" fontId="18" fillId="3" borderId="21" xfId="9" applyNumberFormat="1" applyFont="1" applyFill="1" applyBorder="1" applyAlignment="1">
      <alignment horizontal="center" vertical="top"/>
    </xf>
    <xf numFmtId="2" fontId="26" fillId="14" borderId="22" xfId="9" applyNumberFormat="1" applyFont="1" applyFill="1" applyBorder="1" applyAlignment="1">
      <alignment horizontal="center" vertical="top"/>
    </xf>
    <xf numFmtId="0" fontId="13" fillId="14" borderId="7" xfId="9" applyFont="1" applyFill="1" applyBorder="1" applyAlignment="1">
      <alignment horizontal="center" vertical="top"/>
    </xf>
    <xf numFmtId="2" fontId="13" fillId="0" borderId="22" xfId="9" applyNumberFormat="1" applyFont="1" applyFill="1" applyBorder="1" applyAlignment="1">
      <alignment horizontal="center" vertical="top"/>
    </xf>
    <xf numFmtId="0" fontId="13" fillId="0" borderId="14" xfId="9" applyFont="1" applyFill="1" applyBorder="1" applyAlignment="1">
      <alignment horizontal="center" vertical="top"/>
    </xf>
    <xf numFmtId="2" fontId="13" fillId="0" borderId="10" xfId="9" applyNumberFormat="1" applyFont="1" applyFill="1" applyBorder="1" applyAlignment="1">
      <alignment horizontal="center" vertical="top"/>
    </xf>
    <xf numFmtId="0" fontId="13" fillId="5" borderId="6" xfId="9" applyFont="1" applyFill="1" applyBorder="1" applyAlignment="1">
      <alignment vertical="top" wrapText="1"/>
    </xf>
    <xf numFmtId="2" fontId="26" fillId="0" borderId="2" xfId="9" applyNumberFormat="1" applyFont="1" applyFill="1" applyBorder="1" applyAlignment="1">
      <alignment horizontal="center" vertical="top"/>
    </xf>
    <xf numFmtId="0" fontId="13" fillId="5" borderId="31" xfId="9" applyFont="1" applyFill="1" applyBorder="1" applyAlignment="1">
      <alignment horizontal="center" vertical="top"/>
    </xf>
    <xf numFmtId="2" fontId="13" fillId="14" borderId="22" xfId="9" applyNumberFormat="1" applyFont="1" applyFill="1" applyBorder="1" applyAlignment="1">
      <alignment horizontal="center" vertical="top"/>
    </xf>
    <xf numFmtId="2" fontId="13" fillId="0" borderId="2" xfId="9" applyNumberFormat="1" applyFont="1" applyFill="1" applyBorder="1" applyAlignment="1">
      <alignment horizontal="center" vertical="top"/>
    </xf>
    <xf numFmtId="2" fontId="19" fillId="11" borderId="72" xfId="9" applyNumberFormat="1" applyFont="1" applyFill="1" applyBorder="1" applyAlignment="1">
      <alignment horizontal="center" vertical="top"/>
    </xf>
    <xf numFmtId="0" fontId="12" fillId="11" borderId="44" xfId="9" applyFont="1" applyFill="1" applyBorder="1" applyAlignment="1">
      <alignment horizontal="center" vertical="top"/>
    </xf>
    <xf numFmtId="2" fontId="13" fillId="11" borderId="73" xfId="9" applyNumberFormat="1" applyFont="1" applyFill="1" applyBorder="1" applyAlignment="1">
      <alignment horizontal="center" vertical="top"/>
    </xf>
    <xf numFmtId="0" fontId="13" fillId="11" borderId="49" xfId="9" applyFont="1" applyFill="1" applyBorder="1" applyAlignment="1">
      <alignment horizontal="center" vertical="top"/>
    </xf>
    <xf numFmtId="2" fontId="13" fillId="11" borderId="75" xfId="9" applyNumberFormat="1" applyFont="1" applyFill="1" applyBorder="1" applyAlignment="1">
      <alignment horizontal="center" vertical="top"/>
    </xf>
    <xf numFmtId="0" fontId="13" fillId="11" borderId="61" xfId="9" applyFont="1" applyFill="1" applyBorder="1" applyAlignment="1">
      <alignment horizontal="center" vertical="top"/>
    </xf>
    <xf numFmtId="2" fontId="26" fillId="11" borderId="76" xfId="9" applyNumberFormat="1" applyFont="1" applyFill="1" applyBorder="1" applyAlignment="1">
      <alignment horizontal="center" vertical="top"/>
    </xf>
    <xf numFmtId="0" fontId="13" fillId="11" borderId="71" xfId="9" applyFont="1" applyFill="1" applyBorder="1" applyAlignment="1">
      <alignment horizontal="center" vertical="top"/>
    </xf>
    <xf numFmtId="0" fontId="13" fillId="5" borderId="42" xfId="9" applyFont="1" applyFill="1" applyBorder="1" applyAlignment="1">
      <alignment horizontal="center" vertical="top"/>
    </xf>
    <xf numFmtId="0" fontId="13" fillId="5" borderId="41" xfId="9" applyFont="1" applyFill="1" applyBorder="1" applyAlignment="1">
      <alignment horizontal="center" vertical="top"/>
    </xf>
    <xf numFmtId="0" fontId="13" fillId="5" borderId="0" xfId="9" applyFont="1" applyFill="1" applyBorder="1" applyAlignment="1">
      <alignment horizontal="left" vertical="top"/>
    </xf>
    <xf numFmtId="49" fontId="12" fillId="10" borderId="0" xfId="9" applyNumberFormat="1" applyFont="1" applyFill="1" applyBorder="1" applyAlignment="1">
      <alignment horizontal="center" vertical="top" wrapText="1"/>
    </xf>
    <xf numFmtId="49" fontId="12" fillId="11" borderId="44" xfId="9" applyNumberFormat="1" applyFont="1" applyFill="1" applyBorder="1" applyAlignment="1">
      <alignment horizontal="center" vertical="top" wrapText="1"/>
    </xf>
    <xf numFmtId="49" fontId="12" fillId="6" borderId="21" xfId="9" applyNumberFormat="1" applyFont="1" applyFill="1" applyBorder="1" applyAlignment="1">
      <alignment horizontal="center" vertical="top"/>
    </xf>
    <xf numFmtId="2" fontId="13" fillId="0" borderId="18" xfId="9" applyNumberFormat="1" applyFont="1" applyFill="1" applyBorder="1" applyAlignment="1">
      <alignment horizontal="center" vertical="top"/>
    </xf>
    <xf numFmtId="49" fontId="12" fillId="11" borderId="35" xfId="9" applyNumberFormat="1" applyFont="1" applyFill="1" applyBorder="1" applyAlignment="1">
      <alignment horizontal="center" vertical="top" wrapText="1"/>
    </xf>
    <xf numFmtId="49" fontId="12" fillId="6" borderId="13" xfId="9" applyNumberFormat="1" applyFont="1" applyFill="1" applyBorder="1" applyAlignment="1">
      <alignment horizontal="center" vertical="top"/>
    </xf>
    <xf numFmtId="49" fontId="18" fillId="3" borderId="13" xfId="9" applyNumberFormat="1" applyFont="1" applyFill="1" applyBorder="1" applyAlignment="1">
      <alignment horizontal="center" vertical="top"/>
    </xf>
    <xf numFmtId="0" fontId="13" fillId="5" borderId="36" xfId="9" applyFont="1" applyFill="1" applyBorder="1" applyAlignment="1">
      <alignment horizontal="center" vertical="top"/>
    </xf>
    <xf numFmtId="49" fontId="12" fillId="6" borderId="13" xfId="9" applyNumberFormat="1" applyFont="1" applyFill="1" applyBorder="1" applyAlignment="1">
      <alignment vertical="top"/>
    </xf>
    <xf numFmtId="49" fontId="18" fillId="3" borderId="13" xfId="9" applyNumberFormat="1" applyFont="1" applyFill="1" applyBorder="1" applyAlignment="1">
      <alignment vertical="top"/>
    </xf>
    <xf numFmtId="0" fontId="13" fillId="5" borderId="16" xfId="9" applyFont="1" applyFill="1" applyBorder="1" applyAlignment="1">
      <alignment horizontal="center" vertical="top"/>
    </xf>
    <xf numFmtId="0" fontId="13" fillId="5" borderId="14" xfId="9" applyFont="1" applyFill="1" applyBorder="1" applyAlignment="1">
      <alignment horizontal="left" vertical="top"/>
    </xf>
    <xf numFmtId="49" fontId="12" fillId="11" borderId="47" xfId="9" applyNumberFormat="1" applyFont="1" applyFill="1" applyBorder="1" applyAlignment="1">
      <alignment vertical="top" wrapText="1"/>
    </xf>
    <xf numFmtId="49" fontId="12" fillId="6" borderId="5" xfId="9" applyNumberFormat="1" applyFont="1" applyFill="1" applyBorder="1" applyAlignment="1">
      <alignment vertical="top"/>
    </xf>
    <xf numFmtId="49" fontId="18" fillId="3" borderId="5" xfId="9" applyNumberFormat="1" applyFont="1" applyFill="1" applyBorder="1" applyAlignment="1">
      <alignment vertical="top"/>
    </xf>
    <xf numFmtId="0" fontId="13" fillId="5" borderId="30" xfId="9" applyFont="1" applyFill="1" applyBorder="1" applyAlignment="1">
      <alignment horizontal="center" vertical="top"/>
    </xf>
    <xf numFmtId="0" fontId="13" fillId="5" borderId="24" xfId="9" applyFont="1" applyFill="1" applyBorder="1" applyAlignment="1">
      <alignment horizontal="center" vertical="top"/>
    </xf>
    <xf numFmtId="0" fontId="13" fillId="5" borderId="22" xfId="9" applyFont="1" applyFill="1" applyBorder="1" applyAlignment="1">
      <alignment horizontal="left" vertical="top"/>
    </xf>
    <xf numFmtId="2" fontId="13" fillId="14" borderId="6" xfId="9" applyNumberFormat="1" applyFont="1" applyFill="1" applyBorder="1" applyAlignment="1">
      <alignment horizontal="center" vertical="top"/>
    </xf>
    <xf numFmtId="49" fontId="12" fillId="10" borderId="1" xfId="9" applyNumberFormat="1" applyFont="1" applyFill="1" applyBorder="1" applyAlignment="1">
      <alignment horizontal="center" vertical="top" wrapText="1"/>
    </xf>
    <xf numFmtId="2" fontId="13" fillId="0" borderId="14" xfId="9" applyNumberFormat="1" applyFont="1" applyFill="1" applyBorder="1" applyAlignment="1">
      <alignment horizontal="center" vertical="top"/>
    </xf>
    <xf numFmtId="0" fontId="13" fillId="5" borderId="29" xfId="9" applyFont="1" applyFill="1" applyBorder="1" applyAlignment="1">
      <alignment horizontal="center" vertical="top"/>
    </xf>
    <xf numFmtId="0" fontId="13" fillId="5" borderId="6" xfId="9" applyFont="1" applyFill="1" applyBorder="1" applyAlignment="1">
      <alignment horizontal="left" vertical="top"/>
    </xf>
    <xf numFmtId="49" fontId="12" fillId="10" borderId="28" xfId="9" applyNumberFormat="1" applyFont="1" applyFill="1" applyBorder="1" applyAlignment="1">
      <alignment horizontal="center" vertical="top" wrapText="1"/>
    </xf>
    <xf numFmtId="2" fontId="26" fillId="14" borderId="7" xfId="9" applyNumberFormat="1" applyFont="1" applyFill="1" applyBorder="1" applyAlignment="1">
      <alignment horizontal="center" vertical="top"/>
    </xf>
    <xf numFmtId="49" fontId="12" fillId="11" borderId="15" xfId="9" applyNumberFormat="1" applyFont="1" applyFill="1" applyBorder="1" applyAlignment="1">
      <alignment vertical="top" wrapText="1"/>
    </xf>
    <xf numFmtId="2" fontId="19" fillId="11" borderId="7" xfId="9" applyNumberFormat="1" applyFont="1" applyFill="1" applyBorder="1" applyAlignment="1">
      <alignment horizontal="center" vertical="top"/>
    </xf>
    <xf numFmtId="0" fontId="12" fillId="11" borderId="7" xfId="9" applyFont="1" applyFill="1" applyBorder="1" applyAlignment="1">
      <alignment horizontal="center" vertical="top"/>
    </xf>
    <xf numFmtId="2" fontId="13" fillId="11" borderId="43" xfId="9" applyNumberFormat="1" applyFont="1" applyFill="1" applyBorder="1" applyAlignment="1">
      <alignment horizontal="center" vertical="top"/>
    </xf>
    <xf numFmtId="0" fontId="13" fillId="11" borderId="43" xfId="9" applyFont="1" applyFill="1" applyBorder="1" applyAlignment="1">
      <alignment horizontal="center" vertical="top"/>
    </xf>
    <xf numFmtId="2" fontId="13" fillId="11" borderId="36" xfId="9" applyNumberFormat="1" applyFont="1" applyFill="1" applyBorder="1" applyAlignment="1">
      <alignment horizontal="center" vertical="top"/>
    </xf>
    <xf numFmtId="0" fontId="13" fillId="11" borderId="36" xfId="9" applyFont="1" applyFill="1" applyBorder="1" applyAlignment="1">
      <alignment horizontal="center" vertical="top"/>
    </xf>
    <xf numFmtId="2" fontId="26" fillId="11" borderId="31" xfId="9" applyNumberFormat="1" applyFont="1" applyFill="1" applyBorder="1" applyAlignment="1">
      <alignment horizontal="center" vertical="top"/>
    </xf>
    <xf numFmtId="0" fontId="13" fillId="11" borderId="31" xfId="9" applyFont="1" applyFill="1" applyBorder="1" applyAlignment="1">
      <alignment horizontal="center" vertical="top"/>
    </xf>
    <xf numFmtId="0" fontId="12" fillId="10" borderId="21" xfId="9" applyFont="1" applyFill="1" applyBorder="1" applyAlignment="1">
      <alignment vertical="top" wrapText="1"/>
    </xf>
    <xf numFmtId="49" fontId="12" fillId="11" borderId="23" xfId="9" applyNumberFormat="1" applyFont="1" applyFill="1" applyBorder="1" applyAlignment="1">
      <alignment vertical="top" wrapText="1"/>
    </xf>
    <xf numFmtId="49" fontId="12" fillId="6" borderId="21" xfId="9" applyNumberFormat="1" applyFont="1" applyFill="1" applyBorder="1" applyAlignment="1">
      <alignment vertical="top"/>
    </xf>
    <xf numFmtId="49" fontId="18" fillId="3" borderId="21" xfId="9" applyNumberFormat="1" applyFont="1" applyFill="1" applyBorder="1" applyAlignment="1">
      <alignment vertical="top"/>
    </xf>
    <xf numFmtId="2" fontId="13" fillId="0" borderId="52" xfId="9" applyNumberFormat="1" applyFont="1" applyFill="1" applyBorder="1" applyAlignment="1">
      <alignment horizontal="center" vertical="top"/>
    </xf>
    <xf numFmtId="2" fontId="13" fillId="0" borderId="36" xfId="9" applyNumberFormat="1" applyFont="1" applyFill="1" applyBorder="1" applyAlignment="1">
      <alignment horizontal="center" vertical="top"/>
    </xf>
    <xf numFmtId="2" fontId="26" fillId="0" borderId="31" xfId="9" applyNumberFormat="1" applyFont="1" applyFill="1" applyBorder="1" applyAlignment="1">
      <alignment horizontal="center" vertical="top"/>
    </xf>
    <xf numFmtId="0" fontId="13" fillId="14" borderId="22" xfId="9" applyFont="1" applyFill="1" applyBorder="1" applyAlignment="1">
      <alignment horizontal="center" vertical="top"/>
    </xf>
    <xf numFmtId="2" fontId="13" fillId="0" borderId="53" xfId="9" applyNumberFormat="1" applyFont="1" applyFill="1" applyBorder="1" applyAlignment="1">
      <alignment horizontal="center" vertical="top"/>
    </xf>
    <xf numFmtId="0" fontId="13" fillId="0" borderId="18" xfId="9" applyFont="1" applyFill="1" applyBorder="1" applyAlignment="1">
      <alignment horizontal="center" vertical="top"/>
    </xf>
    <xf numFmtId="2" fontId="13" fillId="0" borderId="11" xfId="9" applyNumberFormat="1" applyFont="1" applyFill="1" applyBorder="1" applyAlignment="1">
      <alignment horizontal="center" vertical="top"/>
    </xf>
    <xf numFmtId="2" fontId="13" fillId="0" borderId="3" xfId="9" applyNumberFormat="1" applyFont="1" applyFill="1" applyBorder="1" applyAlignment="1">
      <alignment horizontal="center" vertical="top"/>
    </xf>
    <xf numFmtId="2" fontId="13" fillId="14" borderId="5" xfId="9" applyNumberFormat="1" applyFont="1" applyFill="1" applyBorder="1" applyAlignment="1">
      <alignment horizontal="center" vertical="top"/>
    </xf>
    <xf numFmtId="0" fontId="13" fillId="14" borderId="14" xfId="9" applyFont="1" applyFill="1" applyBorder="1" applyAlignment="1">
      <alignment horizontal="center" vertical="top"/>
    </xf>
    <xf numFmtId="0" fontId="12" fillId="10" borderId="0" xfId="9" applyFont="1" applyFill="1" applyBorder="1" applyAlignment="1">
      <alignment vertical="top" wrapText="1"/>
    </xf>
    <xf numFmtId="2" fontId="13" fillId="0" borderId="51" xfId="9" applyNumberFormat="1" applyFont="1" applyFill="1" applyBorder="1" applyAlignment="1">
      <alignment horizontal="center" vertical="top"/>
    </xf>
    <xf numFmtId="0" fontId="52" fillId="10" borderId="21" xfId="9" applyFont="1" applyFill="1" applyBorder="1"/>
    <xf numFmtId="0" fontId="12" fillId="10" borderId="13" xfId="9" applyFont="1" applyFill="1" applyBorder="1" applyAlignment="1">
      <alignment horizontal="left" vertical="top" wrapText="1"/>
    </xf>
    <xf numFmtId="2" fontId="13" fillId="0" borderId="45" xfId="9" applyNumberFormat="1" applyFont="1" applyFill="1" applyBorder="1" applyAlignment="1">
      <alignment horizontal="center" vertical="top"/>
    </xf>
    <xf numFmtId="0" fontId="52" fillId="10" borderId="20" xfId="9" applyFont="1" applyFill="1" applyBorder="1"/>
    <xf numFmtId="0" fontId="13" fillId="5" borderId="45" xfId="9" applyFont="1" applyFill="1" applyBorder="1" applyAlignment="1">
      <alignment horizontal="center" vertical="top"/>
    </xf>
    <xf numFmtId="2" fontId="26" fillId="0" borderId="45" xfId="9" applyNumberFormat="1" applyFont="1" applyFill="1" applyBorder="1" applyAlignment="1">
      <alignment horizontal="center" vertical="top"/>
    </xf>
    <xf numFmtId="2" fontId="13" fillId="0" borderId="31" xfId="9" applyNumberFormat="1" applyFont="1" applyFill="1" applyBorder="1" applyAlignment="1">
      <alignment horizontal="center" vertical="top"/>
    </xf>
    <xf numFmtId="2" fontId="19" fillId="11" borderId="27" xfId="9" applyNumberFormat="1" applyFont="1" applyFill="1" applyBorder="1" applyAlignment="1">
      <alignment horizontal="center" vertical="top"/>
    </xf>
    <xf numFmtId="49" fontId="13" fillId="5" borderId="1" xfId="9" applyNumberFormat="1" applyFont="1" applyFill="1" applyBorder="1" applyAlignment="1">
      <alignment vertical="top"/>
    </xf>
    <xf numFmtId="49" fontId="13" fillId="5" borderId="21" xfId="9" applyNumberFormat="1" applyFont="1" applyFill="1" applyBorder="1" applyAlignment="1">
      <alignment vertical="top"/>
    </xf>
    <xf numFmtId="2" fontId="13" fillId="11" borderId="56" xfId="9" applyNumberFormat="1" applyFont="1" applyFill="1" applyBorder="1" applyAlignment="1">
      <alignment horizontal="center" vertical="top"/>
    </xf>
    <xf numFmtId="0" fontId="13" fillId="11" borderId="52" xfId="9" applyFont="1" applyFill="1" applyBorder="1" applyAlignment="1">
      <alignment horizontal="center" vertical="top"/>
    </xf>
    <xf numFmtId="49" fontId="13" fillId="5" borderId="13" xfId="9" applyNumberFormat="1" applyFont="1" applyFill="1" applyBorder="1" applyAlignment="1">
      <alignment vertical="top"/>
    </xf>
    <xf numFmtId="2" fontId="13" fillId="11" borderId="10" xfId="9" applyNumberFormat="1" applyFont="1" applyFill="1" applyBorder="1" applyAlignment="1">
      <alignment horizontal="center" vertical="top"/>
    </xf>
    <xf numFmtId="49" fontId="13" fillId="5" borderId="0" xfId="9" applyNumberFormat="1" applyFont="1" applyFill="1" applyBorder="1" applyAlignment="1">
      <alignment vertical="top"/>
    </xf>
    <xf numFmtId="2" fontId="26" fillId="11" borderId="69" xfId="9" applyNumberFormat="1" applyFont="1" applyFill="1" applyBorder="1" applyAlignment="1">
      <alignment horizontal="center" vertical="top"/>
    </xf>
    <xf numFmtId="0" fontId="13" fillId="11" borderId="45" xfId="9" applyFont="1" applyFill="1" applyBorder="1" applyAlignment="1">
      <alignment horizontal="center" vertical="top"/>
    </xf>
    <xf numFmtId="0" fontId="13" fillId="0" borderId="12" xfId="10" applyFont="1" applyBorder="1" applyAlignment="1">
      <alignment vertical="top" wrapText="1"/>
    </xf>
    <xf numFmtId="0" fontId="14" fillId="0" borderId="30" xfId="9" applyFont="1" applyBorder="1" applyAlignment="1">
      <alignment horizontal="center" vertical="center"/>
    </xf>
    <xf numFmtId="0" fontId="14" fillId="0" borderId="24" xfId="9" applyFont="1" applyBorder="1" applyAlignment="1">
      <alignment horizontal="center" vertical="center" wrapText="1"/>
    </xf>
    <xf numFmtId="0" fontId="14" fillId="0" borderId="44" xfId="9" applyFont="1" applyBorder="1" applyAlignment="1">
      <alignment vertical="center" wrapText="1"/>
    </xf>
    <xf numFmtId="0" fontId="6" fillId="5" borderId="9" xfId="9" applyFont="1" applyFill="1" applyBorder="1" applyAlignment="1">
      <alignment horizontal="left" vertical="top"/>
    </xf>
    <xf numFmtId="0" fontId="6" fillId="5" borderId="8" xfId="9" applyFont="1" applyFill="1" applyBorder="1" applyAlignment="1">
      <alignment horizontal="left" vertical="top"/>
    </xf>
    <xf numFmtId="0" fontId="6" fillId="5" borderId="7" xfId="9" applyFont="1" applyFill="1" applyBorder="1" applyAlignment="1">
      <alignment horizontal="left" vertical="top"/>
    </xf>
    <xf numFmtId="49" fontId="6" fillId="4" borderId="27" xfId="9" applyNumberFormat="1" applyFont="1" applyFill="1" applyBorder="1" applyAlignment="1">
      <alignment horizontal="center" vertical="top"/>
    </xf>
    <xf numFmtId="49" fontId="11" fillId="3" borderId="6" xfId="9" applyNumberFormat="1" applyFont="1" applyFill="1" applyBorder="1" applyAlignment="1">
      <alignment horizontal="center" vertical="top"/>
    </xf>
    <xf numFmtId="49" fontId="6" fillId="4" borderId="7" xfId="9" applyNumberFormat="1" applyFont="1" applyFill="1" applyBorder="1" applyAlignment="1">
      <alignment horizontal="center" vertical="top"/>
    </xf>
    <xf numFmtId="49" fontId="11" fillId="3" borderId="7" xfId="9" applyNumberFormat="1" applyFont="1" applyFill="1" applyBorder="1" applyAlignment="1">
      <alignment horizontal="center" vertical="top"/>
    </xf>
    <xf numFmtId="0" fontId="14" fillId="0" borderId="65" xfId="9" applyFont="1" applyBorder="1" applyAlignment="1">
      <alignment horizontal="center" vertical="center"/>
    </xf>
    <xf numFmtId="0" fontId="14" fillId="0" borderId="68" xfId="9" applyFont="1" applyBorder="1" applyAlignment="1">
      <alignment horizontal="center" vertical="center" wrapText="1"/>
    </xf>
    <xf numFmtId="0" fontId="14" fillId="0" borderId="27" xfId="9" applyFont="1" applyBorder="1" applyAlignment="1">
      <alignment vertical="center" wrapText="1"/>
    </xf>
    <xf numFmtId="0" fontId="6" fillId="0" borderId="8" xfId="9" applyFont="1" applyBorder="1" applyAlignment="1">
      <alignment vertical="top"/>
    </xf>
    <xf numFmtId="0" fontId="6" fillId="0" borderId="7" xfId="9" applyFont="1" applyBorder="1" applyAlignment="1">
      <alignment vertical="top"/>
    </xf>
    <xf numFmtId="49" fontId="6" fillId="2" borderId="7" xfId="9" applyNumberFormat="1" applyFont="1" applyFill="1" applyBorder="1" applyAlignment="1">
      <alignment horizontal="center" vertical="top" wrapText="1"/>
    </xf>
    <xf numFmtId="49" fontId="6" fillId="2" borderId="27" xfId="9" applyNumberFormat="1" applyFont="1" applyFill="1" applyBorder="1" applyAlignment="1">
      <alignment horizontal="center" vertical="top" wrapText="1"/>
    </xf>
    <xf numFmtId="0" fontId="13" fillId="0" borderId="1" xfId="1" applyFont="1" applyBorder="1" applyAlignment="1">
      <alignment horizontal="center" vertical="top"/>
    </xf>
    <xf numFmtId="0" fontId="4" fillId="0" borderId="0" xfId="9" applyFont="1" applyAlignment="1">
      <alignment horizontal="center" vertical="center"/>
    </xf>
    <xf numFmtId="0" fontId="4" fillId="0" borderId="1" xfId="9" applyFont="1" applyBorder="1" applyAlignment="1">
      <alignment horizontal="center" vertical="center"/>
    </xf>
    <xf numFmtId="0" fontId="8" fillId="0" borderId="0" xfId="9" applyFont="1" applyAlignment="1">
      <alignment horizontal="center" vertical="center"/>
    </xf>
    <xf numFmtId="0" fontId="46" fillId="0" borderId="0" xfId="9" applyAlignment="1">
      <alignment textRotation="90"/>
    </xf>
    <xf numFmtId="0" fontId="13" fillId="0" borderId="0" xfId="9" applyFont="1" applyAlignment="1">
      <alignment horizontal="center" vertical="center"/>
    </xf>
    <xf numFmtId="0" fontId="13" fillId="0" borderId="0" xfId="9" applyFont="1"/>
    <xf numFmtId="2" fontId="35" fillId="15" borderId="27" xfId="9" applyNumberFormat="1" applyFont="1" applyFill="1" applyBorder="1" applyAlignment="1">
      <alignment horizontal="center" vertical="top" wrapText="1"/>
    </xf>
    <xf numFmtId="0" fontId="5" fillId="0" borderId="0" xfId="9" applyFont="1"/>
    <xf numFmtId="2" fontId="5" fillId="0" borderId="2" xfId="9" applyNumberFormat="1" applyFont="1" applyBorder="1" applyAlignment="1">
      <alignment horizontal="center" vertical="top" wrapText="1"/>
    </xf>
    <xf numFmtId="0" fontId="13" fillId="0" borderId="0" xfId="9" applyFont="1" applyAlignment="1">
      <alignment vertical="top"/>
    </xf>
    <xf numFmtId="2" fontId="3" fillId="12" borderId="27" xfId="9" applyNumberFormat="1" applyFont="1" applyFill="1" applyBorder="1" applyAlignment="1">
      <alignment horizontal="center" vertical="top" wrapText="1"/>
    </xf>
    <xf numFmtId="2" fontId="5" fillId="0" borderId="18" xfId="9" applyNumberFormat="1" applyFont="1" applyBorder="1" applyAlignment="1">
      <alignment vertical="top" wrapText="1"/>
    </xf>
    <xf numFmtId="0" fontId="26" fillId="0" borderId="0" xfId="9" applyFont="1" applyAlignment="1">
      <alignment horizontal="center" vertical="center"/>
    </xf>
    <xf numFmtId="2" fontId="5" fillId="0" borderId="56" xfId="9" applyNumberFormat="1" applyFont="1" applyBorder="1" applyAlignment="1">
      <alignment vertical="top" wrapText="1"/>
    </xf>
    <xf numFmtId="0" fontId="32" fillId="0" borderId="0" xfId="9" applyFont="1" applyAlignment="1">
      <alignment vertical="top"/>
    </xf>
    <xf numFmtId="0" fontId="5" fillId="0" borderId="0" xfId="9" applyFont="1" applyAlignment="1">
      <alignment vertical="top"/>
    </xf>
    <xf numFmtId="0" fontId="12" fillId="0" borderId="0" xfId="9" applyFont="1" applyAlignment="1">
      <alignment horizontal="center" vertical="center" wrapText="1"/>
    </xf>
    <xf numFmtId="2" fontId="5" fillId="0" borderId="10" xfId="9" applyNumberFormat="1" applyFont="1" applyBorder="1" applyAlignment="1">
      <alignment vertical="top" wrapText="1"/>
    </xf>
    <xf numFmtId="0" fontId="5" fillId="0" borderId="12" xfId="9" applyFont="1" applyBorder="1"/>
    <xf numFmtId="0" fontId="5" fillId="0" borderId="0" xfId="9" applyFont="1" applyAlignment="1">
      <alignment textRotation="90"/>
    </xf>
    <xf numFmtId="0" fontId="5" fillId="0" borderId="0" xfId="9" applyFont="1" applyBorder="1"/>
    <xf numFmtId="0" fontId="5" fillId="0" borderId="14" xfId="9" applyFont="1" applyBorder="1"/>
    <xf numFmtId="0" fontId="32" fillId="0" borderId="10" xfId="2" applyFont="1" applyBorder="1" applyAlignment="1">
      <alignment vertical="top" wrapText="1"/>
    </xf>
    <xf numFmtId="2" fontId="5" fillId="0" borderId="10" xfId="9" applyNumberFormat="1" applyFont="1" applyBorder="1" applyAlignment="1">
      <alignment horizontal="center" vertical="top" wrapText="1"/>
    </xf>
    <xf numFmtId="2" fontId="32" fillId="0" borderId="2" xfId="9" applyNumberFormat="1" applyFont="1" applyBorder="1" applyAlignment="1">
      <alignment horizontal="center" vertical="top" wrapText="1"/>
    </xf>
    <xf numFmtId="164" fontId="13" fillId="0" borderId="0" xfId="9" applyNumberFormat="1" applyFont="1" applyAlignment="1">
      <alignment vertical="top"/>
    </xf>
    <xf numFmtId="2" fontId="35" fillId="12" borderId="27" xfId="9" applyNumberFormat="1" applyFont="1" applyFill="1" applyBorder="1" applyAlignment="1">
      <alignment horizontal="center" vertical="top" wrapText="1"/>
    </xf>
    <xf numFmtId="0" fontId="5" fillId="0" borderId="8" xfId="9" applyFont="1" applyBorder="1"/>
    <xf numFmtId="0" fontId="3" fillId="0" borderId="8" xfId="9" applyFont="1" applyBorder="1" applyAlignment="1">
      <alignment vertical="center" wrapText="1"/>
    </xf>
    <xf numFmtId="0" fontId="3" fillId="0" borderId="8" xfId="9" applyFont="1" applyBorder="1" applyAlignment="1">
      <alignment vertical="center" textRotation="90" wrapText="1"/>
    </xf>
    <xf numFmtId="0" fontId="3" fillId="0" borderId="7" xfId="9" applyFont="1" applyBorder="1" applyAlignment="1">
      <alignment vertical="center" wrapText="1"/>
    </xf>
    <xf numFmtId="49" fontId="12" fillId="0" borderId="0" xfId="9" applyNumberFormat="1" applyFont="1" applyAlignment="1">
      <alignment vertical="top" wrapText="1"/>
    </xf>
    <xf numFmtId="49" fontId="13" fillId="0" borderId="0" xfId="9" applyNumberFormat="1" applyFont="1" applyAlignment="1">
      <alignment vertical="top"/>
    </xf>
    <xf numFmtId="49" fontId="13" fillId="0" borderId="0" xfId="9" applyNumberFormat="1" applyFont="1" applyBorder="1" applyAlignment="1">
      <alignment vertical="top"/>
    </xf>
    <xf numFmtId="49" fontId="5" fillId="0" borderId="0" xfId="9" applyNumberFormat="1" applyFont="1" applyBorder="1" applyAlignment="1">
      <alignment vertical="top"/>
    </xf>
    <xf numFmtId="49" fontId="5" fillId="0" borderId="0" xfId="9" applyNumberFormat="1" applyFont="1" applyBorder="1" applyAlignment="1">
      <alignment vertical="top" textRotation="90"/>
    </xf>
    <xf numFmtId="49" fontId="13" fillId="0" borderId="28" xfId="9" applyNumberFormat="1" applyFont="1" applyBorder="1" applyAlignment="1">
      <alignment vertical="top"/>
    </xf>
    <xf numFmtId="49" fontId="5" fillId="0" borderId="28" xfId="9" applyNumberFormat="1" applyFont="1" applyBorder="1" applyAlignment="1">
      <alignment vertical="top"/>
    </xf>
    <xf numFmtId="49" fontId="5" fillId="0" borderId="28" xfId="9" applyNumberFormat="1" applyFont="1" applyBorder="1" applyAlignment="1">
      <alignment vertical="top" textRotation="90"/>
    </xf>
    <xf numFmtId="2" fontId="35" fillId="9" borderId="27" xfId="9" applyNumberFormat="1" applyFont="1" applyFill="1" applyBorder="1" applyAlignment="1">
      <alignment horizontal="center" vertical="top"/>
    </xf>
    <xf numFmtId="0" fontId="26" fillId="2" borderId="20" xfId="9" applyFont="1" applyFill="1" applyBorder="1" applyAlignment="1">
      <alignment horizontal="center" vertical="center"/>
    </xf>
    <xf numFmtId="0" fontId="26" fillId="2" borderId="1" xfId="9" applyFont="1" applyFill="1" applyBorder="1" applyAlignment="1">
      <alignment horizontal="center" vertical="top"/>
    </xf>
    <xf numFmtId="164" fontId="35" fillId="2" borderId="21" xfId="9" applyNumberFormat="1" applyFont="1" applyFill="1" applyBorder="1" applyAlignment="1">
      <alignment horizontal="center" vertical="top"/>
    </xf>
    <xf numFmtId="0" fontId="3" fillId="2" borderId="21" xfId="9" applyFont="1" applyFill="1" applyBorder="1" applyAlignment="1">
      <alignment horizontal="center" vertical="top"/>
    </xf>
    <xf numFmtId="49" fontId="3" fillId="2" borderId="21" xfId="9" applyNumberFormat="1" applyFont="1" applyFill="1" applyBorder="1" applyAlignment="1">
      <alignment horizontal="center" vertical="top"/>
    </xf>
    <xf numFmtId="49" fontId="3" fillId="3" borderId="21" xfId="9" applyNumberFormat="1" applyFont="1" applyFill="1" applyBorder="1" applyAlignment="1">
      <alignment horizontal="center" vertical="top"/>
    </xf>
    <xf numFmtId="0" fontId="12" fillId="4" borderId="20" xfId="9" applyFont="1" applyFill="1" applyBorder="1" applyAlignment="1">
      <alignment horizontal="center" vertical="center" wrapText="1"/>
    </xf>
    <xf numFmtId="164" fontId="3" fillId="4" borderId="21" xfId="9" applyNumberFormat="1" applyFont="1" applyFill="1" applyBorder="1" applyAlignment="1">
      <alignment horizontal="center" vertical="top" wrapText="1"/>
    </xf>
    <xf numFmtId="0" fontId="3" fillId="4" borderId="21" xfId="9" applyFont="1" applyFill="1" applyBorder="1" applyAlignment="1">
      <alignment horizontal="center" vertical="top"/>
    </xf>
    <xf numFmtId="49" fontId="3" fillId="4" borderId="21" xfId="9" applyNumberFormat="1" applyFont="1" applyFill="1" applyBorder="1" applyAlignment="1">
      <alignment horizontal="center" vertical="top"/>
    </xf>
    <xf numFmtId="0" fontId="13" fillId="0" borderId="20" xfId="9" applyFont="1" applyBorder="1" applyAlignment="1">
      <alignment horizontal="center" vertical="center"/>
    </xf>
    <xf numFmtId="0" fontId="13" fillId="5" borderId="24" xfId="9" applyFont="1" applyFill="1" applyBorder="1" applyAlignment="1">
      <alignment horizontal="center" vertical="center"/>
    </xf>
    <xf numFmtId="0" fontId="13" fillId="0" borderId="1" xfId="9" applyFont="1" applyBorder="1" applyAlignment="1">
      <alignment wrapText="1"/>
    </xf>
    <xf numFmtId="164" fontId="3" fillId="5" borderId="21" xfId="9" applyNumberFormat="1" applyFont="1" applyFill="1" applyBorder="1" applyAlignment="1">
      <alignment horizontal="center" vertical="top"/>
    </xf>
    <xf numFmtId="0" fontId="3" fillId="14" borderId="27" xfId="9" applyFont="1" applyFill="1" applyBorder="1" applyAlignment="1">
      <alignment horizontal="center" vertical="top"/>
    </xf>
    <xf numFmtId="0" fontId="13" fillId="0" borderId="21" xfId="4" applyFont="1" applyBorder="1" applyAlignment="1">
      <alignment vertical="top" wrapText="1"/>
    </xf>
    <xf numFmtId="49" fontId="5" fillId="5" borderId="21" xfId="9" applyNumberFormat="1" applyFont="1" applyFill="1" applyBorder="1" applyAlignment="1">
      <alignment vertical="top"/>
    </xf>
    <xf numFmtId="0" fontId="13" fillId="0" borderId="58" xfId="9" applyFont="1" applyBorder="1" applyAlignment="1">
      <alignment horizontal="center" vertical="center"/>
    </xf>
    <xf numFmtId="0" fontId="13" fillId="5" borderId="33" xfId="9" applyFont="1" applyFill="1" applyBorder="1" applyAlignment="1">
      <alignment horizontal="center" vertical="center"/>
    </xf>
    <xf numFmtId="0" fontId="13" fillId="0" borderId="31" xfId="9" applyFont="1" applyBorder="1" applyAlignment="1">
      <alignment wrapText="1"/>
    </xf>
    <xf numFmtId="164" fontId="3" fillId="5" borderId="27" xfId="9" applyNumberFormat="1" applyFont="1" applyFill="1" applyBorder="1" applyAlignment="1">
      <alignment horizontal="center" vertical="top"/>
    </xf>
    <xf numFmtId="0" fontId="5" fillId="5" borderId="5" xfId="9" applyFont="1" applyFill="1" applyBorder="1" applyAlignment="1">
      <alignment horizontal="center" vertical="top"/>
    </xf>
    <xf numFmtId="0" fontId="13" fillId="0" borderId="5" xfId="4" applyFont="1" applyBorder="1" applyAlignment="1">
      <alignment vertical="top" wrapText="1"/>
    </xf>
    <xf numFmtId="49" fontId="5" fillId="5" borderId="5" xfId="9" applyNumberFormat="1" applyFont="1" applyFill="1" applyBorder="1" applyAlignment="1">
      <alignment vertical="top"/>
    </xf>
    <xf numFmtId="0" fontId="13" fillId="0" borderId="26" xfId="9" applyFont="1" applyBorder="1" applyAlignment="1">
      <alignment horizontal="center" vertical="center"/>
    </xf>
    <xf numFmtId="0" fontId="13" fillId="5" borderId="25" xfId="9" applyFont="1" applyFill="1" applyBorder="1" applyAlignment="1">
      <alignment horizontal="center" vertical="center"/>
    </xf>
    <xf numFmtId="0" fontId="13" fillId="0" borderId="43" xfId="9" applyFont="1" applyBorder="1" applyAlignment="1">
      <alignment wrapText="1"/>
    </xf>
    <xf numFmtId="164" fontId="3" fillId="11" borderId="18" xfId="9" applyNumberFormat="1" applyFont="1" applyFill="1" applyBorder="1" applyAlignment="1">
      <alignment horizontal="center" vertical="top"/>
    </xf>
    <xf numFmtId="0" fontId="3" fillId="11" borderId="18" xfId="9" applyFont="1" applyFill="1" applyBorder="1" applyAlignment="1">
      <alignment horizontal="center" vertical="top"/>
    </xf>
    <xf numFmtId="0" fontId="5" fillId="5" borderId="1" xfId="9" applyFont="1" applyFill="1" applyBorder="1" applyAlignment="1">
      <alignment horizontal="center" vertical="top" wrapText="1"/>
    </xf>
    <xf numFmtId="49" fontId="3" fillId="10" borderId="21" xfId="9" applyNumberFormat="1" applyFont="1" applyFill="1" applyBorder="1" applyAlignment="1">
      <alignment horizontal="center" vertical="top" wrapText="1"/>
    </xf>
    <xf numFmtId="0" fontId="13" fillId="5" borderId="17" xfId="9" applyFont="1" applyFill="1" applyBorder="1" applyAlignment="1">
      <alignment horizontal="center" vertical="center"/>
    </xf>
    <xf numFmtId="0" fontId="13" fillId="5" borderId="57" xfId="9" applyFont="1" applyFill="1" applyBorder="1" applyAlignment="1">
      <alignment horizontal="center" vertical="center" wrapText="1"/>
    </xf>
    <xf numFmtId="0" fontId="13" fillId="0" borderId="45" xfId="9" applyFont="1" applyBorder="1" applyAlignment="1">
      <alignment vertical="center" wrapText="1"/>
    </xf>
    <xf numFmtId="164" fontId="5" fillId="11" borderId="13" xfId="9" applyNumberFormat="1" applyFont="1" applyFill="1" applyBorder="1" applyAlignment="1">
      <alignment horizontal="center" vertical="top"/>
    </xf>
    <xf numFmtId="0" fontId="5" fillId="11" borderId="13" xfId="9" applyFont="1" applyFill="1" applyBorder="1" applyAlignment="1">
      <alignment horizontal="center" vertical="top"/>
    </xf>
    <xf numFmtId="0" fontId="13" fillId="0" borderId="13" xfId="4" applyFont="1" applyBorder="1" applyAlignment="1">
      <alignment vertical="top" wrapText="1"/>
    </xf>
    <xf numFmtId="49" fontId="5" fillId="5" borderId="13" xfId="9" applyNumberFormat="1" applyFont="1" applyFill="1" applyBorder="1" applyAlignment="1">
      <alignment vertical="top"/>
    </xf>
    <xf numFmtId="49" fontId="3" fillId="5" borderId="0" xfId="9" applyNumberFormat="1" applyFont="1" applyFill="1" applyBorder="1" applyAlignment="1">
      <alignment horizontal="center" vertical="top" wrapText="1"/>
    </xf>
    <xf numFmtId="49" fontId="3" fillId="10" borderId="13" xfId="9" applyNumberFormat="1" applyFont="1" applyFill="1" applyBorder="1" applyAlignment="1">
      <alignment horizontal="center" vertical="top" wrapText="1"/>
    </xf>
    <xf numFmtId="0" fontId="13" fillId="5" borderId="34" xfId="9" applyFont="1" applyFill="1" applyBorder="1" applyAlignment="1">
      <alignment horizontal="center" vertical="center"/>
    </xf>
    <xf numFmtId="0" fontId="13" fillId="5" borderId="33" xfId="9" applyFont="1" applyFill="1" applyBorder="1" applyAlignment="1">
      <alignment horizontal="center" vertical="center" wrapText="1"/>
    </xf>
    <xf numFmtId="0" fontId="13" fillId="0" borderId="46" xfId="9" applyFont="1" applyBorder="1" applyAlignment="1">
      <alignment vertical="center" wrapText="1"/>
    </xf>
    <xf numFmtId="164" fontId="5" fillId="11" borderId="2" xfId="9" applyNumberFormat="1" applyFont="1" applyFill="1" applyBorder="1" applyAlignment="1">
      <alignment horizontal="center" vertical="top"/>
    </xf>
    <xf numFmtId="0" fontId="5" fillId="11" borderId="2" xfId="9" applyFont="1" applyFill="1" applyBorder="1" applyAlignment="1">
      <alignment horizontal="center" vertical="top"/>
    </xf>
    <xf numFmtId="49" fontId="3" fillId="5" borderId="28" xfId="9" applyNumberFormat="1" applyFont="1" applyFill="1" applyBorder="1" applyAlignment="1">
      <alignment horizontal="center" vertical="top" wrapText="1"/>
    </xf>
    <xf numFmtId="49" fontId="3" fillId="10" borderId="5" xfId="9" applyNumberFormat="1" applyFont="1" applyFill="1" applyBorder="1" applyAlignment="1">
      <alignment horizontal="center" vertical="top" wrapText="1"/>
    </xf>
    <xf numFmtId="1" fontId="13" fillId="0" borderId="65" xfId="9" applyNumberFormat="1" applyFont="1" applyBorder="1" applyAlignment="1">
      <alignment horizontal="center" vertical="center"/>
    </xf>
    <xf numFmtId="0" fontId="13" fillId="0" borderId="64" xfId="9" applyFont="1" applyBorder="1" applyAlignment="1">
      <alignment horizontal="center" vertical="center" wrapText="1"/>
    </xf>
    <xf numFmtId="0" fontId="13" fillId="0" borderId="7" xfId="9" applyFont="1" applyBorder="1" applyAlignment="1">
      <alignment vertical="center" wrapText="1"/>
    </xf>
    <xf numFmtId="0" fontId="3" fillId="5" borderId="8" xfId="9" applyFont="1" applyFill="1" applyBorder="1" applyAlignment="1">
      <alignment horizontal="left" vertical="top"/>
    </xf>
    <xf numFmtId="0" fontId="3" fillId="5" borderId="8" xfId="9" applyFont="1" applyFill="1" applyBorder="1" applyAlignment="1">
      <alignment horizontal="left" vertical="top" textRotation="90"/>
    </xf>
    <xf numFmtId="49" fontId="3" fillId="4" borderId="27" xfId="9" applyNumberFormat="1" applyFont="1" applyFill="1" applyBorder="1" applyAlignment="1">
      <alignment horizontal="center" vertical="top"/>
    </xf>
    <xf numFmtId="49" fontId="3" fillId="3" borderId="5" xfId="9" applyNumberFormat="1" applyFont="1" applyFill="1" applyBorder="1" applyAlignment="1">
      <alignment horizontal="center" vertical="top"/>
    </xf>
    <xf numFmtId="0" fontId="12" fillId="4" borderId="9" xfId="9" applyFont="1" applyFill="1" applyBorder="1" applyAlignment="1">
      <alignment horizontal="center" vertical="center"/>
    </xf>
    <xf numFmtId="0" fontId="12" fillId="4" borderId="8" xfId="9" applyFont="1" applyFill="1" applyBorder="1" applyAlignment="1">
      <alignment vertical="top"/>
    </xf>
    <xf numFmtId="0" fontId="3" fillId="4" borderId="8" xfId="9" applyFont="1" applyFill="1" applyBorder="1" applyAlignment="1">
      <alignment vertical="top"/>
    </xf>
    <xf numFmtId="0" fontId="3" fillId="4" borderId="8" xfId="9" applyFont="1" applyFill="1" applyBorder="1" applyAlignment="1">
      <alignment vertical="top" textRotation="90"/>
    </xf>
    <xf numFmtId="0" fontId="3" fillId="4" borderId="7" xfId="9" applyFont="1" applyFill="1" applyBorder="1" applyAlignment="1">
      <alignment vertical="top"/>
    </xf>
    <xf numFmtId="49" fontId="3" fillId="4" borderId="7" xfId="9" applyNumberFormat="1" applyFont="1" applyFill="1" applyBorder="1" applyAlignment="1">
      <alignment horizontal="center" vertical="top"/>
    </xf>
    <xf numFmtId="49" fontId="3" fillId="3" borderId="27" xfId="9" applyNumberFormat="1" applyFont="1" applyFill="1" applyBorder="1" applyAlignment="1">
      <alignment horizontal="center" vertical="top"/>
    </xf>
    <xf numFmtId="0" fontId="13" fillId="5" borderId="1" xfId="9" applyFont="1" applyFill="1" applyBorder="1" applyAlignment="1">
      <alignment horizontal="left" vertical="top" wrapText="1"/>
    </xf>
    <xf numFmtId="164" fontId="3" fillId="14" borderId="21" xfId="9" applyNumberFormat="1" applyFont="1" applyFill="1" applyBorder="1" applyAlignment="1">
      <alignment horizontal="center" vertical="top"/>
    </xf>
    <xf numFmtId="164" fontId="5" fillId="0" borderId="21" xfId="9" applyNumberFormat="1" applyFont="1" applyFill="1" applyBorder="1" applyAlignment="1">
      <alignment horizontal="center" vertical="top"/>
    </xf>
    <xf numFmtId="0" fontId="5" fillId="11" borderId="21" xfId="9" applyFont="1" applyFill="1" applyBorder="1" applyAlignment="1">
      <alignment vertical="top" wrapText="1"/>
    </xf>
    <xf numFmtId="0" fontId="13" fillId="5" borderId="39" xfId="9" applyFont="1" applyFill="1" applyBorder="1" applyAlignment="1">
      <alignment horizontal="center" vertical="center"/>
    </xf>
    <xf numFmtId="0" fontId="13" fillId="5" borderId="38" xfId="9" applyFont="1" applyFill="1" applyBorder="1" applyAlignment="1">
      <alignment horizontal="center" vertical="center" wrapText="1"/>
    </xf>
    <xf numFmtId="0" fontId="13" fillId="0" borderId="11" xfId="9" applyFont="1" applyBorder="1" applyAlignment="1">
      <alignment vertical="center" wrapText="1"/>
    </xf>
    <xf numFmtId="0" fontId="5" fillId="11" borderId="13" xfId="9" applyFont="1" applyFill="1" applyBorder="1" applyAlignment="1">
      <alignment vertical="top" wrapText="1"/>
    </xf>
    <xf numFmtId="0" fontId="13" fillId="0" borderId="3" xfId="9" applyFont="1" applyBorder="1" applyAlignment="1">
      <alignment vertical="center" wrapText="1"/>
    </xf>
    <xf numFmtId="0" fontId="5" fillId="11" borderId="5" xfId="9" applyFont="1" applyFill="1" applyBorder="1" applyAlignment="1">
      <alignment vertical="top" wrapText="1"/>
    </xf>
    <xf numFmtId="0" fontId="13" fillId="0" borderId="30" xfId="9" applyFont="1" applyBorder="1" applyAlignment="1">
      <alignment horizontal="center" vertical="center"/>
    </xf>
    <xf numFmtId="164" fontId="3" fillId="14" borderId="27" xfId="9" applyNumberFormat="1" applyFont="1" applyFill="1" applyBorder="1" applyAlignment="1">
      <alignment horizontal="center" vertical="top"/>
    </xf>
    <xf numFmtId="49" fontId="3" fillId="11" borderId="22" xfId="9" applyNumberFormat="1" applyFont="1" applyFill="1" applyBorder="1" applyAlignment="1">
      <alignment horizontal="center" vertical="top" wrapText="1"/>
    </xf>
    <xf numFmtId="49" fontId="3" fillId="6" borderId="21" xfId="9" applyNumberFormat="1" applyFont="1" applyFill="1" applyBorder="1" applyAlignment="1">
      <alignment horizontal="center" vertical="top"/>
    </xf>
    <xf numFmtId="0" fontId="13" fillId="0" borderId="39" xfId="9" applyFont="1" applyBorder="1" applyAlignment="1">
      <alignment horizontal="center" vertical="center"/>
    </xf>
    <xf numFmtId="0" fontId="13" fillId="5" borderId="38" xfId="9" applyFont="1" applyFill="1" applyBorder="1" applyAlignment="1">
      <alignment horizontal="center" vertical="center"/>
    </xf>
    <xf numFmtId="0" fontId="13" fillId="5" borderId="40" xfId="9" applyFont="1" applyFill="1" applyBorder="1" applyAlignment="1">
      <alignment horizontal="left" vertical="top" wrapText="1"/>
    </xf>
    <xf numFmtId="164" fontId="5" fillId="0" borderId="13" xfId="9" applyNumberFormat="1" applyFont="1" applyFill="1" applyBorder="1" applyAlignment="1">
      <alignment horizontal="center" vertical="top"/>
    </xf>
    <xf numFmtId="0" fontId="5" fillId="5" borderId="0" xfId="9" applyFont="1" applyFill="1" applyBorder="1" applyAlignment="1">
      <alignment horizontal="center" vertical="top" wrapText="1"/>
    </xf>
    <xf numFmtId="49" fontId="3" fillId="11" borderId="14" xfId="9" applyNumberFormat="1" applyFont="1" applyFill="1" applyBorder="1" applyAlignment="1">
      <alignment horizontal="center" vertical="top" wrapText="1"/>
    </xf>
    <xf numFmtId="49" fontId="3" fillId="6" borderId="13" xfId="9" applyNumberFormat="1" applyFont="1" applyFill="1" applyBorder="1" applyAlignment="1">
      <alignment horizontal="center" vertical="top"/>
    </xf>
    <xf numFmtId="49" fontId="3" fillId="3" borderId="13" xfId="9" applyNumberFormat="1" applyFont="1" applyFill="1" applyBorder="1" applyAlignment="1">
      <alignment horizontal="center" vertical="top"/>
    </xf>
    <xf numFmtId="0" fontId="13" fillId="0" borderId="34" xfId="9" applyFont="1" applyBorder="1" applyAlignment="1">
      <alignment horizontal="center" vertical="center"/>
    </xf>
    <xf numFmtId="0" fontId="13" fillId="5" borderId="46" xfId="9" applyFont="1" applyFill="1" applyBorder="1" applyAlignment="1">
      <alignment horizontal="left" vertical="top" wrapText="1"/>
    </xf>
    <xf numFmtId="164" fontId="5" fillId="0" borderId="2" xfId="9" applyNumberFormat="1" applyFont="1" applyFill="1" applyBorder="1" applyAlignment="1">
      <alignment horizontal="center" vertical="top"/>
    </xf>
    <xf numFmtId="0" fontId="5" fillId="5" borderId="2" xfId="9" applyFont="1" applyFill="1" applyBorder="1" applyAlignment="1">
      <alignment horizontal="center" vertical="top"/>
    </xf>
    <xf numFmtId="0" fontId="5" fillId="5" borderId="28" xfId="9" applyFont="1" applyFill="1" applyBorder="1" applyAlignment="1">
      <alignment horizontal="center" vertical="top" wrapText="1"/>
    </xf>
    <xf numFmtId="49" fontId="3" fillId="11" borderId="6" xfId="9" applyNumberFormat="1" applyFont="1" applyFill="1" applyBorder="1" applyAlignment="1">
      <alignment horizontal="center" vertical="top" wrapText="1"/>
    </xf>
    <xf numFmtId="49" fontId="3" fillId="6" borderId="5" xfId="9" applyNumberFormat="1" applyFont="1" applyFill="1" applyBorder="1" applyAlignment="1">
      <alignment horizontal="center" vertical="top"/>
    </xf>
    <xf numFmtId="0" fontId="13" fillId="5" borderId="19" xfId="9" applyFont="1" applyFill="1" applyBorder="1" applyAlignment="1">
      <alignment horizontal="left" vertical="top" wrapText="1"/>
    </xf>
    <xf numFmtId="164" fontId="3" fillId="11" borderId="27" xfId="9" applyNumberFormat="1" applyFont="1" applyFill="1" applyBorder="1" applyAlignment="1">
      <alignment horizontal="center" vertical="top"/>
    </xf>
    <xf numFmtId="0" fontId="3" fillId="11" borderId="27" xfId="9" applyFont="1" applyFill="1" applyBorder="1" applyAlignment="1">
      <alignment horizontal="center" vertical="top"/>
    </xf>
    <xf numFmtId="0" fontId="13" fillId="0" borderId="51" xfId="9" applyFont="1" applyBorder="1" applyAlignment="1">
      <alignment vertical="center" wrapText="1"/>
    </xf>
    <xf numFmtId="164" fontId="5" fillId="11" borderId="56" xfId="9" applyNumberFormat="1" applyFont="1" applyFill="1" applyBorder="1" applyAlignment="1">
      <alignment horizontal="center" vertical="top"/>
    </xf>
    <xf numFmtId="0" fontId="13" fillId="5" borderId="11" xfId="9" applyFont="1" applyFill="1" applyBorder="1" applyAlignment="1">
      <alignment horizontal="left" vertical="top" wrapText="1"/>
    </xf>
    <xf numFmtId="0" fontId="5" fillId="11" borderId="10" xfId="9" applyFont="1" applyFill="1" applyBorder="1" applyAlignment="1">
      <alignment horizontal="center" vertical="top"/>
    </xf>
    <xf numFmtId="164" fontId="5" fillId="11" borderId="10" xfId="9" applyNumberFormat="1" applyFont="1" applyFill="1" applyBorder="1" applyAlignment="1">
      <alignment horizontal="center" vertical="top"/>
    </xf>
    <xf numFmtId="0" fontId="5" fillId="11" borderId="69" xfId="9" applyFont="1" applyFill="1" applyBorder="1" applyAlignment="1">
      <alignment horizontal="center" vertical="top"/>
    </xf>
    <xf numFmtId="164" fontId="3" fillId="11" borderId="10" xfId="9" applyNumberFormat="1" applyFont="1" applyFill="1" applyBorder="1" applyAlignment="1">
      <alignment horizontal="center" vertical="top"/>
    </xf>
    <xf numFmtId="0" fontId="13" fillId="0" borderId="8" xfId="9" applyFont="1" applyBorder="1" applyAlignment="1">
      <alignment vertical="center" wrapText="1"/>
    </xf>
    <xf numFmtId="0" fontId="3" fillId="5" borderId="9" xfId="9" applyFont="1" applyFill="1" applyBorder="1" applyAlignment="1">
      <alignment horizontal="left" vertical="top"/>
    </xf>
    <xf numFmtId="0" fontId="3" fillId="5" borderId="7" xfId="9" applyFont="1" applyFill="1" applyBorder="1" applyAlignment="1">
      <alignment horizontal="left" vertical="top"/>
    </xf>
    <xf numFmtId="0" fontId="12" fillId="4" borderId="9" xfId="9" applyFont="1" applyFill="1" applyBorder="1" applyAlignment="1">
      <alignment horizontal="center" vertical="center" wrapText="1"/>
    </xf>
    <xf numFmtId="164" fontId="3" fillId="4" borderId="27" xfId="9" applyNumberFormat="1" applyFont="1" applyFill="1" applyBorder="1" applyAlignment="1">
      <alignment horizontal="center" vertical="top" wrapText="1"/>
    </xf>
    <xf numFmtId="0" fontId="3" fillId="4" borderId="27" xfId="9" applyFont="1" applyFill="1" applyBorder="1" applyAlignment="1">
      <alignment horizontal="center" vertical="top"/>
    </xf>
    <xf numFmtId="0" fontId="3" fillId="14" borderId="18" xfId="9" applyFont="1" applyFill="1" applyBorder="1" applyAlignment="1">
      <alignment horizontal="center" vertical="top"/>
    </xf>
    <xf numFmtId="0" fontId="13" fillId="0" borderId="37" xfId="9" applyFont="1" applyBorder="1" applyAlignment="1">
      <alignment horizontal="center" vertical="center"/>
    </xf>
    <xf numFmtId="0" fontId="13" fillId="5" borderId="36" xfId="9" applyFont="1" applyFill="1" applyBorder="1" applyAlignment="1">
      <alignment horizontal="left" vertical="top" wrapText="1"/>
    </xf>
    <xf numFmtId="164" fontId="3" fillId="0" borderId="21" xfId="9" applyNumberFormat="1" applyFont="1" applyFill="1" applyBorder="1" applyAlignment="1">
      <alignment horizontal="center" vertical="top"/>
    </xf>
    <xf numFmtId="49" fontId="3" fillId="10" borderId="5" xfId="9" applyNumberFormat="1" applyFont="1" applyFill="1" applyBorder="1" applyAlignment="1">
      <alignment vertical="top"/>
    </xf>
    <xf numFmtId="0" fontId="13" fillId="0" borderId="17" xfId="9" applyFont="1" applyBorder="1" applyAlignment="1">
      <alignment horizontal="center" vertical="center"/>
    </xf>
    <xf numFmtId="0" fontId="13" fillId="5" borderId="57" xfId="9" applyFont="1" applyFill="1" applyBorder="1" applyAlignment="1">
      <alignment horizontal="center" vertical="center"/>
    </xf>
    <xf numFmtId="0" fontId="13" fillId="5" borderId="45" xfId="9" applyFont="1" applyFill="1" applyBorder="1" applyAlignment="1">
      <alignment horizontal="left" vertical="top" wrapText="1"/>
    </xf>
    <xf numFmtId="0" fontId="5" fillId="11" borderId="22" xfId="9" applyFont="1" applyFill="1" applyBorder="1" applyAlignment="1">
      <alignment vertical="top" wrapText="1"/>
    </xf>
    <xf numFmtId="0" fontId="13" fillId="5" borderId="42" xfId="9" applyFont="1" applyFill="1" applyBorder="1" applyAlignment="1">
      <alignment horizontal="center" vertical="center"/>
    </xf>
    <xf numFmtId="0" fontId="13" fillId="5" borderId="41" xfId="9" applyFont="1" applyFill="1" applyBorder="1" applyAlignment="1">
      <alignment horizontal="center" vertical="center" wrapText="1"/>
    </xf>
    <xf numFmtId="0" fontId="13" fillId="0" borderId="14" xfId="9" applyFont="1" applyBorder="1" applyAlignment="1">
      <alignment vertical="center" wrapText="1"/>
    </xf>
    <xf numFmtId="0" fontId="5" fillId="11" borderId="14" xfId="9" applyFont="1" applyFill="1" applyBorder="1" applyAlignment="1">
      <alignment vertical="top" wrapText="1"/>
    </xf>
    <xf numFmtId="0" fontId="13" fillId="0" borderId="36" xfId="9" applyFont="1" applyBorder="1" applyAlignment="1">
      <alignment vertical="center" wrapText="1"/>
    </xf>
    <xf numFmtId="0" fontId="13" fillId="0" borderId="31" xfId="9" applyFont="1" applyBorder="1" applyAlignment="1">
      <alignment vertical="center" wrapText="1"/>
    </xf>
    <xf numFmtId="0" fontId="5" fillId="11" borderId="6" xfId="9" applyFont="1" applyFill="1" applyBorder="1" applyAlignment="1">
      <alignment vertical="top" wrapText="1"/>
    </xf>
    <xf numFmtId="0" fontId="13" fillId="5" borderId="22" xfId="9" applyFont="1" applyFill="1" applyBorder="1" applyAlignment="1">
      <alignment horizontal="left" vertical="top" wrapText="1"/>
    </xf>
    <xf numFmtId="0" fontId="13" fillId="5" borderId="31" xfId="9" applyFont="1" applyFill="1" applyBorder="1" applyAlignment="1">
      <alignment horizontal="left" vertical="top" wrapText="1"/>
    </xf>
    <xf numFmtId="0" fontId="13" fillId="0" borderId="63" xfId="9" applyFont="1" applyBorder="1" applyAlignment="1">
      <alignment horizontal="center" vertical="center"/>
    </xf>
    <xf numFmtId="0" fontId="13" fillId="5" borderId="62" xfId="9" applyFont="1" applyFill="1" applyBorder="1" applyAlignment="1">
      <alignment horizontal="center" vertical="center"/>
    </xf>
    <xf numFmtId="0" fontId="13" fillId="5" borderId="52" xfId="9" applyFont="1" applyFill="1" applyBorder="1" applyAlignment="1">
      <alignment horizontal="left" vertical="top" wrapText="1"/>
    </xf>
    <xf numFmtId="164" fontId="3" fillId="11" borderId="56" xfId="9" applyNumberFormat="1" applyFont="1" applyFill="1" applyBorder="1" applyAlignment="1">
      <alignment horizontal="center" vertical="top"/>
    </xf>
    <xf numFmtId="0" fontId="3" fillId="11" borderId="56" xfId="9" applyFont="1" applyFill="1" applyBorder="1" applyAlignment="1">
      <alignment horizontal="center" vertical="top"/>
    </xf>
    <xf numFmtId="0" fontId="13" fillId="0" borderId="65" xfId="9" applyFont="1" applyBorder="1" applyAlignment="1">
      <alignment horizontal="center" vertical="center"/>
    </xf>
    <xf numFmtId="0" fontId="13" fillId="0" borderId="70" xfId="9" applyFont="1" applyBorder="1" applyAlignment="1">
      <alignment vertical="center" wrapText="1"/>
    </xf>
    <xf numFmtId="0" fontId="3" fillId="5" borderId="9" xfId="9" applyFont="1" applyFill="1" applyBorder="1" applyAlignment="1">
      <alignment vertical="top"/>
    </xf>
    <xf numFmtId="0" fontId="3" fillId="5" borderId="8" xfId="9" applyFont="1" applyFill="1" applyBorder="1" applyAlignment="1">
      <alignment vertical="top"/>
    </xf>
    <xf numFmtId="0" fontId="3" fillId="5" borderId="7" xfId="9" applyFont="1" applyFill="1" applyBorder="1" applyAlignment="1">
      <alignment vertical="top"/>
    </xf>
    <xf numFmtId="164" fontId="13" fillId="0" borderId="65" xfId="9" applyNumberFormat="1" applyFont="1" applyBorder="1" applyAlignment="1">
      <alignment horizontal="center" vertical="center"/>
    </xf>
    <xf numFmtId="0" fontId="13" fillId="0" borderId="68" xfId="9" applyFont="1" applyBorder="1" applyAlignment="1">
      <alignment vertical="center" wrapText="1"/>
    </xf>
    <xf numFmtId="164" fontId="35" fillId="4" borderId="21" xfId="9" applyNumberFormat="1" applyFont="1" applyFill="1" applyBorder="1" applyAlignment="1">
      <alignment horizontal="center" vertical="top" wrapText="1"/>
    </xf>
    <xf numFmtId="0" fontId="13" fillId="0" borderId="24" xfId="9" applyFont="1" applyBorder="1"/>
    <xf numFmtId="0" fontId="13" fillId="0" borderId="1" xfId="9" applyFont="1" applyBorder="1"/>
    <xf numFmtId="49" fontId="3" fillId="11" borderId="1" xfId="9" applyNumberFormat="1" applyFont="1" applyFill="1" applyBorder="1" applyAlignment="1">
      <alignment horizontal="center" vertical="top" wrapText="1"/>
    </xf>
    <xf numFmtId="0" fontId="13" fillId="0" borderId="55" xfId="9" applyFont="1" applyBorder="1" applyAlignment="1">
      <alignment horizontal="center" vertical="center"/>
    </xf>
    <xf numFmtId="0" fontId="13" fillId="0" borderId="57" xfId="9" applyFont="1" applyBorder="1"/>
    <xf numFmtId="0" fontId="13" fillId="0" borderId="45" xfId="9" applyFont="1" applyBorder="1"/>
    <xf numFmtId="49" fontId="3" fillId="10" borderId="13" xfId="9" applyNumberFormat="1" applyFont="1" applyFill="1" applyBorder="1" applyAlignment="1">
      <alignment vertical="top"/>
    </xf>
    <xf numFmtId="49" fontId="3" fillId="11" borderId="0" xfId="9" applyNumberFormat="1" applyFont="1" applyFill="1" applyBorder="1" applyAlignment="1">
      <alignment vertical="top"/>
    </xf>
    <xf numFmtId="49" fontId="3" fillId="6" borderId="13" xfId="9" applyNumberFormat="1" applyFont="1" applyFill="1" applyBorder="1" applyAlignment="1">
      <alignment vertical="top"/>
    </xf>
    <xf numFmtId="49" fontId="3" fillId="3" borderId="13" xfId="9" applyNumberFormat="1" applyFont="1" applyFill="1" applyBorder="1" applyAlignment="1">
      <alignment vertical="top"/>
    </xf>
    <xf numFmtId="0" fontId="13" fillId="0" borderId="33" xfId="9" applyFont="1" applyBorder="1"/>
    <xf numFmtId="0" fontId="13" fillId="0" borderId="31" xfId="9" applyFont="1" applyBorder="1"/>
    <xf numFmtId="164" fontId="32" fillId="0" borderId="21" xfId="9" applyNumberFormat="1" applyFont="1" applyFill="1" applyBorder="1" applyAlignment="1">
      <alignment horizontal="center" vertical="top"/>
    </xf>
    <xf numFmtId="49" fontId="3" fillId="11" borderId="6" xfId="9" applyNumberFormat="1" applyFont="1" applyFill="1" applyBorder="1" applyAlignment="1">
      <alignment vertical="top"/>
    </xf>
    <xf numFmtId="49" fontId="3" fillId="6" borderId="5" xfId="9" applyNumberFormat="1" applyFont="1" applyFill="1" applyBorder="1" applyAlignment="1">
      <alignment vertical="top"/>
    </xf>
    <xf numFmtId="49" fontId="3" fillId="3" borderId="5" xfId="9" applyNumberFormat="1" applyFont="1" applyFill="1" applyBorder="1" applyAlignment="1">
      <alignment vertical="top"/>
    </xf>
    <xf numFmtId="0" fontId="13" fillId="0" borderId="22" xfId="9" applyFont="1" applyBorder="1"/>
    <xf numFmtId="164" fontId="3" fillId="11" borderId="21" xfId="9" applyNumberFormat="1" applyFont="1" applyFill="1" applyBorder="1" applyAlignment="1">
      <alignment horizontal="center" vertical="top"/>
    </xf>
    <xf numFmtId="0" fontId="3" fillId="11" borderId="21" xfId="9" applyFont="1" applyFill="1" applyBorder="1" applyAlignment="1">
      <alignment horizontal="center" vertical="top"/>
    </xf>
    <xf numFmtId="0" fontId="8" fillId="0" borderId="0" xfId="9" applyFont="1" applyAlignment="1">
      <alignment horizontal="right"/>
    </xf>
    <xf numFmtId="0" fontId="13" fillId="5" borderId="36" xfId="9" applyFont="1" applyFill="1" applyBorder="1" applyAlignment="1">
      <alignment vertical="top" wrapText="1"/>
    </xf>
    <xf numFmtId="164" fontId="5" fillId="11" borderId="21" xfId="9" applyNumberFormat="1" applyFont="1" applyFill="1" applyBorder="1" applyAlignment="1">
      <alignment horizontal="center" vertical="top"/>
    </xf>
    <xf numFmtId="0" fontId="5" fillId="11" borderId="27" xfId="9" applyFont="1" applyFill="1" applyBorder="1" applyAlignment="1">
      <alignment horizontal="center" vertical="top"/>
    </xf>
    <xf numFmtId="0" fontId="26" fillId="0" borderId="34" xfId="9" applyFont="1" applyBorder="1" applyAlignment="1">
      <alignment horizontal="center" vertical="center"/>
    </xf>
    <xf numFmtId="0" fontId="13" fillId="5" borderId="79" xfId="9" applyFont="1" applyFill="1" applyBorder="1" applyAlignment="1">
      <alignment horizontal="center" vertical="center"/>
    </xf>
    <xf numFmtId="0" fontId="13" fillId="5" borderId="31" xfId="9" applyFont="1" applyFill="1" applyBorder="1" applyAlignment="1">
      <alignment vertical="top" wrapText="1"/>
    </xf>
    <xf numFmtId="164" fontId="35" fillId="11" borderId="27" xfId="9" applyNumberFormat="1" applyFont="1" applyFill="1" applyBorder="1" applyAlignment="1">
      <alignment horizontal="center" vertical="top"/>
    </xf>
    <xf numFmtId="0" fontId="13" fillId="0" borderId="42" xfId="9" applyFont="1" applyBorder="1" applyAlignment="1">
      <alignment horizontal="center" vertical="center"/>
    </xf>
    <xf numFmtId="0" fontId="13" fillId="5" borderId="74" xfId="9" applyFont="1" applyFill="1" applyBorder="1" applyAlignment="1">
      <alignment horizontal="center" vertical="center"/>
    </xf>
    <xf numFmtId="0" fontId="13" fillId="5" borderId="14" xfId="9" applyFont="1" applyFill="1" applyBorder="1" applyAlignment="1">
      <alignment horizontal="left" vertical="top" wrapText="1"/>
    </xf>
    <xf numFmtId="0" fontId="13" fillId="5" borderId="43" xfId="9" applyFont="1" applyFill="1" applyBorder="1" applyAlignment="1">
      <alignment horizontal="left" vertical="top" wrapText="1"/>
    </xf>
    <xf numFmtId="49" fontId="3" fillId="3" borderId="21" xfId="9" applyNumberFormat="1" applyFont="1" applyFill="1" applyBorder="1" applyAlignment="1">
      <alignment vertical="top"/>
    </xf>
    <xf numFmtId="0" fontId="13" fillId="0" borderId="80" xfId="9" applyFont="1" applyBorder="1" applyAlignment="1">
      <alignment vertical="center" wrapText="1"/>
    </xf>
    <xf numFmtId="0" fontId="13" fillId="5" borderId="41" xfId="9" applyFont="1" applyFill="1" applyBorder="1" applyAlignment="1">
      <alignment horizontal="center" vertical="center"/>
    </xf>
    <xf numFmtId="164" fontId="3" fillId="14" borderId="13" xfId="9" applyNumberFormat="1" applyFont="1" applyFill="1" applyBorder="1" applyAlignment="1">
      <alignment horizontal="center" vertical="top"/>
    </xf>
    <xf numFmtId="164" fontId="3" fillId="0" borderId="2" xfId="9" applyNumberFormat="1" applyFont="1" applyFill="1" applyBorder="1" applyAlignment="1">
      <alignment horizontal="center" vertical="top"/>
    </xf>
    <xf numFmtId="49" fontId="3" fillId="11" borderId="14" xfId="9" applyNumberFormat="1" applyFont="1" applyFill="1" applyBorder="1" applyAlignment="1">
      <alignment vertical="top" wrapText="1"/>
    </xf>
    <xf numFmtId="164" fontId="3" fillId="0" borderId="69" xfId="9" applyNumberFormat="1" applyFont="1" applyFill="1" applyBorder="1" applyAlignment="1">
      <alignment horizontal="center" vertical="top"/>
    </xf>
    <xf numFmtId="0" fontId="5" fillId="5" borderId="69" xfId="9" applyFont="1" applyFill="1" applyBorder="1" applyAlignment="1">
      <alignment horizontal="center" vertical="top"/>
    </xf>
    <xf numFmtId="49" fontId="3" fillId="11" borderId="6" xfId="9" applyNumberFormat="1" applyFont="1" applyFill="1" applyBorder="1" applyAlignment="1">
      <alignment vertical="top" wrapText="1"/>
    </xf>
    <xf numFmtId="49" fontId="3" fillId="11" borderId="22" xfId="9" applyNumberFormat="1" applyFont="1" applyFill="1" applyBorder="1" applyAlignment="1">
      <alignment vertical="top" wrapText="1"/>
    </xf>
    <xf numFmtId="49" fontId="3" fillId="6" borderId="21" xfId="9" applyNumberFormat="1" applyFont="1" applyFill="1" applyBorder="1" applyAlignment="1">
      <alignment vertical="top"/>
    </xf>
    <xf numFmtId="0" fontId="13" fillId="0" borderId="1" xfId="9" applyFont="1" applyBorder="1" applyAlignment="1">
      <alignment vertical="center" wrapText="1"/>
    </xf>
    <xf numFmtId="9" fontId="26" fillId="5" borderId="9" xfId="9" applyNumberFormat="1" applyFont="1" applyFill="1" applyBorder="1" applyAlignment="1">
      <alignment horizontal="center" vertical="center"/>
    </xf>
    <xf numFmtId="0" fontId="13" fillId="5" borderId="64" xfId="9" applyFont="1" applyFill="1" applyBorder="1" applyAlignment="1">
      <alignment horizontal="center" vertical="center"/>
    </xf>
    <xf numFmtId="0" fontId="13" fillId="5" borderId="8" xfId="9" applyFont="1" applyFill="1" applyBorder="1" applyAlignment="1">
      <alignment horizontal="left" vertical="top" wrapText="1"/>
    </xf>
    <xf numFmtId="0" fontId="13" fillId="0" borderId="27" xfId="4" applyFont="1" applyBorder="1" applyAlignment="1">
      <alignment vertical="top" wrapText="1"/>
    </xf>
    <xf numFmtId="9" fontId="26" fillId="5" borderId="20" xfId="9" applyNumberFormat="1" applyFont="1" applyFill="1" applyBorder="1" applyAlignment="1">
      <alignment horizontal="center" vertical="center"/>
    </xf>
    <xf numFmtId="0" fontId="5" fillId="5" borderId="21" xfId="9" applyFont="1" applyFill="1" applyBorder="1" applyAlignment="1">
      <alignment horizontal="center" vertical="top"/>
    </xf>
    <xf numFmtId="9" fontId="26" fillId="5" borderId="37" xfId="9" applyNumberFormat="1" applyFont="1" applyFill="1" applyBorder="1" applyAlignment="1">
      <alignment horizontal="center" vertical="center"/>
    </xf>
    <xf numFmtId="0" fontId="5" fillId="0" borderId="1" xfId="9" applyFont="1" applyFill="1" applyBorder="1" applyAlignment="1">
      <alignment horizontal="center" vertical="top" wrapText="1"/>
    </xf>
    <xf numFmtId="0" fontId="26" fillId="5" borderId="58" xfId="9" applyFont="1" applyFill="1" applyBorder="1" applyAlignment="1">
      <alignment horizontal="center" vertical="center"/>
    </xf>
    <xf numFmtId="49" fontId="3" fillId="0" borderId="28" xfId="9" applyNumberFormat="1" applyFont="1" applyFill="1" applyBorder="1" applyAlignment="1">
      <alignment horizontal="center" vertical="top" wrapText="1"/>
    </xf>
    <xf numFmtId="0" fontId="12" fillId="11" borderId="13" xfId="9" applyFont="1" applyFill="1" applyBorder="1" applyAlignment="1">
      <alignment horizontal="center" vertical="center" textRotation="90" wrapText="1"/>
    </xf>
    <xf numFmtId="0" fontId="5" fillId="10" borderId="13" xfId="9" applyFont="1" applyFill="1" applyBorder="1" applyAlignment="1">
      <alignment horizontal="left" vertical="top" wrapText="1"/>
    </xf>
    <xf numFmtId="0" fontId="13" fillId="5" borderId="33" xfId="9" applyFont="1" applyFill="1" applyBorder="1" applyAlignment="1">
      <alignment horizontal="center" vertical="top"/>
    </xf>
    <xf numFmtId="0" fontId="13" fillId="10" borderId="13" xfId="9" applyFont="1" applyFill="1" applyBorder="1" applyAlignment="1">
      <alignment horizontal="left" vertical="top" wrapText="1"/>
    </xf>
    <xf numFmtId="0" fontId="13" fillId="5" borderId="49" xfId="9" applyFont="1" applyFill="1" applyBorder="1" applyAlignment="1">
      <alignment horizontal="center" vertical="top"/>
    </xf>
    <xf numFmtId="0" fontId="13" fillId="5" borderId="50" xfId="9" applyFont="1" applyFill="1" applyBorder="1" applyAlignment="1">
      <alignment horizontal="left" vertical="top" wrapText="1"/>
    </xf>
    <xf numFmtId="0" fontId="13" fillId="0" borderId="44" xfId="9" applyFont="1" applyBorder="1" applyAlignment="1">
      <alignment vertical="center" wrapText="1"/>
    </xf>
    <xf numFmtId="0" fontId="12" fillId="3" borderId="4" xfId="9" applyFont="1" applyFill="1" applyBorder="1" applyAlignment="1">
      <alignment horizontal="center" vertical="center"/>
    </xf>
    <xf numFmtId="0" fontId="13" fillId="2" borderId="28" xfId="9" applyFont="1" applyFill="1" applyBorder="1"/>
    <xf numFmtId="0" fontId="3" fillId="3" borderId="28" xfId="9" applyFont="1" applyFill="1" applyBorder="1" applyAlignment="1">
      <alignment horizontal="left" vertical="top"/>
    </xf>
    <xf numFmtId="0" fontId="3" fillId="3" borderId="28" xfId="9" applyFont="1" applyFill="1" applyBorder="1" applyAlignment="1">
      <alignment horizontal="left" vertical="top" textRotation="90"/>
    </xf>
    <xf numFmtId="0" fontId="5" fillId="3" borderId="28" xfId="9" applyFont="1" applyFill="1" applyBorder="1" applyAlignment="1">
      <alignment horizontal="left" vertical="top"/>
    </xf>
    <xf numFmtId="0" fontId="3" fillId="2" borderId="28" xfId="9" applyFont="1" applyFill="1" applyBorder="1" applyAlignment="1">
      <alignment horizontal="left" vertical="top"/>
    </xf>
    <xf numFmtId="0" fontId="3" fillId="2" borderId="0" xfId="9" applyFont="1" applyFill="1" applyBorder="1" applyAlignment="1">
      <alignment vertical="top"/>
    </xf>
    <xf numFmtId="49" fontId="3" fillId="2" borderId="27" xfId="9" applyNumberFormat="1" applyFont="1" applyFill="1" applyBorder="1" applyAlignment="1">
      <alignment horizontal="center" vertical="top" wrapText="1"/>
    </xf>
    <xf numFmtId="164" fontId="3" fillId="2" borderId="21" xfId="9" applyNumberFormat="1" applyFont="1" applyFill="1" applyBorder="1" applyAlignment="1">
      <alignment horizontal="center" vertical="top"/>
    </xf>
    <xf numFmtId="0" fontId="13" fillId="5" borderId="12" xfId="9" applyFont="1" applyFill="1" applyBorder="1" applyAlignment="1">
      <alignment horizontal="center" vertical="center"/>
    </xf>
    <xf numFmtId="0" fontId="13" fillId="5" borderId="0" xfId="9" applyFont="1" applyFill="1" applyBorder="1" applyAlignment="1">
      <alignment horizontal="left" vertical="top" wrapText="1"/>
    </xf>
    <xf numFmtId="0" fontId="13" fillId="5" borderId="37" xfId="9" applyFont="1" applyFill="1" applyBorder="1" applyAlignment="1">
      <alignment horizontal="center" vertical="center"/>
    </xf>
    <xf numFmtId="49" fontId="3" fillId="10" borderId="5" xfId="9" applyNumberFormat="1" applyFont="1" applyFill="1" applyBorder="1" applyAlignment="1">
      <alignment vertical="top" wrapText="1"/>
    </xf>
    <xf numFmtId="9" fontId="26" fillId="5" borderId="39" xfId="9" applyNumberFormat="1" applyFont="1" applyFill="1" applyBorder="1" applyAlignment="1">
      <alignment horizontal="center" vertical="center"/>
    </xf>
    <xf numFmtId="0" fontId="13" fillId="5" borderId="61" xfId="9" applyFont="1" applyFill="1" applyBorder="1" applyAlignment="1">
      <alignment horizontal="center" vertical="center"/>
    </xf>
    <xf numFmtId="0" fontId="26" fillId="5" borderId="34" xfId="9" applyFont="1" applyFill="1" applyBorder="1" applyAlignment="1">
      <alignment horizontal="center" vertical="center"/>
    </xf>
    <xf numFmtId="0" fontId="3" fillId="5" borderId="8" xfId="9" applyFont="1" applyFill="1" applyBorder="1" applyAlignment="1">
      <alignment vertical="top" textRotation="90"/>
    </xf>
    <xf numFmtId="49" fontId="3" fillId="3" borderId="7" xfId="9" applyNumberFormat="1" applyFont="1" applyFill="1" applyBorder="1" applyAlignment="1">
      <alignment horizontal="center" vertical="top"/>
    </xf>
    <xf numFmtId="0" fontId="3" fillId="4" borderId="8" xfId="9" applyFont="1" applyFill="1" applyBorder="1" applyAlignment="1">
      <alignment horizontal="left" vertical="top"/>
    </xf>
    <xf numFmtId="0" fontId="3" fillId="4" borderId="7" xfId="9" applyFont="1" applyFill="1" applyBorder="1" applyAlignment="1">
      <alignment horizontal="left" vertical="top"/>
    </xf>
    <xf numFmtId="49" fontId="3" fillId="4" borderId="5" xfId="9" applyNumberFormat="1" applyFont="1" applyFill="1" applyBorder="1" applyAlignment="1">
      <alignment horizontal="center" vertical="top"/>
    </xf>
    <xf numFmtId="49" fontId="3" fillId="3" borderId="6" xfId="9" applyNumberFormat="1" applyFont="1" applyFill="1" applyBorder="1" applyAlignment="1">
      <alignment horizontal="center" vertical="top"/>
    </xf>
    <xf numFmtId="0" fontId="26" fillId="5" borderId="24" xfId="9" applyFont="1" applyFill="1" applyBorder="1" applyAlignment="1">
      <alignment horizontal="center" vertical="center"/>
    </xf>
    <xf numFmtId="0" fontId="26" fillId="5" borderId="1" xfId="9" applyFont="1" applyFill="1" applyBorder="1" applyAlignment="1">
      <alignment horizontal="left" vertical="top"/>
    </xf>
    <xf numFmtId="49" fontId="5" fillId="5" borderId="22" xfId="9" applyNumberFormat="1" applyFont="1" applyFill="1" applyBorder="1" applyAlignment="1">
      <alignment vertical="top"/>
    </xf>
    <xf numFmtId="49" fontId="9" fillId="5" borderId="21" xfId="9" applyNumberFormat="1" applyFont="1" applyFill="1" applyBorder="1" applyAlignment="1">
      <alignment vertical="center" textRotation="90"/>
    </xf>
    <xf numFmtId="0" fontId="5" fillId="10" borderId="21" xfId="9" applyFont="1" applyFill="1" applyBorder="1" applyAlignment="1">
      <alignment horizontal="center" vertical="top" wrapText="1"/>
    </xf>
    <xf numFmtId="0" fontId="5" fillId="11" borderId="1" xfId="9" applyFont="1" applyFill="1" applyBorder="1" applyAlignment="1">
      <alignment horizontal="center" vertical="top" wrapText="1"/>
    </xf>
    <xf numFmtId="9" fontId="26" fillId="5" borderId="58" xfId="9" applyNumberFormat="1" applyFont="1" applyFill="1" applyBorder="1" applyAlignment="1">
      <alignment horizontal="center" vertical="center"/>
    </xf>
    <xf numFmtId="0" fontId="26" fillId="5" borderId="33" xfId="9" applyFont="1" applyFill="1" applyBorder="1" applyAlignment="1">
      <alignment horizontal="center" vertical="center"/>
    </xf>
    <xf numFmtId="0" fontId="26" fillId="5" borderId="31" xfId="9" applyFont="1" applyFill="1" applyBorder="1" applyAlignment="1">
      <alignment horizontal="left" vertical="top"/>
    </xf>
    <xf numFmtId="164" fontId="5" fillId="0" borderId="27" xfId="9" applyNumberFormat="1" applyFont="1" applyFill="1" applyBorder="1" applyAlignment="1">
      <alignment horizontal="center" vertical="top"/>
    </xf>
    <xf numFmtId="49" fontId="5" fillId="5" borderId="6" xfId="9" applyNumberFormat="1" applyFont="1" applyFill="1" applyBorder="1" applyAlignment="1">
      <alignment vertical="top"/>
    </xf>
    <xf numFmtId="49" fontId="9" fillId="5" borderId="5" xfId="9" applyNumberFormat="1" applyFont="1" applyFill="1" applyBorder="1" applyAlignment="1">
      <alignment vertical="center" textRotation="90"/>
    </xf>
    <xf numFmtId="9" fontId="26" fillId="5" borderId="59" xfId="9" applyNumberFormat="1" applyFont="1" applyFill="1" applyBorder="1" applyAlignment="1">
      <alignment horizontal="center" vertical="center"/>
    </xf>
    <xf numFmtId="0" fontId="26" fillId="5" borderId="25" xfId="9" applyFont="1" applyFill="1" applyBorder="1" applyAlignment="1">
      <alignment horizontal="center" vertical="center"/>
    </xf>
    <xf numFmtId="0" fontId="26" fillId="5" borderId="43" xfId="9" applyFont="1" applyFill="1" applyBorder="1" applyAlignment="1">
      <alignment horizontal="left" vertical="top"/>
    </xf>
    <xf numFmtId="49" fontId="5" fillId="5" borderId="14" xfId="9" applyNumberFormat="1" applyFont="1" applyFill="1" applyBorder="1" applyAlignment="1">
      <alignment vertical="top"/>
    </xf>
    <xf numFmtId="0" fontId="13" fillId="5" borderId="63" xfId="9" applyFont="1" applyFill="1" applyBorder="1" applyAlignment="1">
      <alignment horizontal="center" vertical="center"/>
    </xf>
    <xf numFmtId="0" fontId="13" fillId="5" borderId="67" xfId="9" applyFont="1" applyFill="1" applyBorder="1" applyAlignment="1">
      <alignment horizontal="center" vertical="center" wrapText="1"/>
    </xf>
    <xf numFmtId="0" fontId="13" fillId="5" borderId="66" xfId="9" applyFont="1" applyFill="1" applyBorder="1" applyAlignment="1">
      <alignment horizontal="left" vertical="top" wrapText="1"/>
    </xf>
    <xf numFmtId="49" fontId="3" fillId="0" borderId="0" xfId="9" applyNumberFormat="1" applyFont="1" applyFill="1" applyBorder="1" applyAlignment="1">
      <alignment horizontal="center" vertical="top" wrapText="1"/>
    </xf>
    <xf numFmtId="0" fontId="13" fillId="5" borderId="48" xfId="9" applyFont="1" applyFill="1" applyBorder="1" applyAlignment="1">
      <alignment horizontal="center" vertical="center" wrapText="1"/>
    </xf>
    <xf numFmtId="0" fontId="26" fillId="5" borderId="29" xfId="9" applyFont="1" applyFill="1" applyBorder="1" applyAlignment="1">
      <alignment horizontal="center" vertical="center"/>
    </xf>
    <xf numFmtId="0" fontId="13" fillId="5" borderId="16" xfId="9" applyFont="1" applyFill="1" applyBorder="1" applyAlignment="1">
      <alignment horizontal="center" vertical="center" wrapText="1"/>
    </xf>
    <xf numFmtId="164" fontId="5" fillId="11" borderId="5" xfId="9" applyNumberFormat="1" applyFont="1" applyFill="1" applyBorder="1" applyAlignment="1">
      <alignment horizontal="center" vertical="top"/>
    </xf>
    <xf numFmtId="0" fontId="5" fillId="11" borderId="5" xfId="9" applyFont="1" applyFill="1" applyBorder="1" applyAlignment="1">
      <alignment horizontal="center" vertical="top"/>
    </xf>
    <xf numFmtId="0" fontId="3" fillId="4" borderId="9" xfId="9" applyFont="1" applyFill="1" applyBorder="1" applyAlignment="1">
      <alignment vertical="top"/>
    </xf>
    <xf numFmtId="0" fontId="26" fillId="5" borderId="38" xfId="9" applyFont="1" applyFill="1" applyBorder="1" applyAlignment="1">
      <alignment horizontal="center" vertical="center"/>
    </xf>
    <xf numFmtId="0" fontId="26" fillId="5" borderId="36" xfId="9" applyFont="1" applyFill="1" applyBorder="1" applyAlignment="1">
      <alignment horizontal="left" vertical="top"/>
    </xf>
    <xf numFmtId="0" fontId="13" fillId="5" borderId="58" xfId="9" applyFont="1" applyFill="1" applyBorder="1" applyAlignment="1">
      <alignment horizontal="center" vertical="center"/>
    </xf>
    <xf numFmtId="0" fontId="13" fillId="5" borderId="33" xfId="9" applyFont="1" applyFill="1" applyBorder="1" applyAlignment="1">
      <alignment horizontal="center" vertical="top" wrapText="1"/>
    </xf>
    <xf numFmtId="49" fontId="3" fillId="3" borderId="14" xfId="9" applyNumberFormat="1" applyFont="1" applyFill="1" applyBorder="1" applyAlignment="1">
      <alignment horizontal="center" vertical="top"/>
    </xf>
    <xf numFmtId="0" fontId="3" fillId="0" borderId="28" xfId="9" applyFont="1" applyBorder="1" applyAlignment="1">
      <alignment horizontal="left" vertical="top"/>
    </xf>
    <xf numFmtId="0" fontId="3" fillId="0" borderId="28" xfId="9" applyFont="1" applyBorder="1" applyAlignment="1">
      <alignment horizontal="left" vertical="top" textRotation="90"/>
    </xf>
    <xf numFmtId="0" fontId="5" fillId="0" borderId="28" xfId="9" applyFont="1" applyBorder="1" applyAlignment="1">
      <alignment horizontal="left" vertical="top"/>
    </xf>
    <xf numFmtId="0" fontId="3" fillId="0" borderId="6" xfId="9" applyFont="1" applyBorder="1" applyAlignment="1">
      <alignment vertical="top"/>
    </xf>
    <xf numFmtId="49" fontId="3" fillId="2" borderId="6" xfId="9" applyNumberFormat="1" applyFont="1" applyFill="1" applyBorder="1" applyAlignment="1">
      <alignment horizontal="center" vertical="top" wrapText="1"/>
    </xf>
    <xf numFmtId="0" fontId="12" fillId="0" borderId="1" xfId="9" applyFont="1" applyBorder="1" applyAlignment="1">
      <alignment horizontal="center" vertical="center"/>
    </xf>
    <xf numFmtId="0" fontId="3" fillId="0" borderId="0" xfId="9" applyFont="1" applyAlignment="1">
      <alignment horizontal="center" vertical="center"/>
    </xf>
    <xf numFmtId="0" fontId="3" fillId="0" borderId="0" xfId="9" applyFont="1" applyAlignment="1">
      <alignment horizontal="center" vertical="center" textRotation="90"/>
    </xf>
    <xf numFmtId="0" fontId="8" fillId="0" borderId="0" xfId="3" applyAlignment="1">
      <alignment textRotation="90"/>
    </xf>
    <xf numFmtId="2" fontId="47" fillId="15" borderId="27" xfId="3" applyNumberFormat="1" applyFont="1" applyFill="1" applyBorder="1" applyAlignment="1">
      <alignment horizontal="center" vertical="top" wrapText="1"/>
    </xf>
    <xf numFmtId="2" fontId="48" fillId="0" borderId="2" xfId="3" applyNumberFormat="1" applyFont="1" applyBorder="1" applyAlignment="1">
      <alignment horizontal="center" vertical="top" wrapText="1"/>
    </xf>
    <xf numFmtId="0" fontId="2" fillId="0" borderId="0" xfId="3" applyFont="1" applyAlignment="1">
      <alignment vertical="top"/>
    </xf>
    <xf numFmtId="2" fontId="49" fillId="12" borderId="27" xfId="3" applyNumberFormat="1" applyFont="1" applyFill="1" applyBorder="1" applyAlignment="1">
      <alignment horizontal="center" vertical="top" wrapText="1"/>
    </xf>
    <xf numFmtId="2" fontId="48" fillId="0" borderId="18" xfId="3" applyNumberFormat="1" applyFont="1" applyBorder="1" applyAlignment="1">
      <alignment horizontal="center" vertical="top" wrapText="1"/>
    </xf>
    <xf numFmtId="0" fontId="53" fillId="0" borderId="0" xfId="3" applyFont="1" applyAlignment="1">
      <alignment vertical="top"/>
    </xf>
    <xf numFmtId="2" fontId="48" fillId="0" borderId="56" xfId="3" applyNumberFormat="1" applyFont="1" applyBorder="1" applyAlignment="1">
      <alignment horizontal="center" vertical="top" wrapText="1"/>
    </xf>
    <xf numFmtId="0" fontId="54" fillId="0" borderId="0" xfId="3" applyFont="1" applyAlignment="1">
      <alignment vertical="top"/>
    </xf>
    <xf numFmtId="0" fontId="11" fillId="0" borderId="0" xfId="3" applyFont="1" applyAlignment="1">
      <alignment horizontal="right" vertical="top" wrapText="1"/>
    </xf>
    <xf numFmtId="2" fontId="48" fillId="0" borderId="10" xfId="3" applyNumberFormat="1" applyFont="1" applyBorder="1" applyAlignment="1">
      <alignment horizontal="center" vertical="top" wrapText="1"/>
    </xf>
    <xf numFmtId="0" fontId="10" fillId="0" borderId="12" xfId="3" applyFont="1" applyBorder="1"/>
    <xf numFmtId="0" fontId="10" fillId="0" borderId="0" xfId="3" applyFont="1"/>
    <xf numFmtId="0" fontId="10" fillId="0" borderId="0" xfId="3" applyFont="1" applyAlignment="1">
      <alignment textRotation="90"/>
    </xf>
    <xf numFmtId="0" fontId="10" fillId="0" borderId="0" xfId="3" applyFont="1" applyBorder="1"/>
    <xf numFmtId="0" fontId="10" fillId="0" borderId="14" xfId="3" applyFont="1" applyBorder="1"/>
    <xf numFmtId="164" fontId="2" fillId="0" borderId="0" xfId="3" applyNumberFormat="1" applyFont="1" applyAlignment="1">
      <alignment vertical="top"/>
    </xf>
    <xf numFmtId="0" fontId="6" fillId="0" borderId="8" xfId="3" applyFont="1" applyBorder="1" applyAlignment="1">
      <alignment vertical="center" wrapText="1"/>
    </xf>
    <xf numFmtId="0" fontId="6" fillId="0" borderId="8" xfId="3" applyFont="1" applyBorder="1" applyAlignment="1">
      <alignment vertical="center" textRotation="90" wrapText="1"/>
    </xf>
    <xf numFmtId="0" fontId="6" fillId="0" borderId="7" xfId="3" applyFont="1" applyBorder="1" applyAlignment="1">
      <alignment vertical="center" wrapText="1"/>
    </xf>
    <xf numFmtId="49" fontId="51" fillId="0" borderId="0" xfId="3" applyNumberFormat="1" applyFont="1" applyAlignment="1">
      <alignment vertical="top" wrapText="1"/>
    </xf>
    <xf numFmtId="0" fontId="16" fillId="0" borderId="0" xfId="3" applyFont="1" applyAlignment="1">
      <alignment horizontal="center" vertical="top"/>
    </xf>
    <xf numFmtId="49" fontId="14" fillId="0" borderId="0" xfId="3" applyNumberFormat="1" applyFont="1" applyAlignment="1">
      <alignment vertical="top"/>
    </xf>
    <xf numFmtId="49" fontId="14" fillId="0" borderId="0" xfId="3" applyNumberFormat="1" applyFont="1" applyAlignment="1">
      <alignment vertical="top" textRotation="90"/>
    </xf>
    <xf numFmtId="49" fontId="14" fillId="0" borderId="0" xfId="3" applyNumberFormat="1" applyFont="1" applyBorder="1" applyAlignment="1">
      <alignment vertical="top"/>
    </xf>
    <xf numFmtId="49" fontId="14" fillId="0" borderId="0" xfId="3" applyNumberFormat="1" applyFont="1" applyBorder="1" applyAlignment="1">
      <alignment vertical="top" textRotation="90"/>
    </xf>
    <xf numFmtId="49" fontId="14" fillId="0" borderId="28" xfId="3" applyNumberFormat="1" applyFont="1" applyBorder="1" applyAlignment="1">
      <alignment vertical="top"/>
    </xf>
    <xf numFmtId="49" fontId="14" fillId="0" borderId="28" xfId="3" applyNumberFormat="1" applyFont="1" applyBorder="1" applyAlignment="1">
      <alignment vertical="top" textRotation="90"/>
    </xf>
    <xf numFmtId="2" fontId="6" fillId="9" borderId="27" xfId="3" applyNumberFormat="1" applyFont="1" applyFill="1" applyBorder="1" applyAlignment="1">
      <alignment horizontal="center" vertical="top"/>
    </xf>
    <xf numFmtId="0" fontId="16" fillId="8" borderId="20" xfId="3" applyFont="1" applyFill="1" applyBorder="1" applyAlignment="1">
      <alignment horizontal="center" vertical="top"/>
    </xf>
    <xf numFmtId="0" fontId="16" fillId="8" borderId="1" xfId="3" applyFont="1" applyFill="1" applyBorder="1" applyAlignment="1">
      <alignment horizontal="center" vertical="top"/>
    </xf>
    <xf numFmtId="164" fontId="23" fillId="8" borderId="21" xfId="3" applyNumberFormat="1" applyFont="1" applyFill="1" applyBorder="1" applyAlignment="1">
      <alignment horizontal="center" vertical="top"/>
    </xf>
    <xf numFmtId="0" fontId="6" fillId="8" borderId="21" xfId="3" applyFont="1" applyFill="1" applyBorder="1" applyAlignment="1">
      <alignment horizontal="center" vertical="top"/>
    </xf>
    <xf numFmtId="0" fontId="6" fillId="8" borderId="20" xfId="3" applyFont="1" applyFill="1" applyBorder="1" applyAlignment="1">
      <alignment horizontal="right" vertical="top" wrapText="1"/>
    </xf>
    <xf numFmtId="49" fontId="6" fillId="4" borderId="21" xfId="3" applyNumberFormat="1" applyFont="1" applyFill="1" applyBorder="1" applyAlignment="1">
      <alignment horizontal="center" vertical="top"/>
    </xf>
    <xf numFmtId="0" fontId="16" fillId="2" borderId="20" xfId="3" applyFont="1" applyFill="1" applyBorder="1" applyAlignment="1">
      <alignment horizontal="center" vertical="top"/>
    </xf>
    <xf numFmtId="0" fontId="16" fillId="2" borderId="1" xfId="3" applyFont="1" applyFill="1" applyBorder="1" applyAlignment="1">
      <alignment horizontal="center" vertical="top"/>
    </xf>
    <xf numFmtId="164" fontId="12" fillId="2" borderId="21" xfId="3" applyNumberFormat="1" applyFont="1" applyFill="1" applyBorder="1" applyAlignment="1">
      <alignment horizontal="center" vertical="top"/>
    </xf>
    <xf numFmtId="0" fontId="6" fillId="2" borderId="21" xfId="3" applyFont="1" applyFill="1" applyBorder="1" applyAlignment="1">
      <alignment horizontal="center" vertical="top"/>
    </xf>
    <xf numFmtId="0" fontId="6" fillId="2" borderId="20" xfId="3" applyFont="1" applyFill="1" applyBorder="1" applyAlignment="1">
      <alignment horizontal="right" vertical="top" wrapText="1"/>
    </xf>
    <xf numFmtId="49" fontId="6" fillId="2" borderId="21" xfId="3" applyNumberFormat="1" applyFont="1" applyFill="1" applyBorder="1" applyAlignment="1">
      <alignment horizontal="center" vertical="top"/>
    </xf>
    <xf numFmtId="164" fontId="12" fillId="4" borderId="21" xfId="3" applyNumberFormat="1" applyFont="1" applyFill="1" applyBorder="1" applyAlignment="1">
      <alignment horizontal="center" vertical="top" wrapText="1"/>
    </xf>
    <xf numFmtId="9" fontId="16" fillId="5" borderId="20" xfId="3" applyNumberFormat="1" applyFont="1" applyFill="1" applyBorder="1" applyAlignment="1">
      <alignment horizontal="center" vertical="top"/>
    </xf>
    <xf numFmtId="0" fontId="14" fillId="5" borderId="24" xfId="3" applyFont="1" applyFill="1" applyBorder="1" applyAlignment="1">
      <alignment horizontal="center" vertical="center"/>
    </xf>
    <xf numFmtId="0" fontId="14" fillId="5" borderId="1" xfId="3" applyFont="1" applyFill="1" applyBorder="1" applyAlignment="1">
      <alignment horizontal="left" vertical="top" wrapText="1"/>
    </xf>
    <xf numFmtId="164" fontId="6" fillId="5" borderId="21" xfId="3" applyNumberFormat="1" applyFont="1" applyFill="1" applyBorder="1" applyAlignment="1">
      <alignment horizontal="center" vertical="top"/>
    </xf>
    <xf numFmtId="0" fontId="6" fillId="5" borderId="18" xfId="3" applyFont="1" applyFill="1" applyBorder="1" applyAlignment="1">
      <alignment horizontal="center" vertical="top"/>
    </xf>
    <xf numFmtId="9" fontId="16" fillId="5" borderId="37" xfId="3" applyNumberFormat="1" applyFont="1" applyFill="1" applyBorder="1" applyAlignment="1">
      <alignment horizontal="center" vertical="top"/>
    </xf>
    <xf numFmtId="0" fontId="14" fillId="5" borderId="38" xfId="3" applyFont="1" applyFill="1" applyBorder="1" applyAlignment="1">
      <alignment horizontal="center" vertical="center"/>
    </xf>
    <xf numFmtId="0" fontId="14" fillId="5" borderId="11" xfId="3" applyFont="1" applyFill="1" applyBorder="1" applyAlignment="1">
      <alignment horizontal="left" vertical="top" wrapText="1"/>
    </xf>
    <xf numFmtId="164" fontId="6" fillId="5" borderId="10" xfId="3" applyNumberFormat="1" applyFont="1" applyFill="1" applyBorder="1" applyAlignment="1">
      <alignment horizontal="center" vertical="top"/>
    </xf>
    <xf numFmtId="0" fontId="14" fillId="5" borderId="13" xfId="3" applyFont="1" applyFill="1" applyBorder="1" applyAlignment="1">
      <alignment horizontal="center" vertical="top"/>
    </xf>
    <xf numFmtId="9" fontId="16" fillId="5" borderId="55" xfId="3" applyNumberFormat="1" applyFont="1" applyFill="1" applyBorder="1" applyAlignment="1">
      <alignment horizontal="center" vertical="top"/>
    </xf>
    <xf numFmtId="0" fontId="14" fillId="5" borderId="57" xfId="3" applyFont="1" applyFill="1" applyBorder="1" applyAlignment="1">
      <alignment horizontal="center" vertical="center"/>
    </xf>
    <xf numFmtId="0" fontId="14" fillId="5" borderId="51" xfId="3" applyFont="1" applyFill="1" applyBorder="1" applyAlignment="1">
      <alignment horizontal="left" vertical="top" wrapText="1"/>
    </xf>
    <xf numFmtId="164" fontId="13" fillId="5" borderId="2" xfId="3" applyNumberFormat="1" applyFont="1" applyFill="1" applyBorder="1" applyAlignment="1">
      <alignment horizontal="center" vertical="top"/>
    </xf>
    <xf numFmtId="9" fontId="16" fillId="5" borderId="39" xfId="3" applyNumberFormat="1" applyFont="1" applyFill="1" applyBorder="1" applyAlignment="1">
      <alignment horizontal="center" vertical="top"/>
    </xf>
    <xf numFmtId="0" fontId="14" fillId="5" borderId="61" xfId="3" applyFont="1" applyFill="1" applyBorder="1" applyAlignment="1">
      <alignment horizontal="center" vertical="center"/>
    </xf>
    <xf numFmtId="0" fontId="14" fillId="5" borderId="40" xfId="3" applyFont="1" applyFill="1" applyBorder="1" applyAlignment="1">
      <alignment horizontal="left" vertical="top" wrapText="1"/>
    </xf>
    <xf numFmtId="164" fontId="6" fillId="11" borderId="18" xfId="3" applyNumberFormat="1" applyFont="1" applyFill="1" applyBorder="1" applyAlignment="1">
      <alignment horizontal="center" vertical="top"/>
    </xf>
    <xf numFmtId="0" fontId="6" fillId="11" borderId="18" xfId="3" applyFont="1" applyFill="1" applyBorder="1" applyAlignment="1">
      <alignment horizontal="center" vertical="top"/>
    </xf>
    <xf numFmtId="0" fontId="8" fillId="10" borderId="21" xfId="3" applyFont="1" applyFill="1" applyBorder="1" applyAlignment="1">
      <alignment horizontal="center" vertical="top" wrapText="1"/>
    </xf>
    <xf numFmtId="0" fontId="16" fillId="5" borderId="42" xfId="3" applyFont="1" applyFill="1" applyBorder="1" applyAlignment="1">
      <alignment horizontal="center" vertical="top"/>
    </xf>
    <xf numFmtId="0" fontId="14" fillId="5" borderId="35" xfId="3" applyFont="1" applyFill="1" applyBorder="1" applyAlignment="1">
      <alignment horizontal="center" vertical="top" wrapText="1"/>
    </xf>
    <xf numFmtId="0" fontId="14" fillId="5" borderId="15" xfId="3" applyFont="1" applyFill="1" applyBorder="1" applyAlignment="1">
      <alignment horizontal="left" vertical="top" wrapText="1"/>
    </xf>
    <xf numFmtId="164" fontId="14" fillId="11" borderId="13" xfId="3" applyNumberFormat="1" applyFont="1" applyFill="1" applyBorder="1" applyAlignment="1">
      <alignment horizontal="center" vertical="top"/>
    </xf>
    <xf numFmtId="0" fontId="14" fillId="11" borderId="13" xfId="3" applyFont="1" applyFill="1" applyBorder="1" applyAlignment="1">
      <alignment horizontal="center" vertical="top"/>
    </xf>
    <xf numFmtId="49" fontId="12" fillId="10" borderId="13" xfId="3" applyNumberFormat="1" applyFont="1" applyFill="1" applyBorder="1" applyAlignment="1">
      <alignment horizontal="center" vertical="top" wrapText="1"/>
    </xf>
    <xf numFmtId="0" fontId="14" fillId="11" borderId="2" xfId="3" applyFont="1" applyFill="1" applyBorder="1" applyAlignment="1">
      <alignment horizontal="center" vertical="top"/>
    </xf>
    <xf numFmtId="49" fontId="12" fillId="10" borderId="5" xfId="3" applyNumberFormat="1" applyFont="1" applyFill="1" applyBorder="1" applyAlignment="1">
      <alignment horizontal="center" vertical="top" wrapText="1"/>
    </xf>
    <xf numFmtId="9" fontId="16" fillId="5" borderId="42" xfId="3" applyNumberFormat="1" applyFont="1" applyFill="1" applyBorder="1" applyAlignment="1">
      <alignment horizontal="center" vertical="top"/>
    </xf>
    <xf numFmtId="0" fontId="16" fillId="5" borderId="35" xfId="3" applyFont="1" applyFill="1" applyBorder="1" applyAlignment="1">
      <alignment horizontal="center" vertical="center"/>
    </xf>
    <xf numFmtId="0" fontId="16" fillId="5" borderId="15" xfId="3" applyFont="1" applyFill="1" applyBorder="1" applyAlignment="1">
      <alignment horizontal="left" vertical="top" wrapText="1"/>
    </xf>
    <xf numFmtId="164" fontId="6" fillId="5" borderId="13" xfId="3" applyNumberFormat="1" applyFont="1" applyFill="1" applyBorder="1" applyAlignment="1">
      <alignment horizontal="center" vertical="top"/>
    </xf>
    <xf numFmtId="0" fontId="8" fillId="10" borderId="13" xfId="3" applyFont="1" applyFill="1" applyBorder="1" applyAlignment="1">
      <alignment horizontal="center" vertical="top" wrapText="1"/>
    </xf>
    <xf numFmtId="9" fontId="16" fillId="5" borderId="17" xfId="3" applyNumberFormat="1" applyFont="1" applyFill="1" applyBorder="1" applyAlignment="1">
      <alignment horizontal="center" vertical="top"/>
    </xf>
    <xf numFmtId="0" fontId="16" fillId="5" borderId="71" xfId="3" applyFont="1" applyFill="1" applyBorder="1" applyAlignment="1">
      <alignment horizontal="center" vertical="center"/>
    </xf>
    <xf numFmtId="0" fontId="16" fillId="5" borderId="60" xfId="3" applyFont="1" applyFill="1" applyBorder="1" applyAlignment="1">
      <alignment horizontal="left" vertical="top" wrapText="1"/>
    </xf>
    <xf numFmtId="49" fontId="12" fillId="10" borderId="5" xfId="3" applyNumberFormat="1" applyFont="1" applyFill="1" applyBorder="1" applyAlignment="1">
      <alignment vertical="top" wrapText="1"/>
    </xf>
    <xf numFmtId="0" fontId="16" fillId="5" borderId="61" xfId="3" applyFont="1" applyFill="1" applyBorder="1" applyAlignment="1">
      <alignment horizontal="center" vertical="center"/>
    </xf>
    <xf numFmtId="0" fontId="16" fillId="5" borderId="40" xfId="3" applyFont="1" applyFill="1" applyBorder="1" applyAlignment="1">
      <alignment horizontal="left" vertical="top" wrapText="1"/>
    </xf>
    <xf numFmtId="9" fontId="13" fillId="5" borderId="42" xfId="3" applyNumberFormat="1" applyFont="1" applyFill="1" applyBorder="1" applyAlignment="1">
      <alignment horizontal="center" vertical="top"/>
    </xf>
    <xf numFmtId="0" fontId="13" fillId="5" borderId="35" xfId="3" applyFont="1" applyFill="1" applyBorder="1" applyAlignment="1">
      <alignment horizontal="center" vertical="center"/>
    </xf>
    <xf numFmtId="164" fontId="12" fillId="5" borderId="13" xfId="3" applyNumberFormat="1" applyFont="1" applyFill="1" applyBorder="1" applyAlignment="1">
      <alignment horizontal="center" vertical="top"/>
    </xf>
    <xf numFmtId="9" fontId="13" fillId="5" borderId="17" xfId="3" applyNumberFormat="1" applyFont="1" applyFill="1" applyBorder="1" applyAlignment="1">
      <alignment horizontal="center" vertical="top"/>
    </xf>
    <xf numFmtId="0" fontId="13" fillId="5" borderId="71" xfId="3" applyFont="1" applyFill="1" applyBorder="1" applyAlignment="1">
      <alignment horizontal="center" vertical="center"/>
    </xf>
    <xf numFmtId="164" fontId="13" fillId="0" borderId="2" xfId="3" applyNumberFormat="1" applyFont="1" applyFill="1" applyBorder="1" applyAlignment="1">
      <alignment horizontal="center" vertical="top"/>
    </xf>
    <xf numFmtId="9" fontId="13" fillId="5" borderId="39" xfId="3" applyNumberFormat="1" applyFont="1" applyFill="1" applyBorder="1" applyAlignment="1">
      <alignment horizontal="center" vertical="top"/>
    </xf>
    <xf numFmtId="0" fontId="13" fillId="5" borderId="61" xfId="3" applyFont="1" applyFill="1" applyBorder="1" applyAlignment="1">
      <alignment horizontal="center" vertical="center"/>
    </xf>
    <xf numFmtId="164" fontId="12" fillId="11" borderId="18" xfId="3" applyNumberFormat="1" applyFont="1" applyFill="1" applyBorder="1" applyAlignment="1">
      <alignment horizontal="center" vertical="top"/>
    </xf>
    <xf numFmtId="164" fontId="13" fillId="11" borderId="2" xfId="3" applyNumberFormat="1" applyFont="1" applyFill="1" applyBorder="1" applyAlignment="1">
      <alignment horizontal="center" vertical="top"/>
    </xf>
    <xf numFmtId="164" fontId="14" fillId="5" borderId="17" xfId="3" applyNumberFormat="1" applyFont="1" applyFill="1" applyBorder="1" applyAlignment="1">
      <alignment horizontal="center" vertical="top"/>
    </xf>
    <xf numFmtId="0" fontId="14" fillId="5" borderId="35" xfId="3" applyFont="1" applyFill="1" applyBorder="1" applyAlignment="1">
      <alignment horizontal="center" vertical="center"/>
    </xf>
    <xf numFmtId="0" fontId="8" fillId="0" borderId="15" xfId="3" applyBorder="1" applyAlignment="1">
      <alignment vertical="top" wrapText="1"/>
    </xf>
    <xf numFmtId="0" fontId="8" fillId="0" borderId="40" xfId="3" applyBorder="1" applyAlignment="1">
      <alignment vertical="top" wrapText="1"/>
    </xf>
    <xf numFmtId="164" fontId="13" fillId="5" borderId="10" xfId="3" applyNumberFormat="1" applyFont="1" applyFill="1" applyBorder="1" applyAlignment="1">
      <alignment horizontal="center" vertical="top"/>
    </xf>
    <xf numFmtId="0" fontId="14" fillId="5" borderId="48" xfId="3" applyFont="1" applyFill="1" applyBorder="1" applyAlignment="1">
      <alignment horizontal="center" vertical="center"/>
    </xf>
    <xf numFmtId="0" fontId="8" fillId="0" borderId="60" xfId="3" applyBorder="1" applyAlignment="1">
      <alignment vertical="top" wrapText="1"/>
    </xf>
    <xf numFmtId="0" fontId="14" fillId="5" borderId="44" xfId="3" applyFont="1" applyFill="1" applyBorder="1" applyAlignment="1">
      <alignment horizontal="center" vertical="center"/>
    </xf>
    <xf numFmtId="1" fontId="14" fillId="5" borderId="17" xfId="3" applyNumberFormat="1" applyFont="1" applyFill="1" applyBorder="1" applyAlignment="1">
      <alignment horizontal="center" vertical="top"/>
    </xf>
    <xf numFmtId="0" fontId="14" fillId="5" borderId="38" xfId="3" applyFont="1" applyFill="1" applyBorder="1" applyAlignment="1">
      <alignment horizontal="center" vertical="top" wrapText="1"/>
    </xf>
    <xf numFmtId="1" fontId="14" fillId="5" borderId="34" xfId="3" applyNumberFormat="1" applyFont="1" applyFill="1" applyBorder="1" applyAlignment="1">
      <alignment horizontal="center" vertical="top"/>
    </xf>
    <xf numFmtId="0" fontId="14" fillId="5" borderId="33" xfId="3" applyFont="1" applyFill="1" applyBorder="1" applyAlignment="1">
      <alignment horizontal="center" vertical="top" wrapText="1"/>
    </xf>
    <xf numFmtId="9" fontId="16" fillId="5" borderId="30" xfId="3" applyNumberFormat="1" applyFont="1" applyFill="1" applyBorder="1" applyAlignment="1">
      <alignment horizontal="center" vertical="top"/>
    </xf>
    <xf numFmtId="0" fontId="16" fillId="5" borderId="44" xfId="3" applyFont="1" applyFill="1" applyBorder="1" applyAlignment="1">
      <alignment horizontal="center" vertical="center"/>
    </xf>
    <xf numFmtId="0" fontId="14" fillId="5" borderId="23" xfId="3" applyFont="1" applyFill="1" applyBorder="1" applyAlignment="1">
      <alignment horizontal="left" vertical="top" wrapText="1"/>
    </xf>
    <xf numFmtId="9" fontId="16" fillId="5" borderId="34" xfId="3" applyNumberFormat="1" applyFont="1" applyFill="1" applyBorder="1" applyAlignment="1">
      <alignment horizontal="center" vertical="top"/>
    </xf>
    <xf numFmtId="0" fontId="16" fillId="5" borderId="48" xfId="3" applyFont="1" applyFill="1" applyBorder="1" applyAlignment="1">
      <alignment horizontal="center" vertical="center"/>
    </xf>
    <xf numFmtId="9" fontId="16" fillId="5" borderId="26" xfId="3" applyNumberFormat="1" applyFont="1" applyFill="1" applyBorder="1" applyAlignment="1">
      <alignment horizontal="center" vertical="top"/>
    </xf>
    <xf numFmtId="0" fontId="16" fillId="5" borderId="49" xfId="3" applyFont="1" applyFill="1" applyBorder="1" applyAlignment="1">
      <alignment horizontal="center" vertical="center"/>
    </xf>
    <xf numFmtId="49" fontId="12" fillId="5" borderId="4" xfId="3" applyNumberFormat="1" applyFont="1" applyFill="1" applyBorder="1" applyAlignment="1">
      <alignment horizontal="center" vertical="top" wrapText="1"/>
    </xf>
    <xf numFmtId="2" fontId="14" fillId="0" borderId="10" xfId="3" applyNumberFormat="1" applyFont="1" applyFill="1" applyBorder="1" applyAlignment="1">
      <alignment horizontal="center" vertical="top"/>
    </xf>
    <xf numFmtId="0" fontId="13" fillId="5" borderId="13" xfId="3" applyFont="1" applyFill="1" applyBorder="1" applyAlignment="1">
      <alignment horizontal="center" vertical="top"/>
    </xf>
    <xf numFmtId="0" fontId="16" fillId="5" borderId="46" xfId="3" applyFont="1" applyFill="1" applyBorder="1" applyAlignment="1">
      <alignment horizontal="left" vertical="top" wrapText="1"/>
    </xf>
    <xf numFmtId="164" fontId="14" fillId="0" borderId="2" xfId="3" applyNumberFormat="1" applyFont="1" applyFill="1" applyBorder="1" applyAlignment="1">
      <alignment horizontal="center" vertical="top"/>
    </xf>
    <xf numFmtId="0" fontId="13" fillId="5" borderId="2" xfId="3" applyFont="1" applyFill="1" applyBorder="1" applyAlignment="1">
      <alignment horizontal="center" vertical="top"/>
    </xf>
    <xf numFmtId="0" fontId="16" fillId="5" borderId="50" xfId="3" applyFont="1" applyFill="1" applyBorder="1" applyAlignment="1">
      <alignment horizontal="left" vertical="top" wrapText="1"/>
    </xf>
    <xf numFmtId="2" fontId="14" fillId="11" borderId="13" xfId="3" applyNumberFormat="1" applyFont="1" applyFill="1" applyBorder="1" applyAlignment="1">
      <alignment horizontal="center" vertical="top"/>
    </xf>
    <xf numFmtId="0" fontId="13" fillId="11" borderId="13" xfId="3" applyFont="1" applyFill="1" applyBorder="1" applyAlignment="1">
      <alignment horizontal="center" vertical="top"/>
    </xf>
    <xf numFmtId="0" fontId="13" fillId="11" borderId="2" xfId="3" applyFont="1" applyFill="1" applyBorder="1" applyAlignment="1">
      <alignment horizontal="center" vertical="top"/>
    </xf>
    <xf numFmtId="9" fontId="14" fillId="5" borderId="42" xfId="3" applyNumberFormat="1" applyFont="1" applyFill="1" applyBorder="1" applyAlignment="1">
      <alignment horizontal="center" vertical="top"/>
    </xf>
    <xf numFmtId="0" fontId="15" fillId="10" borderId="13" xfId="3" applyFont="1" applyFill="1" applyBorder="1" applyAlignment="1">
      <alignment horizontal="center" vertical="top" wrapText="1"/>
    </xf>
    <xf numFmtId="9" fontId="14" fillId="5" borderId="39" xfId="3" applyNumberFormat="1" applyFont="1" applyFill="1" applyBorder="1" applyAlignment="1">
      <alignment horizontal="center" vertical="top"/>
    </xf>
    <xf numFmtId="164" fontId="16" fillId="0" borderId="10" xfId="3" applyNumberFormat="1" applyFont="1" applyFill="1" applyBorder="1" applyAlignment="1">
      <alignment horizontal="center" vertical="top"/>
    </xf>
    <xf numFmtId="9" fontId="14" fillId="5" borderId="34" xfId="3" applyNumberFormat="1" applyFont="1" applyFill="1" applyBorder="1" applyAlignment="1">
      <alignment horizontal="center" vertical="top"/>
    </xf>
    <xf numFmtId="9" fontId="14" fillId="5" borderId="26" xfId="3" applyNumberFormat="1" applyFont="1" applyFill="1" applyBorder="1" applyAlignment="1">
      <alignment horizontal="center" vertical="top"/>
    </xf>
    <xf numFmtId="0" fontId="14" fillId="5" borderId="42" xfId="3" applyFont="1" applyFill="1" applyBorder="1" applyAlignment="1">
      <alignment horizontal="center" vertical="top"/>
    </xf>
    <xf numFmtId="164" fontId="16" fillId="11" borderId="13" xfId="3" applyNumberFormat="1" applyFont="1" applyFill="1" applyBorder="1" applyAlignment="1">
      <alignment horizontal="center" vertical="top"/>
    </xf>
    <xf numFmtId="49" fontId="6" fillId="5" borderId="4" xfId="3" applyNumberFormat="1" applyFont="1" applyFill="1" applyBorder="1" applyAlignment="1">
      <alignment horizontal="center" vertical="top" wrapText="1"/>
    </xf>
    <xf numFmtId="0" fontId="8" fillId="10" borderId="5" xfId="3" applyFill="1" applyBorder="1"/>
    <xf numFmtId="49" fontId="12" fillId="10" borderId="13" xfId="3" applyNumberFormat="1" applyFont="1" applyFill="1" applyBorder="1" applyAlignment="1">
      <alignment vertical="top" wrapText="1"/>
    </xf>
    <xf numFmtId="9" fontId="26" fillId="5" borderId="42" xfId="3" applyNumberFormat="1" applyFont="1" applyFill="1" applyBorder="1" applyAlignment="1">
      <alignment horizontal="center" vertical="top"/>
    </xf>
    <xf numFmtId="0" fontId="26" fillId="5" borderId="35" xfId="3" applyFont="1" applyFill="1" applyBorder="1" applyAlignment="1">
      <alignment horizontal="center" vertical="center"/>
    </xf>
    <xf numFmtId="0" fontId="26" fillId="5" borderId="15" xfId="3" applyFont="1" applyFill="1" applyBorder="1" applyAlignment="1">
      <alignment vertical="top" wrapText="1"/>
    </xf>
    <xf numFmtId="0" fontId="12" fillId="5" borderId="18" xfId="3" applyFont="1" applyFill="1" applyBorder="1" applyAlignment="1">
      <alignment horizontal="center" vertical="top"/>
    </xf>
    <xf numFmtId="9" fontId="26" fillId="5" borderId="39" xfId="3" applyNumberFormat="1" applyFont="1" applyFill="1" applyBorder="1" applyAlignment="1">
      <alignment horizontal="center" vertical="top"/>
    </xf>
    <xf numFmtId="0" fontId="26" fillId="5" borderId="61" xfId="3" applyFont="1" applyFill="1" applyBorder="1" applyAlignment="1">
      <alignment horizontal="center" vertical="center"/>
    </xf>
    <xf numFmtId="0" fontId="26" fillId="5" borderId="40" xfId="3" applyFont="1" applyFill="1" applyBorder="1" applyAlignment="1">
      <alignment vertical="top" wrapText="1"/>
    </xf>
    <xf numFmtId="2" fontId="26" fillId="5" borderId="10" xfId="3" applyNumberFormat="1" applyFont="1" applyFill="1" applyBorder="1" applyAlignment="1">
      <alignment horizontal="center" vertical="top"/>
    </xf>
    <xf numFmtId="9" fontId="26" fillId="5" borderId="34" xfId="3" applyNumberFormat="1" applyFont="1" applyFill="1" applyBorder="1" applyAlignment="1">
      <alignment horizontal="center" vertical="top"/>
    </xf>
    <xf numFmtId="0" fontId="26" fillId="5" borderId="48" xfId="3" applyFont="1" applyFill="1" applyBorder="1" applyAlignment="1">
      <alignment horizontal="center" vertical="center"/>
    </xf>
    <xf numFmtId="0" fontId="26" fillId="5" borderId="46" xfId="3" applyFont="1" applyFill="1" applyBorder="1" applyAlignment="1">
      <alignment vertical="top" wrapText="1"/>
    </xf>
    <xf numFmtId="9" fontId="26" fillId="5" borderId="26" xfId="3" applyNumberFormat="1" applyFont="1" applyFill="1" applyBorder="1" applyAlignment="1">
      <alignment horizontal="center" vertical="top"/>
    </xf>
    <xf numFmtId="0" fontId="26" fillId="5" borderId="49" xfId="3" applyFont="1" applyFill="1" applyBorder="1" applyAlignment="1">
      <alignment horizontal="center" vertical="center"/>
    </xf>
    <xf numFmtId="0" fontId="26" fillId="5" borderId="23" xfId="3" applyFont="1" applyFill="1" applyBorder="1" applyAlignment="1">
      <alignment vertical="top" wrapText="1"/>
    </xf>
    <xf numFmtId="0" fontId="12" fillId="11" borderId="18" xfId="3" applyFont="1" applyFill="1" applyBorder="1" applyAlignment="1">
      <alignment horizontal="center" vertical="top"/>
    </xf>
    <xf numFmtId="0" fontId="26" fillId="5" borderId="35" xfId="3" applyFont="1" applyFill="1" applyBorder="1" applyAlignment="1">
      <alignment horizontal="center" vertical="top" wrapText="1"/>
    </xf>
    <xf numFmtId="2" fontId="26" fillId="11" borderId="13" xfId="3" applyNumberFormat="1" applyFont="1" applyFill="1" applyBorder="1" applyAlignment="1">
      <alignment horizontal="center" vertical="top"/>
    </xf>
    <xf numFmtId="0" fontId="13" fillId="4" borderId="65" xfId="3" applyFont="1" applyFill="1" applyBorder="1" applyAlignment="1">
      <alignment horizontal="center" vertical="top"/>
    </xf>
    <xf numFmtId="0" fontId="13" fillId="4" borderId="8" xfId="3" applyFont="1" applyFill="1" applyBorder="1" applyAlignment="1">
      <alignment horizontal="center" vertical="top"/>
    </xf>
    <xf numFmtId="0" fontId="13" fillId="4" borderId="70" xfId="3" applyFont="1" applyFill="1" applyBorder="1" applyAlignment="1">
      <alignment vertical="top" wrapText="1"/>
    </xf>
    <xf numFmtId="0" fontId="6" fillId="4" borderId="8" xfId="3" applyFont="1" applyFill="1" applyBorder="1" applyAlignment="1">
      <alignment vertical="top"/>
    </xf>
    <xf numFmtId="0" fontId="1" fillId="4" borderId="8" xfId="3" applyFont="1" applyFill="1" applyBorder="1" applyAlignment="1">
      <alignment vertical="top"/>
    </xf>
    <xf numFmtId="0" fontId="1" fillId="4" borderId="8" xfId="3" applyFont="1" applyFill="1" applyBorder="1" applyAlignment="1">
      <alignment vertical="top" textRotation="90"/>
    </xf>
    <xf numFmtId="0" fontId="1" fillId="4" borderId="7" xfId="3" applyFont="1" applyFill="1" applyBorder="1" applyAlignment="1">
      <alignment vertical="top"/>
    </xf>
    <xf numFmtId="0" fontId="6" fillId="4" borderId="20" xfId="3" applyFont="1" applyFill="1" applyBorder="1" applyAlignment="1">
      <alignment horizontal="left" vertical="top" wrapText="1"/>
    </xf>
    <xf numFmtId="0" fontId="6" fillId="4" borderId="1" xfId="3" applyFont="1" applyFill="1" applyBorder="1" applyAlignment="1">
      <alignment horizontal="left" vertical="top" wrapText="1"/>
    </xf>
    <xf numFmtId="164" fontId="6" fillId="4" borderId="21" xfId="3" applyNumberFormat="1" applyFont="1" applyFill="1" applyBorder="1" applyAlignment="1">
      <alignment horizontal="center" vertical="top" wrapText="1"/>
    </xf>
    <xf numFmtId="0" fontId="16" fillId="5" borderId="24" xfId="3" applyFont="1" applyFill="1" applyBorder="1" applyAlignment="1">
      <alignment horizontal="center" vertical="center"/>
    </xf>
    <xf numFmtId="0" fontId="26" fillId="0" borderId="1" xfId="3" applyFont="1" applyBorder="1" applyAlignment="1">
      <alignment horizontal="left" vertical="top"/>
    </xf>
    <xf numFmtId="0" fontId="6" fillId="5" borderId="27" xfId="3" applyFont="1" applyFill="1" applyBorder="1" applyAlignment="1">
      <alignment horizontal="center" vertical="top"/>
    </xf>
    <xf numFmtId="0" fontId="15" fillId="11" borderId="1" xfId="3" applyFont="1" applyFill="1" applyBorder="1" applyAlignment="1">
      <alignment horizontal="center" vertical="top" wrapText="1"/>
    </xf>
    <xf numFmtId="0" fontId="16" fillId="5" borderId="38" xfId="3" applyFont="1" applyFill="1" applyBorder="1" applyAlignment="1">
      <alignment horizontal="center" vertical="center"/>
    </xf>
    <xf numFmtId="0" fontId="26" fillId="0" borderId="45" xfId="3" applyFont="1" applyBorder="1" applyAlignment="1">
      <alignment horizontal="left" vertical="top"/>
    </xf>
    <xf numFmtId="164" fontId="13" fillId="5" borderId="21" xfId="3" applyNumberFormat="1" applyFont="1" applyFill="1" applyBorder="1" applyAlignment="1">
      <alignment horizontal="center" vertical="top"/>
    </xf>
    <xf numFmtId="49" fontId="6" fillId="11" borderId="28" xfId="3" applyNumberFormat="1" applyFont="1" applyFill="1" applyBorder="1" applyAlignment="1">
      <alignment vertical="top" wrapText="1"/>
    </xf>
    <xf numFmtId="0" fontId="26" fillId="0" borderId="36" xfId="3" applyFont="1" applyBorder="1" applyAlignment="1">
      <alignment horizontal="left" vertical="top"/>
    </xf>
    <xf numFmtId="0" fontId="13" fillId="0" borderId="46" xfId="3" applyFont="1" applyBorder="1" applyAlignment="1">
      <alignment vertical="top" wrapText="1"/>
    </xf>
    <xf numFmtId="0" fontId="14" fillId="5" borderId="30" xfId="3" applyFont="1" applyFill="1" applyBorder="1" applyAlignment="1">
      <alignment horizontal="center" vertical="center"/>
    </xf>
    <xf numFmtId="0" fontId="13" fillId="0" borderId="1" xfId="3" applyFont="1" applyBorder="1" applyAlignment="1">
      <alignment horizontal="left" vertical="top" wrapText="1"/>
    </xf>
    <xf numFmtId="164" fontId="6" fillId="5" borderId="27" xfId="3" applyNumberFormat="1" applyFont="1" applyFill="1" applyBorder="1" applyAlignment="1">
      <alignment horizontal="center" vertical="top"/>
    </xf>
    <xf numFmtId="0" fontId="15" fillId="5" borderId="0" xfId="3" applyFont="1" applyFill="1" applyBorder="1" applyAlignment="1">
      <alignment horizontal="center" vertical="top" wrapText="1"/>
    </xf>
    <xf numFmtId="0" fontId="14" fillId="5" borderId="39" xfId="3" applyFont="1" applyFill="1" applyBorder="1" applyAlignment="1">
      <alignment horizontal="center" vertical="center"/>
    </xf>
    <xf numFmtId="0" fontId="13" fillId="0" borderId="51" xfId="3" applyFont="1" applyBorder="1" applyAlignment="1">
      <alignment horizontal="left" vertical="top" wrapText="1"/>
    </xf>
    <xf numFmtId="164" fontId="13" fillId="5" borderId="56" xfId="3" applyNumberFormat="1" applyFont="1" applyFill="1" applyBorder="1" applyAlignment="1">
      <alignment horizontal="center" vertical="top"/>
    </xf>
    <xf numFmtId="0" fontId="13" fillId="0" borderId="36" xfId="3" applyFont="1" applyBorder="1" applyAlignment="1">
      <alignment horizontal="left" vertical="top" wrapText="1"/>
    </xf>
    <xf numFmtId="164" fontId="6" fillId="11" borderId="56" xfId="3" applyNumberFormat="1" applyFont="1" applyFill="1" applyBorder="1" applyAlignment="1">
      <alignment horizontal="center" vertical="top"/>
    </xf>
    <xf numFmtId="0" fontId="6" fillId="11" borderId="56" xfId="3" applyFont="1" applyFill="1" applyBorder="1" applyAlignment="1">
      <alignment horizontal="center" vertical="top"/>
    </xf>
    <xf numFmtId="164" fontId="14" fillId="7" borderId="14" xfId="3" applyNumberFormat="1" applyFont="1" applyFill="1" applyBorder="1" applyAlignment="1">
      <alignment horizontal="left" vertical="center" wrapText="1"/>
    </xf>
    <xf numFmtId="164" fontId="14" fillId="7" borderId="31" xfId="3" applyNumberFormat="1" applyFont="1" applyFill="1" applyBorder="1" applyAlignment="1">
      <alignment horizontal="left" vertical="center" wrapText="1"/>
    </xf>
    <xf numFmtId="0" fontId="16" fillId="5" borderId="41" xfId="3" applyFont="1" applyFill="1" applyBorder="1" applyAlignment="1">
      <alignment horizontal="center" vertical="center"/>
    </xf>
    <xf numFmtId="0" fontId="16" fillId="5" borderId="14" xfId="3" applyFont="1" applyFill="1" applyBorder="1" applyAlignment="1">
      <alignment horizontal="left" vertical="top"/>
    </xf>
    <xf numFmtId="0" fontId="16" fillId="5" borderId="36" xfId="3" applyFont="1" applyFill="1" applyBorder="1" applyAlignment="1">
      <alignment horizontal="left" vertical="top"/>
    </xf>
    <xf numFmtId="0" fontId="14" fillId="5" borderId="5" xfId="3" applyFont="1" applyFill="1" applyBorder="1" applyAlignment="1">
      <alignment horizontal="center" vertical="top"/>
    </xf>
    <xf numFmtId="0" fontId="15" fillId="11" borderId="1" xfId="3" applyFont="1" applyFill="1" applyBorder="1" applyAlignment="1">
      <alignment vertical="top" wrapText="1"/>
    </xf>
    <xf numFmtId="164" fontId="14" fillId="11" borderId="10" xfId="3" applyNumberFormat="1" applyFont="1" applyFill="1" applyBorder="1" applyAlignment="1">
      <alignment horizontal="center" vertical="top"/>
    </xf>
    <xf numFmtId="0" fontId="14" fillId="11" borderId="10" xfId="3" applyFont="1" applyFill="1" applyBorder="1" applyAlignment="1">
      <alignment horizontal="center" vertical="top"/>
    </xf>
    <xf numFmtId="0" fontId="12" fillId="4" borderId="8" xfId="3" applyFont="1" applyFill="1" applyBorder="1" applyAlignment="1">
      <alignment vertical="top" textRotation="90"/>
    </xf>
    <xf numFmtId="49" fontId="11" fillId="2" borderId="7" xfId="3" applyNumberFormat="1" applyFont="1" applyFill="1" applyBorder="1" applyAlignment="1">
      <alignment horizontal="center" vertical="top"/>
    </xf>
    <xf numFmtId="0" fontId="10" fillId="0" borderId="65" xfId="3" applyFont="1" applyBorder="1" applyAlignment="1">
      <alignment horizontal="center" vertical="top"/>
    </xf>
    <xf numFmtId="0" fontId="10" fillId="0" borderId="64" xfId="3" applyFont="1" applyBorder="1" applyAlignment="1">
      <alignment horizontal="center" vertical="center" wrapText="1"/>
    </xf>
    <xf numFmtId="0" fontId="13" fillId="0" borderId="70" xfId="3" applyFont="1" applyBorder="1" applyAlignment="1">
      <alignment vertical="top" wrapText="1"/>
    </xf>
    <xf numFmtId="0" fontId="6" fillId="0" borderId="28" xfId="3" applyFont="1" applyBorder="1" applyAlignment="1">
      <alignment horizontal="left" vertical="top"/>
    </xf>
    <xf numFmtId="0" fontId="1" fillId="0" borderId="28" xfId="3" applyFont="1" applyBorder="1" applyAlignment="1">
      <alignment horizontal="left" vertical="top"/>
    </xf>
    <xf numFmtId="0" fontId="1" fillId="0" borderId="28" xfId="3" applyFont="1" applyBorder="1" applyAlignment="1">
      <alignment horizontal="left" vertical="top" textRotation="90"/>
    </xf>
    <xf numFmtId="0" fontId="7" fillId="0" borderId="28" xfId="3" applyFont="1" applyBorder="1" applyAlignment="1">
      <alignment horizontal="left" vertical="top"/>
    </xf>
    <xf numFmtId="0" fontId="1" fillId="0" borderId="6" xfId="3" applyFont="1" applyBorder="1" applyAlignment="1">
      <alignment vertical="top"/>
    </xf>
    <xf numFmtId="49" fontId="6" fillId="2" borderId="6" xfId="3" applyNumberFormat="1" applyFont="1" applyFill="1" applyBorder="1" applyAlignment="1">
      <alignment horizontal="center" vertical="top" wrapText="1"/>
    </xf>
    <xf numFmtId="0" fontId="6" fillId="3" borderId="4" xfId="3" applyFont="1" applyFill="1" applyBorder="1" applyAlignment="1">
      <alignment horizontal="left" vertical="top"/>
    </xf>
    <xf numFmtId="0" fontId="6" fillId="3" borderId="28" xfId="3" applyFont="1" applyFill="1" applyBorder="1" applyAlignment="1">
      <alignment horizontal="left" vertical="top"/>
    </xf>
    <xf numFmtId="0" fontId="1" fillId="3" borderId="28" xfId="3" applyFont="1" applyFill="1" applyBorder="1" applyAlignment="1">
      <alignment horizontal="left" vertical="top"/>
    </xf>
    <xf numFmtId="0" fontId="1" fillId="3" borderId="28" xfId="3" applyFont="1" applyFill="1" applyBorder="1" applyAlignment="1">
      <alignment horizontal="left" vertical="top" textRotation="90"/>
    </xf>
    <xf numFmtId="0" fontId="7" fillId="3" borderId="28" xfId="3" applyFont="1" applyFill="1" applyBorder="1" applyAlignment="1">
      <alignment horizontal="left" vertical="top"/>
    </xf>
    <xf numFmtId="0" fontId="1" fillId="2" borderId="28" xfId="3" applyFont="1" applyFill="1" applyBorder="1" applyAlignment="1">
      <alignment vertical="top"/>
    </xf>
    <xf numFmtId="0" fontId="4" fillId="0" borderId="0" xfId="3" applyFont="1" applyAlignment="1">
      <alignment horizontal="center" vertical="center" textRotation="90"/>
    </xf>
    <xf numFmtId="2" fontId="55" fillId="15" borderId="27" xfId="9" applyNumberFormat="1" applyFont="1" applyFill="1" applyBorder="1" applyAlignment="1">
      <alignment horizontal="center" vertical="top" wrapText="1"/>
    </xf>
    <xf numFmtId="2" fontId="48" fillId="0" borderId="2" xfId="9" applyNumberFormat="1" applyFont="1" applyBorder="1" applyAlignment="1">
      <alignment vertical="top" wrapText="1"/>
    </xf>
    <xf numFmtId="0" fontId="2" fillId="0" borderId="0" xfId="9" applyFont="1" applyAlignment="1">
      <alignment vertical="top"/>
    </xf>
    <xf numFmtId="0" fontId="9" fillId="0" borderId="0" xfId="9" applyFont="1" applyAlignment="1">
      <alignment vertical="top"/>
    </xf>
    <xf numFmtId="2" fontId="49" fillId="12" borderId="27" xfId="9" applyNumberFormat="1" applyFont="1" applyFill="1" applyBorder="1" applyAlignment="1">
      <alignment horizontal="center" vertical="top" wrapText="1"/>
    </xf>
    <xf numFmtId="2" fontId="48" fillId="0" borderId="18" xfId="9" applyNumberFormat="1" applyFont="1" applyBorder="1" applyAlignment="1">
      <alignment vertical="top" wrapText="1"/>
    </xf>
    <xf numFmtId="0" fontId="53" fillId="0" borderId="0" xfId="9" applyFont="1" applyAlignment="1">
      <alignment vertical="top"/>
    </xf>
    <xf numFmtId="2" fontId="48" fillId="0" borderId="56" xfId="9" applyNumberFormat="1" applyFont="1" applyBorder="1" applyAlignment="1">
      <alignment vertical="top" wrapText="1"/>
    </xf>
    <xf numFmtId="0" fontId="54" fillId="0" borderId="0" xfId="9" applyFont="1" applyAlignment="1">
      <alignment vertical="top"/>
    </xf>
    <xf numFmtId="0" fontId="11" fillId="0" borderId="0" xfId="9" applyFont="1" applyAlignment="1">
      <alignment horizontal="right" vertical="top" wrapText="1"/>
    </xf>
    <xf numFmtId="2" fontId="48" fillId="0" borderId="10" xfId="9" applyNumberFormat="1" applyFont="1" applyBorder="1" applyAlignment="1">
      <alignment vertical="top" wrapText="1"/>
    </xf>
    <xf numFmtId="0" fontId="10" fillId="0" borderId="12" xfId="9" applyFont="1" applyBorder="1"/>
    <xf numFmtId="0" fontId="10" fillId="0" borderId="0" xfId="9" applyFont="1"/>
    <xf numFmtId="0" fontId="10" fillId="0" borderId="0" xfId="9" applyFont="1" applyAlignment="1">
      <alignment textRotation="90"/>
    </xf>
    <xf numFmtId="0" fontId="10" fillId="0" borderId="0" xfId="9" applyFont="1" applyBorder="1"/>
    <xf numFmtId="0" fontId="10" fillId="0" borderId="14" xfId="9" applyFont="1" applyBorder="1"/>
    <xf numFmtId="0" fontId="50" fillId="0" borderId="10" xfId="2" applyFont="1" applyBorder="1" applyAlignment="1">
      <alignment vertical="top" wrapText="1"/>
    </xf>
    <xf numFmtId="2" fontId="56" fillId="0" borderId="2" xfId="9" applyNumberFormat="1" applyFont="1" applyBorder="1" applyAlignment="1">
      <alignment horizontal="center" vertical="top" wrapText="1"/>
    </xf>
    <xf numFmtId="164" fontId="9" fillId="0" borderId="0" xfId="9" applyNumberFormat="1" applyFont="1" applyAlignment="1">
      <alignment vertical="top"/>
    </xf>
    <xf numFmtId="2" fontId="57" fillId="12" borderId="27" xfId="9" applyNumberFormat="1" applyFont="1" applyFill="1" applyBorder="1" applyAlignment="1">
      <alignment horizontal="center" vertical="top" wrapText="1"/>
    </xf>
    <xf numFmtId="0" fontId="46" fillId="0" borderId="8" xfId="9" applyBorder="1"/>
    <xf numFmtId="0" fontId="6" fillId="0" borderId="8" xfId="9" applyFont="1" applyBorder="1" applyAlignment="1">
      <alignment vertical="center" wrapText="1"/>
    </xf>
    <xf numFmtId="0" fontId="6" fillId="0" borderId="8" xfId="9" applyFont="1" applyBorder="1" applyAlignment="1">
      <alignment vertical="center" textRotation="90" wrapText="1"/>
    </xf>
    <xf numFmtId="0" fontId="6" fillId="0" borderId="7" xfId="9" applyFont="1" applyBorder="1" applyAlignment="1">
      <alignment vertical="center" wrapText="1"/>
    </xf>
    <xf numFmtId="49" fontId="51" fillId="0" borderId="0" xfId="9" applyNumberFormat="1" applyFont="1" applyAlignment="1">
      <alignment vertical="top" wrapText="1"/>
    </xf>
    <xf numFmtId="49" fontId="4" fillId="0" borderId="0" xfId="9" applyNumberFormat="1" applyFont="1" applyAlignment="1">
      <alignment vertical="top" wrapText="1"/>
    </xf>
    <xf numFmtId="0" fontId="16" fillId="0" borderId="0" xfId="9" applyFont="1" applyAlignment="1">
      <alignment horizontal="center" vertical="top"/>
    </xf>
    <xf numFmtId="0" fontId="26" fillId="0" borderId="0" xfId="9" applyFont="1" applyAlignment="1">
      <alignment horizontal="center" vertical="top"/>
    </xf>
    <xf numFmtId="49" fontId="16" fillId="0" borderId="0" xfId="9" applyNumberFormat="1" applyFont="1" applyAlignment="1">
      <alignment horizontal="right" vertical="top"/>
    </xf>
    <xf numFmtId="49" fontId="14" fillId="0" borderId="0" xfId="9" applyNumberFormat="1" applyFont="1" applyAlignment="1">
      <alignment vertical="top"/>
    </xf>
    <xf numFmtId="0" fontId="32" fillId="0" borderId="0" xfId="9" applyFont="1" applyAlignment="1">
      <alignment horizontal="center" vertical="top"/>
    </xf>
    <xf numFmtId="49" fontId="5" fillId="0" borderId="0" xfId="9" applyNumberFormat="1" applyFont="1" applyAlignment="1">
      <alignment vertical="top"/>
    </xf>
    <xf numFmtId="49" fontId="5" fillId="0" borderId="0" xfId="9" applyNumberFormat="1" applyFont="1" applyAlignment="1">
      <alignment vertical="top" textRotation="90"/>
    </xf>
    <xf numFmtId="0" fontId="5" fillId="9" borderId="9" xfId="9" applyFont="1" applyFill="1" applyBorder="1" applyAlignment="1">
      <alignment vertical="top"/>
    </xf>
    <xf numFmtId="0" fontId="5" fillId="9" borderId="8" xfId="9" applyFont="1" applyFill="1" applyBorder="1" applyAlignment="1">
      <alignment vertical="top"/>
    </xf>
    <xf numFmtId="0" fontId="5" fillId="9" borderId="7" xfId="9" applyFont="1" applyFill="1" applyBorder="1" applyAlignment="1">
      <alignment vertical="top"/>
    </xf>
    <xf numFmtId="0" fontId="32" fillId="2" borderId="20" xfId="9" applyFont="1" applyFill="1" applyBorder="1" applyAlignment="1">
      <alignment horizontal="center" vertical="top"/>
    </xf>
    <xf numFmtId="0" fontId="32" fillId="2" borderId="1" xfId="9" applyFont="1" applyFill="1" applyBorder="1" applyAlignment="1">
      <alignment horizontal="center" vertical="top"/>
    </xf>
    <xf numFmtId="0" fontId="3" fillId="4" borderId="9" xfId="9" applyFont="1" applyFill="1" applyBorder="1" applyAlignment="1">
      <alignment horizontal="left" vertical="top" wrapText="1"/>
    </xf>
    <xf numFmtId="0" fontId="3" fillId="4" borderId="8" xfId="9" applyFont="1" applyFill="1" applyBorder="1" applyAlignment="1">
      <alignment horizontal="left" vertical="top" wrapText="1"/>
    </xf>
    <xf numFmtId="0" fontId="3" fillId="4" borderId="7" xfId="9" applyFont="1" applyFill="1" applyBorder="1" applyAlignment="1">
      <alignment horizontal="left" vertical="top" wrapText="1"/>
    </xf>
    <xf numFmtId="0" fontId="3" fillId="4" borderId="22" xfId="9" applyFont="1" applyFill="1" applyBorder="1" applyAlignment="1">
      <alignment horizontal="center" vertical="top"/>
    </xf>
    <xf numFmtId="0" fontId="5" fillId="0" borderId="12" xfId="9" applyFont="1" applyBorder="1" applyAlignment="1">
      <alignment horizontal="center" vertical="top"/>
    </xf>
    <xf numFmtId="0" fontId="58" fillId="5" borderId="24" xfId="9" applyFont="1" applyFill="1" applyBorder="1" applyAlignment="1">
      <alignment horizontal="center" vertical="center"/>
    </xf>
    <xf numFmtId="0" fontId="59" fillId="5" borderId="22" xfId="9" applyFont="1" applyFill="1" applyBorder="1" applyAlignment="1">
      <alignment horizontal="left" vertical="top" wrapText="1"/>
    </xf>
    <xf numFmtId="0" fontId="3" fillId="5" borderId="18" xfId="9" applyFont="1" applyFill="1" applyBorder="1" applyAlignment="1">
      <alignment horizontal="center" vertical="top"/>
    </xf>
    <xf numFmtId="0" fontId="5" fillId="0" borderId="37" xfId="9" applyFont="1" applyBorder="1" applyAlignment="1">
      <alignment horizontal="center" vertical="top"/>
    </xf>
    <xf numFmtId="0" fontId="58" fillId="5" borderId="38" xfId="9" applyFont="1" applyFill="1" applyBorder="1" applyAlignment="1">
      <alignment horizontal="center" vertical="center"/>
    </xf>
    <xf numFmtId="0" fontId="59" fillId="5" borderId="36" xfId="9" applyFont="1" applyFill="1" applyBorder="1" applyAlignment="1">
      <alignment horizontal="left" vertical="top" wrapText="1"/>
    </xf>
    <xf numFmtId="164" fontId="5" fillId="5" borderId="21" xfId="9" applyNumberFormat="1" applyFont="1" applyFill="1" applyBorder="1" applyAlignment="1">
      <alignment horizontal="center" vertical="top"/>
    </xf>
    <xf numFmtId="164" fontId="3" fillId="5" borderId="18" xfId="9" applyNumberFormat="1" applyFont="1" applyFill="1" applyBorder="1" applyAlignment="1">
      <alignment horizontal="center" vertical="top"/>
    </xf>
    <xf numFmtId="0" fontId="31" fillId="5" borderId="1" xfId="9" applyFont="1" applyFill="1" applyBorder="1" applyAlignment="1">
      <alignment horizontal="center" vertical="top" wrapText="1"/>
    </xf>
    <xf numFmtId="0" fontId="31" fillId="10" borderId="21" xfId="9" applyFont="1" applyFill="1" applyBorder="1" applyAlignment="1">
      <alignment horizontal="center" vertical="top" wrapText="1"/>
    </xf>
    <xf numFmtId="0" fontId="5" fillId="5" borderId="34" xfId="9" applyFont="1" applyFill="1" applyBorder="1" applyAlignment="1">
      <alignment horizontal="center" vertical="top"/>
    </xf>
    <xf numFmtId="0" fontId="13" fillId="0" borderId="33" xfId="9" applyFont="1" applyBorder="1" applyAlignment="1">
      <alignment horizontal="center" vertical="center" wrapText="1"/>
    </xf>
    <xf numFmtId="164" fontId="5" fillId="5" borderId="2" xfId="9" applyNumberFormat="1" applyFont="1" applyFill="1" applyBorder="1" applyAlignment="1">
      <alignment horizontal="center" vertical="top"/>
    </xf>
    <xf numFmtId="0" fontId="5" fillId="0" borderId="42" xfId="9" applyFont="1" applyBorder="1" applyAlignment="1">
      <alignment horizontal="center" vertical="top"/>
    </xf>
    <xf numFmtId="0" fontId="13" fillId="5" borderId="35" xfId="9" applyFont="1" applyFill="1" applyBorder="1" applyAlignment="1">
      <alignment horizontal="center" vertical="center"/>
    </xf>
    <xf numFmtId="0" fontId="13" fillId="5" borderId="15" xfId="9" applyFont="1" applyFill="1" applyBorder="1" applyAlignment="1">
      <alignment horizontal="left" vertical="top" wrapText="1"/>
    </xf>
    <xf numFmtId="164" fontId="3" fillId="5" borderId="13" xfId="9" applyNumberFormat="1" applyFont="1" applyFill="1" applyBorder="1" applyAlignment="1">
      <alignment horizontal="center" vertical="top"/>
    </xf>
    <xf numFmtId="0" fontId="31" fillId="5" borderId="0" xfId="9" applyFont="1" applyFill="1" applyBorder="1" applyAlignment="1">
      <alignment horizontal="center" vertical="top" wrapText="1"/>
    </xf>
    <xf numFmtId="0" fontId="5" fillId="0" borderId="39" xfId="9" applyFont="1" applyBorder="1" applyAlignment="1">
      <alignment horizontal="center" vertical="top"/>
    </xf>
    <xf numFmtId="0" fontId="13" fillId="5" borderId="48" xfId="9" applyFont="1" applyFill="1" applyBorder="1" applyAlignment="1">
      <alignment horizontal="center" vertical="top" wrapText="1"/>
    </xf>
    <xf numFmtId="0" fontId="5" fillId="5" borderId="30" xfId="9" applyFont="1" applyFill="1" applyBorder="1" applyAlignment="1">
      <alignment horizontal="center" vertical="center"/>
    </xf>
    <xf numFmtId="0" fontId="13" fillId="5" borderId="44" xfId="9" applyFont="1" applyFill="1" applyBorder="1" applyAlignment="1">
      <alignment horizontal="center" vertical="center"/>
    </xf>
    <xf numFmtId="0" fontId="13" fillId="5" borderId="23" xfId="9" applyFont="1" applyFill="1" applyBorder="1" applyAlignment="1">
      <alignment horizontal="left" vertical="top" wrapText="1"/>
    </xf>
    <xf numFmtId="0" fontId="31" fillId="11" borderId="21" xfId="9" applyFont="1" applyFill="1" applyBorder="1" applyAlignment="1">
      <alignment horizontal="center" vertical="top" wrapText="1"/>
    </xf>
    <xf numFmtId="49" fontId="3" fillId="3" borderId="22" xfId="9" applyNumberFormat="1" applyFont="1" applyFill="1" applyBorder="1" applyAlignment="1">
      <alignment horizontal="center" vertical="top"/>
    </xf>
    <xf numFmtId="0" fontId="5" fillId="5" borderId="42" xfId="9" applyFont="1" applyFill="1" applyBorder="1" applyAlignment="1">
      <alignment horizontal="center" vertical="center"/>
    </xf>
    <xf numFmtId="164" fontId="32" fillId="5" borderId="2" xfId="9" applyNumberFormat="1" applyFont="1" applyFill="1" applyBorder="1" applyAlignment="1">
      <alignment horizontal="center" vertical="top"/>
    </xf>
    <xf numFmtId="49" fontId="3" fillId="11" borderId="13" xfId="9" applyNumberFormat="1" applyFont="1" applyFill="1" applyBorder="1" applyAlignment="1">
      <alignment horizontal="center" vertical="top"/>
    </xf>
    <xf numFmtId="0" fontId="5" fillId="5" borderId="39" xfId="9" applyFont="1" applyFill="1" applyBorder="1" applyAlignment="1">
      <alignment horizontal="center" vertical="center"/>
    </xf>
    <xf numFmtId="0" fontId="32" fillId="5" borderId="39" xfId="9" applyFont="1" applyFill="1" applyBorder="1" applyAlignment="1">
      <alignment horizontal="center" vertical="center"/>
    </xf>
    <xf numFmtId="0" fontId="13" fillId="5" borderId="61" xfId="9" applyFont="1" applyFill="1" applyBorder="1" applyAlignment="1">
      <alignment horizontal="center" vertical="top" wrapText="1"/>
    </xf>
    <xf numFmtId="164" fontId="5" fillId="5" borderId="13" xfId="9" applyNumberFormat="1" applyFont="1" applyFill="1" applyBorder="1" applyAlignment="1">
      <alignment horizontal="center" vertical="top"/>
    </xf>
    <xf numFmtId="0" fontId="5" fillId="5" borderId="13" xfId="9" applyFont="1" applyFill="1" applyBorder="1" applyAlignment="1">
      <alignment horizontal="center" vertical="top"/>
    </xf>
    <xf numFmtId="0" fontId="5" fillId="5" borderId="34" xfId="9" applyFont="1" applyFill="1" applyBorder="1" applyAlignment="1">
      <alignment horizontal="center" vertical="center"/>
    </xf>
    <xf numFmtId="0" fontId="5" fillId="5" borderId="17" xfId="9" applyFont="1" applyFill="1" applyBorder="1" applyAlignment="1">
      <alignment horizontal="center" vertical="center"/>
    </xf>
    <xf numFmtId="0" fontId="13" fillId="5" borderId="71" xfId="9" applyFont="1" applyFill="1" applyBorder="1" applyAlignment="1">
      <alignment horizontal="center" vertical="top" wrapText="1"/>
    </xf>
    <xf numFmtId="0" fontId="13" fillId="5" borderId="60" xfId="9" applyFont="1" applyFill="1" applyBorder="1" applyAlignment="1">
      <alignment horizontal="left" vertical="top" wrapText="1"/>
    </xf>
    <xf numFmtId="0" fontId="5" fillId="0" borderId="30" xfId="9" applyFont="1" applyBorder="1" applyAlignment="1">
      <alignment horizontal="center" vertical="center"/>
    </xf>
    <xf numFmtId="0" fontId="5" fillId="0" borderId="65" xfId="9" applyFont="1" applyBorder="1" applyAlignment="1">
      <alignment horizontal="center" vertical="center"/>
    </xf>
    <xf numFmtId="0" fontId="13" fillId="0" borderId="68" xfId="9" applyFont="1" applyBorder="1" applyAlignment="1">
      <alignment horizontal="center" vertical="center" wrapText="1"/>
    </xf>
    <xf numFmtId="0" fontId="13" fillId="0" borderId="29" xfId="9" applyFont="1" applyBorder="1" applyAlignment="1">
      <alignment horizontal="center" vertical="top"/>
    </xf>
    <xf numFmtId="0" fontId="13" fillId="0" borderId="16" xfId="9" applyFont="1" applyBorder="1" applyAlignment="1">
      <alignment horizontal="center" vertical="center" wrapText="1"/>
    </xf>
    <xf numFmtId="0" fontId="13" fillId="0" borderId="32" xfId="9" applyFont="1" applyBorder="1" applyAlignment="1">
      <alignment vertical="center" wrapText="1"/>
    </xf>
    <xf numFmtId="0" fontId="4" fillId="0" borderId="0" xfId="9" applyFont="1" applyAlignment="1">
      <alignment horizontal="center" vertical="center" textRotation="90"/>
    </xf>
    <xf numFmtId="0" fontId="9" fillId="0" borderId="0" xfId="1" applyFont="1" applyAlignment="1">
      <alignment vertical="top"/>
    </xf>
    <xf numFmtId="0" fontId="9" fillId="0" borderId="0" xfId="1" applyFont="1" applyAlignment="1">
      <alignment vertical="center"/>
    </xf>
    <xf numFmtId="0" fontId="10" fillId="0" borderId="0" xfId="1" applyFont="1" applyAlignment="1">
      <alignment vertical="top"/>
    </xf>
    <xf numFmtId="0" fontId="9" fillId="0" borderId="13" xfId="1" applyFont="1" applyBorder="1" applyAlignment="1">
      <alignment vertical="top"/>
    </xf>
    <xf numFmtId="0" fontId="9" fillId="0" borderId="0" xfId="1" applyFont="1" applyBorder="1" applyAlignment="1">
      <alignment vertical="top"/>
    </xf>
    <xf numFmtId="164" fontId="9" fillId="0" borderId="0" xfId="1" applyNumberFormat="1" applyFont="1" applyAlignment="1">
      <alignment vertical="top"/>
    </xf>
    <xf numFmtId="0" fontId="60" fillId="0" borderId="0" xfId="1" applyFont="1" applyBorder="1" applyAlignment="1">
      <alignment vertical="top"/>
    </xf>
    <xf numFmtId="164" fontId="60" fillId="0" borderId="0" xfId="1" applyNumberFormat="1" applyFont="1" applyBorder="1" applyAlignment="1">
      <alignment vertical="top"/>
    </xf>
    <xf numFmtId="49" fontId="9" fillId="0" borderId="0" xfId="1" applyNumberFormat="1" applyFont="1" applyBorder="1" applyAlignment="1">
      <alignment horizontal="center" vertical="top"/>
    </xf>
    <xf numFmtId="0" fontId="9" fillId="0" borderId="0" xfId="1" applyFont="1" applyAlignment="1">
      <alignment horizontal="center" vertical="top"/>
    </xf>
    <xf numFmtId="164" fontId="10" fillId="0" borderId="0" xfId="1" applyNumberFormat="1" applyFont="1" applyBorder="1" applyAlignment="1">
      <alignment horizontal="center" vertical="top" wrapText="1"/>
    </xf>
    <xf numFmtId="0" fontId="10" fillId="0" borderId="0" xfId="1" applyFont="1" applyFill="1" applyBorder="1" applyAlignment="1">
      <alignment horizontal="left" vertical="top" wrapText="1"/>
    </xf>
    <xf numFmtId="0" fontId="10" fillId="0" borderId="0" xfId="1" applyFont="1" applyFill="1" applyBorder="1" applyAlignment="1">
      <alignment horizontal="left" vertical="center" wrapText="1"/>
    </xf>
    <xf numFmtId="0" fontId="18" fillId="0" borderId="0" xfId="1" applyFont="1" applyFill="1" applyBorder="1" applyAlignment="1">
      <alignment horizontal="left" vertical="top" wrapText="1"/>
    </xf>
    <xf numFmtId="2" fontId="13" fillId="0" borderId="0" xfId="1" applyNumberFormat="1" applyFont="1" applyAlignment="1">
      <alignment vertical="top"/>
    </xf>
    <xf numFmtId="0" fontId="26" fillId="0" borderId="0" xfId="1" applyFont="1" applyFill="1" applyBorder="1" applyAlignment="1">
      <alignment vertical="top"/>
    </xf>
    <xf numFmtId="2" fontId="19" fillId="15" borderId="27" xfId="1" applyNumberFormat="1" applyFont="1" applyFill="1" applyBorder="1" applyAlignment="1">
      <alignment horizontal="center" vertical="top" wrapText="1"/>
    </xf>
    <xf numFmtId="4" fontId="10" fillId="0" borderId="0" xfId="1" applyNumberFormat="1" applyFont="1" applyFill="1" applyBorder="1" applyAlignment="1">
      <alignment horizontal="center" vertical="top" wrapText="1"/>
    </xf>
    <xf numFmtId="2" fontId="13" fillId="0" borderId="10" xfId="1" applyNumberFormat="1" applyFont="1" applyFill="1" applyBorder="1" applyAlignment="1">
      <alignment horizontal="center" vertical="top" wrapText="1"/>
    </xf>
    <xf numFmtId="164" fontId="13" fillId="0" borderId="10" xfId="1" applyNumberFormat="1" applyFont="1" applyFill="1" applyBorder="1" applyAlignment="1">
      <alignment horizontal="center" vertical="top" wrapText="1"/>
    </xf>
    <xf numFmtId="165" fontId="13" fillId="0" borderId="0" xfId="1" applyNumberFormat="1" applyFont="1" applyBorder="1" applyAlignment="1">
      <alignment vertical="top"/>
    </xf>
    <xf numFmtId="164" fontId="26" fillId="0" borderId="69" xfId="1" applyNumberFormat="1" applyFont="1" applyBorder="1" applyAlignment="1">
      <alignment horizontal="center" vertical="top" wrapText="1"/>
    </xf>
    <xf numFmtId="164" fontId="13" fillId="14" borderId="27" xfId="1" applyNumberFormat="1" applyFont="1" applyFill="1" applyBorder="1" applyAlignment="1">
      <alignment horizontal="center" vertical="top" wrapText="1"/>
    </xf>
    <xf numFmtId="4" fontId="18" fillId="0" borderId="0" xfId="1" applyNumberFormat="1" applyFont="1" applyFill="1" applyBorder="1" applyAlignment="1">
      <alignment horizontal="center" vertical="top" wrapText="1"/>
    </xf>
    <xf numFmtId="2" fontId="19" fillId="12" borderId="21" xfId="1" applyNumberFormat="1" applyFont="1" applyFill="1" applyBorder="1" applyAlignment="1">
      <alignment horizontal="center" vertical="top" wrapText="1"/>
    </xf>
    <xf numFmtId="164" fontId="13" fillId="0" borderId="0" xfId="1" applyNumberFormat="1" applyFont="1" applyFill="1" applyBorder="1" applyAlignment="1">
      <alignment horizontal="right" vertical="top" wrapText="1"/>
    </xf>
    <xf numFmtId="49" fontId="13" fillId="0" borderId="0" xfId="1" applyNumberFormat="1" applyFont="1" applyFill="1" applyBorder="1" applyAlignment="1">
      <alignment horizontal="right" vertical="center"/>
    </xf>
    <xf numFmtId="164" fontId="12" fillId="0" borderId="0" xfId="1" applyNumberFormat="1" applyFont="1" applyFill="1" applyBorder="1" applyAlignment="1">
      <alignment horizontal="center" vertical="top"/>
    </xf>
    <xf numFmtId="49" fontId="13" fillId="0" borderId="0" xfId="1" applyNumberFormat="1" applyFont="1" applyFill="1" applyBorder="1" applyAlignment="1">
      <alignment horizontal="left" vertical="center" wrapText="1"/>
    </xf>
    <xf numFmtId="0" fontId="26" fillId="0" borderId="0" xfId="1" applyFont="1" applyBorder="1" applyAlignment="1">
      <alignment vertical="top"/>
    </xf>
    <xf numFmtId="2" fontId="19" fillId="15" borderId="70" xfId="1" applyNumberFormat="1" applyFont="1" applyFill="1" applyBorder="1" applyAlignment="1">
      <alignment horizontal="center" vertical="center"/>
    </xf>
    <xf numFmtId="49" fontId="12" fillId="15" borderId="27" xfId="1" applyNumberFormat="1" applyFont="1" applyFill="1" applyBorder="1" applyAlignment="1">
      <alignment horizontal="center" vertical="top"/>
    </xf>
    <xf numFmtId="2" fontId="19" fillId="22" borderId="70" xfId="1" applyNumberFormat="1" applyFont="1" applyFill="1" applyBorder="1" applyAlignment="1">
      <alignment horizontal="center" vertical="center"/>
    </xf>
    <xf numFmtId="49" fontId="12" fillId="22" borderId="27" xfId="1" applyNumberFormat="1" applyFont="1" applyFill="1" applyBorder="1" applyAlignment="1">
      <alignment horizontal="center" vertical="top"/>
    </xf>
    <xf numFmtId="164" fontId="19" fillId="6" borderId="23" xfId="1" applyNumberFormat="1" applyFont="1" applyFill="1" applyBorder="1" applyAlignment="1">
      <alignment horizontal="center" vertical="center"/>
    </xf>
    <xf numFmtId="49" fontId="12" fillId="6" borderId="44" xfId="1" applyNumberFormat="1" applyFont="1" applyFill="1" applyBorder="1" applyAlignment="1">
      <alignment horizontal="center" vertical="top"/>
    </xf>
    <xf numFmtId="49" fontId="12" fillId="22" borderId="21" xfId="1" applyNumberFormat="1" applyFont="1" applyFill="1" applyBorder="1" applyAlignment="1">
      <alignment horizontal="center" vertical="top"/>
    </xf>
    <xf numFmtId="0" fontId="13" fillId="0" borderId="20" xfId="1" applyFont="1" applyBorder="1" applyAlignment="1">
      <alignment vertical="top"/>
    </xf>
    <xf numFmtId="0" fontId="13" fillId="0" borderId="24" xfId="1" applyFont="1" applyBorder="1" applyAlignment="1">
      <alignment vertical="top"/>
    </xf>
    <xf numFmtId="0" fontId="13" fillId="0" borderId="23" xfId="1" applyFont="1" applyBorder="1" applyAlignment="1">
      <alignment vertical="top"/>
    </xf>
    <xf numFmtId="164" fontId="19" fillId="14" borderId="22" xfId="1" applyNumberFormat="1" applyFont="1" applyFill="1" applyBorder="1" applyAlignment="1">
      <alignment horizontal="center" vertical="center"/>
    </xf>
    <xf numFmtId="0" fontId="19" fillId="14" borderId="27" xfId="0" applyFont="1" applyFill="1" applyBorder="1" applyAlignment="1">
      <alignment horizontal="center" vertical="top"/>
    </xf>
    <xf numFmtId="49" fontId="12" fillId="0" borderId="0" xfId="1" applyNumberFormat="1" applyFont="1" applyFill="1" applyBorder="1" applyAlignment="1">
      <alignment vertical="top"/>
    </xf>
    <xf numFmtId="0" fontId="13" fillId="0" borderId="37" xfId="1" applyFont="1" applyBorder="1" applyAlignment="1">
      <alignment vertical="top"/>
    </xf>
    <xf numFmtId="0" fontId="13" fillId="0" borderId="38" xfId="1" applyFont="1" applyBorder="1" applyAlignment="1">
      <alignment vertical="top"/>
    </xf>
    <xf numFmtId="0" fontId="13" fillId="0" borderId="40" xfId="1" applyFont="1" applyBorder="1" applyAlignment="1">
      <alignment vertical="top"/>
    </xf>
    <xf numFmtId="164" fontId="19" fillId="0" borderId="22" xfId="1" applyNumberFormat="1" applyFont="1" applyFill="1" applyBorder="1" applyAlignment="1">
      <alignment horizontal="center" vertical="center"/>
    </xf>
    <xf numFmtId="0" fontId="19" fillId="0" borderId="27" xfId="1" applyFont="1" applyFill="1" applyBorder="1" applyAlignment="1">
      <alignment horizontal="center" vertical="top" wrapText="1"/>
    </xf>
    <xf numFmtId="0" fontId="13" fillId="0" borderId="58" xfId="1" applyFont="1" applyBorder="1" applyAlignment="1">
      <alignment vertical="top"/>
    </xf>
    <xf numFmtId="0" fontId="13" fillId="0" borderId="33" xfId="1" applyFont="1" applyBorder="1" applyAlignment="1">
      <alignment vertical="top"/>
    </xf>
    <xf numFmtId="0" fontId="13" fillId="0" borderId="46" xfId="1" applyFont="1" applyBorder="1" applyAlignment="1">
      <alignment vertical="top"/>
    </xf>
    <xf numFmtId="0" fontId="13" fillId="0" borderId="25" xfId="1" applyFont="1" applyBorder="1" applyAlignment="1">
      <alignment vertical="top"/>
    </xf>
    <xf numFmtId="164" fontId="12" fillId="0" borderId="22" xfId="1" applyNumberFormat="1" applyFont="1" applyFill="1" applyBorder="1" applyAlignment="1">
      <alignment horizontal="center" vertical="center"/>
    </xf>
    <xf numFmtId="0" fontId="12" fillId="0" borderId="21" xfId="1" applyFont="1" applyFill="1" applyBorder="1" applyAlignment="1">
      <alignment horizontal="center" vertical="top" wrapText="1"/>
    </xf>
    <xf numFmtId="49" fontId="12" fillId="0" borderId="37" xfId="1" applyNumberFormat="1" applyFont="1" applyFill="1" applyBorder="1" applyAlignment="1">
      <alignment vertical="top"/>
    </xf>
    <xf numFmtId="49" fontId="12" fillId="0" borderId="21" xfId="1" applyNumberFormat="1" applyFont="1" applyFill="1" applyBorder="1" applyAlignment="1">
      <alignment horizontal="center" vertical="top"/>
    </xf>
    <xf numFmtId="0" fontId="13" fillId="0" borderId="37" xfId="0" applyFont="1" applyFill="1" applyBorder="1" applyAlignment="1">
      <alignment horizontal="center" vertical="center" wrapText="1"/>
    </xf>
    <xf numFmtId="164" fontId="13" fillId="0" borderId="38" xfId="0" applyNumberFormat="1" applyFont="1" applyFill="1" applyBorder="1" applyAlignment="1">
      <alignment horizontal="center" vertical="center" wrapText="1"/>
    </xf>
    <xf numFmtId="0" fontId="13" fillId="0" borderId="40" xfId="0" applyFont="1" applyFill="1" applyBorder="1" applyAlignment="1">
      <alignment vertical="center" wrapText="1"/>
    </xf>
    <xf numFmtId="164" fontId="12" fillId="0" borderId="2" xfId="1" applyNumberFormat="1" applyFont="1" applyFill="1" applyBorder="1" applyAlignment="1">
      <alignment horizontal="center" vertical="center"/>
    </xf>
    <xf numFmtId="0" fontId="12" fillId="0" borderId="2" xfId="1" applyFont="1" applyFill="1" applyBorder="1" applyAlignment="1">
      <alignment horizontal="center" vertical="top" wrapText="1"/>
    </xf>
    <xf numFmtId="49" fontId="12" fillId="0" borderId="5" xfId="1" applyNumberFormat="1" applyFont="1" applyFill="1" applyBorder="1" applyAlignment="1">
      <alignment horizontal="center" vertical="top"/>
    </xf>
    <xf numFmtId="164" fontId="12" fillId="14" borderId="27" xfId="1" applyNumberFormat="1" applyFont="1" applyFill="1" applyBorder="1" applyAlignment="1">
      <alignment horizontal="center" vertical="center"/>
    </xf>
    <xf numFmtId="164" fontId="19" fillId="0" borderId="5" xfId="1" applyNumberFormat="1" applyFont="1" applyFill="1" applyBorder="1" applyAlignment="1">
      <alignment horizontal="center" vertical="center"/>
    </xf>
    <xf numFmtId="0" fontId="12" fillId="0" borderId="27" xfId="1" applyFont="1" applyFill="1" applyBorder="1" applyAlignment="1">
      <alignment horizontal="center" vertical="top" wrapText="1"/>
    </xf>
    <xf numFmtId="49" fontId="12" fillId="0" borderId="55" xfId="1" applyNumberFormat="1" applyFont="1" applyFill="1" applyBorder="1" applyAlignment="1">
      <alignment vertical="top"/>
    </xf>
    <xf numFmtId="0" fontId="13" fillId="0" borderId="55" xfId="0" applyFont="1" applyBorder="1" applyAlignment="1">
      <alignment horizontal="center" vertical="center" wrapText="1"/>
    </xf>
    <xf numFmtId="164" fontId="13" fillId="7" borderId="57" xfId="0" applyNumberFormat="1" applyFont="1" applyFill="1" applyBorder="1" applyAlignment="1">
      <alignment horizontal="center" vertical="center" wrapText="1"/>
    </xf>
    <xf numFmtId="0" fontId="13" fillId="0" borderId="60" xfId="0" applyFont="1" applyFill="1" applyBorder="1" applyAlignment="1">
      <alignment horizontal="left" vertical="center" wrapText="1"/>
    </xf>
    <xf numFmtId="164" fontId="12" fillId="14" borderId="14" xfId="1" applyNumberFormat="1" applyFont="1" applyFill="1" applyBorder="1" applyAlignment="1">
      <alignment horizontal="center" vertical="center"/>
    </xf>
    <xf numFmtId="0" fontId="12" fillId="14" borderId="27" xfId="0" applyFont="1" applyFill="1" applyBorder="1" applyAlignment="1">
      <alignment horizontal="center" vertical="top"/>
    </xf>
    <xf numFmtId="49" fontId="12" fillId="0" borderId="10" xfId="1" applyNumberFormat="1" applyFont="1" applyFill="1" applyBorder="1" applyAlignment="1">
      <alignment vertical="top"/>
    </xf>
    <xf numFmtId="164" fontId="12" fillId="14" borderId="22" xfId="1" applyNumberFormat="1" applyFont="1" applyFill="1" applyBorder="1" applyAlignment="1">
      <alignment horizontal="center" vertical="center"/>
    </xf>
    <xf numFmtId="0" fontId="26" fillId="0" borderId="0" xfId="1" applyFont="1" applyAlignment="1">
      <alignment vertical="top"/>
    </xf>
    <xf numFmtId="0" fontId="22" fillId="0" borderId="0" xfId="0" applyFont="1" applyAlignment="1">
      <alignment vertical="center"/>
    </xf>
    <xf numFmtId="49" fontId="12" fillId="0" borderId="69" xfId="1" applyNumberFormat="1" applyFont="1" applyFill="1" applyBorder="1" applyAlignment="1">
      <alignment vertical="top"/>
    </xf>
    <xf numFmtId="0" fontId="13" fillId="10" borderId="22" xfId="0" applyFont="1" applyFill="1" applyBorder="1" applyAlignment="1">
      <alignment vertical="top" wrapText="1"/>
    </xf>
    <xf numFmtId="0" fontId="13" fillId="10" borderId="6" xfId="0" applyFont="1" applyFill="1" applyBorder="1" applyAlignment="1">
      <alignment vertical="top" wrapText="1"/>
    </xf>
    <xf numFmtId="0" fontId="12" fillId="0" borderId="20" xfId="1" applyFont="1" applyFill="1" applyBorder="1" applyAlignment="1">
      <alignment horizontal="center" vertical="top" wrapText="1"/>
    </xf>
    <xf numFmtId="164" fontId="19" fillId="14" borderId="7" xfId="1" applyNumberFormat="1" applyFont="1" applyFill="1" applyBorder="1" applyAlignment="1">
      <alignment horizontal="center" vertical="center"/>
    </xf>
    <xf numFmtId="0" fontId="12" fillId="0" borderId="9" xfId="1" applyFont="1" applyFill="1" applyBorder="1" applyAlignment="1">
      <alignment horizontal="center" vertical="top" wrapText="1"/>
    </xf>
    <xf numFmtId="0" fontId="13" fillId="0" borderId="63" xfId="0" applyFont="1" applyBorder="1" applyAlignment="1">
      <alignment horizontal="center" vertical="center" wrapText="1"/>
    </xf>
    <xf numFmtId="164" fontId="13" fillId="7" borderId="62" xfId="0" applyNumberFormat="1" applyFont="1" applyFill="1" applyBorder="1" applyAlignment="1">
      <alignment horizontal="center" vertical="center" wrapText="1"/>
    </xf>
    <xf numFmtId="0" fontId="13" fillId="0" borderId="66" xfId="0" applyFont="1" applyBorder="1" applyAlignment="1">
      <alignment horizontal="left" vertical="top" wrapText="1"/>
    </xf>
    <xf numFmtId="0" fontId="12" fillId="0" borderId="12" xfId="1" applyFont="1" applyFill="1" applyBorder="1" applyAlignment="1">
      <alignment horizontal="center" vertical="top" wrapText="1"/>
    </xf>
    <xf numFmtId="49" fontId="12" fillId="0" borderId="13" xfId="1" applyNumberFormat="1" applyFont="1" applyFill="1" applyBorder="1" applyAlignment="1">
      <alignment horizontal="center" vertical="top"/>
    </xf>
    <xf numFmtId="49" fontId="12" fillId="10" borderId="13" xfId="1" applyNumberFormat="1" applyFont="1" applyFill="1" applyBorder="1" applyAlignment="1">
      <alignment horizontal="center" vertical="top"/>
    </xf>
    <xf numFmtId="0" fontId="13" fillId="0" borderId="39" xfId="0" applyFont="1" applyBorder="1" applyAlignment="1">
      <alignment horizontal="center" vertical="center" wrapText="1"/>
    </xf>
    <xf numFmtId="164" fontId="13" fillId="7" borderId="38" xfId="0" applyNumberFormat="1" applyFont="1" applyFill="1" applyBorder="1" applyAlignment="1">
      <alignment horizontal="center" vertical="center" wrapText="1"/>
    </xf>
    <xf numFmtId="0" fontId="13" fillId="0" borderId="40" xfId="0" applyFont="1" applyBorder="1" applyAlignment="1">
      <alignment horizontal="left" vertical="top" wrapText="1"/>
    </xf>
    <xf numFmtId="49" fontId="12" fillId="0" borderId="37" xfId="1" applyNumberFormat="1" applyFont="1" applyFill="1" applyBorder="1" applyAlignment="1">
      <alignment horizontal="center" vertical="top"/>
    </xf>
    <xf numFmtId="0" fontId="13" fillId="10" borderId="21" xfId="0" applyFont="1" applyFill="1" applyBorder="1" applyAlignment="1">
      <alignment vertical="top" wrapText="1"/>
    </xf>
    <xf numFmtId="0" fontId="13" fillId="10" borderId="5" xfId="0" applyFont="1" applyFill="1" applyBorder="1" applyAlignment="1">
      <alignment vertical="top" wrapText="1"/>
    </xf>
    <xf numFmtId="0" fontId="8" fillId="0" borderId="39" xfId="0" applyFont="1" applyBorder="1" applyAlignment="1">
      <alignment vertical="top"/>
    </xf>
    <xf numFmtId="164" fontId="13" fillId="7" borderId="38" xfId="0" applyNumberFormat="1" applyFont="1" applyFill="1" applyBorder="1" applyAlignment="1">
      <alignment vertical="top" wrapText="1"/>
    </xf>
    <xf numFmtId="0" fontId="13" fillId="0" borderId="40" xfId="0" applyFont="1" applyBorder="1" applyAlignment="1">
      <alignment vertical="top"/>
    </xf>
    <xf numFmtId="0" fontId="8" fillId="0" borderId="34" xfId="0" applyFont="1" applyBorder="1" applyAlignment="1">
      <alignment horizontal="center" vertical="top"/>
    </xf>
    <xf numFmtId="164" fontId="13" fillId="7" borderId="33" xfId="0" applyNumberFormat="1" applyFont="1" applyFill="1" applyBorder="1" applyAlignment="1">
      <alignment horizontal="center" vertical="top" wrapText="1"/>
    </xf>
    <xf numFmtId="0" fontId="13" fillId="0" borderId="46" xfId="0" applyFont="1" applyBorder="1" applyAlignment="1">
      <alignment vertical="top"/>
    </xf>
    <xf numFmtId="49" fontId="12" fillId="0" borderId="58" xfId="1" applyNumberFormat="1" applyFont="1" applyFill="1" applyBorder="1" applyAlignment="1">
      <alignment vertical="top"/>
    </xf>
    <xf numFmtId="0" fontId="13" fillId="0" borderId="22" xfId="1" applyFont="1" applyBorder="1" applyAlignment="1">
      <alignment vertical="top"/>
    </xf>
    <xf numFmtId="164" fontId="19" fillId="11" borderId="22" xfId="1" applyNumberFormat="1" applyFont="1" applyFill="1" applyBorder="1" applyAlignment="1">
      <alignment horizontal="center" vertical="center"/>
    </xf>
    <xf numFmtId="0" fontId="12" fillId="11" borderId="18" xfId="0" applyFont="1" applyFill="1" applyBorder="1" applyAlignment="1">
      <alignment horizontal="center" vertical="top"/>
    </xf>
    <xf numFmtId="0" fontId="13" fillId="0" borderId="12" xfId="1" applyFont="1" applyBorder="1" applyAlignment="1">
      <alignment vertical="top"/>
    </xf>
    <xf numFmtId="0" fontId="13" fillId="0" borderId="41" xfId="1" applyFont="1" applyBorder="1" applyAlignment="1">
      <alignment vertical="top"/>
    </xf>
    <xf numFmtId="0" fontId="13" fillId="0" borderId="14" xfId="1" applyFont="1" applyBorder="1" applyAlignment="1">
      <alignment vertical="top"/>
    </xf>
    <xf numFmtId="0" fontId="12" fillId="11" borderId="21" xfId="1" applyFont="1" applyFill="1" applyBorder="1" applyAlignment="1">
      <alignment horizontal="center" vertical="center" wrapText="1"/>
    </xf>
    <xf numFmtId="0" fontId="26" fillId="0" borderId="14" xfId="1" applyFont="1" applyBorder="1" applyAlignment="1">
      <alignment horizontal="left" vertical="top"/>
    </xf>
    <xf numFmtId="164" fontId="12" fillId="11" borderId="22" xfId="1" applyNumberFormat="1" applyFont="1" applyFill="1" applyBorder="1" applyAlignment="1">
      <alignment horizontal="center" vertical="center"/>
    </xf>
    <xf numFmtId="0" fontId="13" fillId="0" borderId="0" xfId="1" applyFont="1" applyFill="1" applyAlignment="1">
      <alignment vertical="top"/>
    </xf>
    <xf numFmtId="0" fontId="13" fillId="0" borderId="4" xfId="1" applyFont="1" applyBorder="1" applyAlignment="1">
      <alignment vertical="top"/>
    </xf>
    <xf numFmtId="0" fontId="13" fillId="0" borderId="16" xfId="1" applyFont="1" applyBorder="1" applyAlignment="1">
      <alignment vertical="top"/>
    </xf>
    <xf numFmtId="0" fontId="13" fillId="0" borderId="6" xfId="1" applyFont="1" applyBorder="1" applyAlignment="1">
      <alignment vertical="top"/>
    </xf>
    <xf numFmtId="164" fontId="19" fillId="11" borderId="27" xfId="1" applyNumberFormat="1" applyFont="1" applyFill="1" applyBorder="1" applyAlignment="1">
      <alignment horizontal="center" vertical="center"/>
    </xf>
    <xf numFmtId="0" fontId="12" fillId="11" borderId="27" xfId="1" applyFont="1" applyFill="1" applyBorder="1" applyAlignment="1">
      <alignment horizontal="center" vertical="center" wrapText="1"/>
    </xf>
    <xf numFmtId="0" fontId="13" fillId="0" borderId="26" xfId="1" applyFont="1" applyBorder="1" applyAlignment="1">
      <alignment vertical="top"/>
    </xf>
    <xf numFmtId="0" fontId="13" fillId="0" borderId="50" xfId="1" applyFont="1" applyBorder="1" applyAlignment="1">
      <alignment vertical="top"/>
    </xf>
    <xf numFmtId="0" fontId="12" fillId="0" borderId="21" xfId="1" applyFont="1" applyFill="1" applyBorder="1" applyAlignment="1">
      <alignment horizontal="center" wrapText="1"/>
    </xf>
    <xf numFmtId="49" fontId="12" fillId="0" borderId="43" xfId="1" applyNumberFormat="1" applyFont="1" applyFill="1" applyBorder="1" applyAlignment="1">
      <alignment vertical="top"/>
    </xf>
    <xf numFmtId="49" fontId="12" fillId="0" borderId="13" xfId="1" applyNumberFormat="1" applyFont="1" applyFill="1" applyBorder="1" applyAlignment="1">
      <alignment vertical="top"/>
    </xf>
    <xf numFmtId="49" fontId="12" fillId="11" borderId="13" xfId="1" applyNumberFormat="1" applyFont="1" applyFill="1" applyBorder="1" applyAlignment="1">
      <alignment vertical="top"/>
    </xf>
    <xf numFmtId="49" fontId="12" fillId="6" borderId="12" xfId="1" applyNumberFormat="1" applyFont="1" applyFill="1" applyBorder="1" applyAlignment="1">
      <alignment vertical="top"/>
    </xf>
    <xf numFmtId="49" fontId="12" fillId="22" borderId="13" xfId="1" applyNumberFormat="1" applyFont="1" applyFill="1" applyBorder="1" applyAlignment="1">
      <alignment vertical="top"/>
    </xf>
    <xf numFmtId="0" fontId="13" fillId="0" borderId="63" xfId="1" applyFont="1" applyBorder="1" applyAlignment="1">
      <alignment vertical="top"/>
    </xf>
    <xf numFmtId="0" fontId="13" fillId="0" borderId="62" xfId="1" applyFont="1" applyBorder="1" applyAlignment="1">
      <alignment vertical="top"/>
    </xf>
    <xf numFmtId="0" fontId="13" fillId="0" borderId="66" xfId="1" applyFont="1" applyBorder="1" applyAlignment="1">
      <alignment vertical="top"/>
    </xf>
    <xf numFmtId="0" fontId="12" fillId="0" borderId="27" xfId="1" applyFont="1" applyFill="1" applyBorder="1" applyAlignment="1">
      <alignment horizontal="center" wrapText="1"/>
    </xf>
    <xf numFmtId="49" fontId="12" fillId="0" borderId="36" xfId="1" applyNumberFormat="1" applyFont="1" applyFill="1" applyBorder="1" applyAlignment="1">
      <alignment vertical="top"/>
    </xf>
    <xf numFmtId="49" fontId="12" fillId="0" borderId="21" xfId="1" applyNumberFormat="1" applyFont="1" applyFill="1" applyBorder="1" applyAlignment="1">
      <alignment vertical="top"/>
    </xf>
    <xf numFmtId="49" fontId="12" fillId="0" borderId="5" xfId="1" applyNumberFormat="1" applyFont="1" applyFill="1" applyBorder="1" applyAlignment="1">
      <alignment vertical="top"/>
    </xf>
    <xf numFmtId="0" fontId="13" fillId="0" borderId="29" xfId="1" applyFont="1" applyBorder="1" applyAlignment="1">
      <alignment vertical="top"/>
    </xf>
    <xf numFmtId="0" fontId="13" fillId="0" borderId="47" xfId="1" applyFont="1" applyBorder="1" applyAlignment="1">
      <alignment vertical="top"/>
    </xf>
    <xf numFmtId="164" fontId="12" fillId="14" borderId="7" xfId="1" applyNumberFormat="1" applyFont="1" applyFill="1" applyBorder="1" applyAlignment="1">
      <alignment horizontal="center" vertical="center"/>
    </xf>
    <xf numFmtId="49" fontId="12" fillId="0" borderId="45" xfId="1" applyNumberFormat="1" applyFont="1" applyFill="1" applyBorder="1" applyAlignment="1">
      <alignment vertical="top"/>
    </xf>
    <xf numFmtId="49" fontId="12" fillId="0" borderId="22" xfId="1" applyNumberFormat="1" applyFont="1" applyFill="1" applyBorder="1" applyAlignment="1">
      <alignment vertical="top"/>
    </xf>
    <xf numFmtId="0" fontId="13" fillId="0" borderId="34" xfId="1" applyFont="1" applyBorder="1" applyAlignment="1">
      <alignment vertical="top"/>
    </xf>
    <xf numFmtId="49" fontId="12" fillId="0" borderId="6" xfId="1" applyNumberFormat="1" applyFont="1" applyFill="1" applyBorder="1" applyAlignment="1">
      <alignment vertical="top"/>
    </xf>
    <xf numFmtId="0" fontId="12" fillId="0" borderId="13" xfId="1" applyFont="1" applyFill="1" applyBorder="1" applyAlignment="1">
      <alignment horizontal="center" wrapText="1"/>
    </xf>
    <xf numFmtId="0" fontId="62" fillId="0" borderId="0" xfId="0" applyFont="1" applyAlignment="1">
      <alignment vertical="center"/>
    </xf>
    <xf numFmtId="0" fontId="13" fillId="0" borderId="39" xfId="1" applyFont="1" applyBorder="1" applyAlignment="1">
      <alignment vertical="top"/>
    </xf>
    <xf numFmtId="49" fontId="12" fillId="0" borderId="11" xfId="1" applyNumberFormat="1" applyFont="1" applyFill="1" applyBorder="1" applyAlignment="1">
      <alignment vertical="top"/>
    </xf>
    <xf numFmtId="0" fontId="21" fillId="0" borderId="0" xfId="0" applyFont="1" applyFill="1" applyBorder="1" applyAlignment="1">
      <alignment vertical="center" wrapText="1"/>
    </xf>
    <xf numFmtId="0" fontId="37" fillId="0" borderId="0" xfId="0" applyFont="1" applyFill="1" applyBorder="1" applyAlignment="1">
      <alignment horizontal="center" vertical="center"/>
    </xf>
    <xf numFmtId="0" fontId="13" fillId="0" borderId="61" xfId="1" applyFont="1" applyBorder="1" applyAlignment="1">
      <alignment vertical="top"/>
    </xf>
    <xf numFmtId="164" fontId="12" fillId="14" borderId="21" xfId="1" applyNumberFormat="1" applyFont="1" applyFill="1" applyBorder="1" applyAlignment="1">
      <alignment horizontal="center" vertical="center"/>
    </xf>
    <xf numFmtId="0" fontId="13" fillId="0" borderId="5" xfId="0" applyFont="1" applyFill="1" applyBorder="1" applyAlignment="1">
      <alignment horizontal="left" vertical="top" wrapText="1"/>
    </xf>
    <xf numFmtId="49" fontId="12" fillId="10" borderId="5" xfId="1" applyNumberFormat="1" applyFont="1" applyFill="1" applyBorder="1" applyAlignment="1">
      <alignment horizontal="center" vertical="top"/>
    </xf>
    <xf numFmtId="0" fontId="13" fillId="0" borderId="17" xfId="1" applyFont="1" applyBorder="1" applyAlignment="1">
      <alignment vertical="top"/>
    </xf>
    <xf numFmtId="0" fontId="13" fillId="0" borderId="57" xfId="1" applyFont="1" applyBorder="1" applyAlignment="1">
      <alignment vertical="top"/>
    </xf>
    <xf numFmtId="0" fontId="13" fillId="0" borderId="71" xfId="1" applyFont="1" applyBorder="1" applyAlignment="1">
      <alignment vertical="top"/>
    </xf>
    <xf numFmtId="0" fontId="13" fillId="0" borderId="65" xfId="1" applyFont="1" applyBorder="1" applyAlignment="1">
      <alignment vertical="top"/>
    </xf>
    <xf numFmtId="0" fontId="13" fillId="0" borderId="64" xfId="1" applyFont="1" applyBorder="1" applyAlignment="1">
      <alignment vertical="top"/>
    </xf>
    <xf numFmtId="0" fontId="13" fillId="0" borderId="68" xfId="1" applyFont="1" applyBorder="1" applyAlignment="1">
      <alignment vertical="top"/>
    </xf>
    <xf numFmtId="2" fontId="12" fillId="14" borderId="27" xfId="1" applyNumberFormat="1" applyFont="1" applyFill="1" applyBorder="1" applyAlignment="1">
      <alignment horizontal="center" vertical="center"/>
    </xf>
    <xf numFmtId="0" fontId="12" fillId="0" borderId="7" xfId="1" applyFont="1" applyFill="1" applyBorder="1" applyAlignment="1">
      <alignment horizontal="center" wrapText="1"/>
    </xf>
    <xf numFmtId="49" fontId="12" fillId="10" borderId="21" xfId="1" applyNumberFormat="1" applyFont="1" applyFill="1" applyBorder="1" applyAlignment="1">
      <alignment vertical="top"/>
    </xf>
    <xf numFmtId="0" fontId="13" fillId="0" borderId="67" xfId="1" applyFont="1" applyBorder="1" applyAlignment="1">
      <alignment vertical="top"/>
    </xf>
    <xf numFmtId="164" fontId="12" fillId="14" borderId="13" xfId="1" applyNumberFormat="1" applyFont="1" applyFill="1" applyBorder="1" applyAlignment="1">
      <alignment horizontal="center" vertical="center"/>
    </xf>
    <xf numFmtId="49" fontId="12" fillId="10" borderId="5" xfId="1" applyNumberFormat="1" applyFont="1" applyFill="1" applyBorder="1" applyAlignment="1">
      <alignment vertical="top"/>
    </xf>
    <xf numFmtId="49" fontId="12" fillId="10" borderId="22" xfId="1" applyNumberFormat="1" applyFont="1" applyFill="1" applyBorder="1" applyAlignment="1">
      <alignment vertical="top"/>
    </xf>
    <xf numFmtId="2" fontId="12" fillId="14" borderId="21" xfId="1" applyNumberFormat="1" applyFont="1" applyFill="1" applyBorder="1" applyAlignment="1">
      <alignment horizontal="center" vertical="center"/>
    </xf>
    <xf numFmtId="0" fontId="13" fillId="10" borderId="0" xfId="1" applyFont="1" applyFill="1" applyAlignment="1">
      <alignment vertical="top"/>
    </xf>
    <xf numFmtId="0" fontId="12" fillId="0" borderId="18" xfId="0" applyFont="1" applyFill="1" applyBorder="1" applyAlignment="1">
      <alignment horizontal="center" vertical="top"/>
    </xf>
    <xf numFmtId="49" fontId="13" fillId="0" borderId="0" xfId="0" applyNumberFormat="1" applyFont="1" applyBorder="1" applyAlignment="1">
      <alignment horizontal="left" vertical="top" wrapText="1"/>
    </xf>
    <xf numFmtId="0" fontId="12" fillId="0" borderId="13" xfId="0" applyFont="1" applyFill="1" applyBorder="1" applyAlignment="1">
      <alignment horizontal="center" vertical="top" wrapText="1"/>
    </xf>
    <xf numFmtId="0" fontId="12" fillId="10" borderId="21" xfId="0" applyFont="1" applyFill="1" applyBorder="1" applyAlignment="1">
      <alignment horizontal="center" vertical="top" wrapText="1"/>
    </xf>
    <xf numFmtId="164" fontId="12" fillId="0" borderId="27" xfId="1" applyNumberFormat="1" applyFont="1" applyFill="1" applyBorder="1" applyAlignment="1">
      <alignment horizontal="center" vertical="center"/>
    </xf>
    <xf numFmtId="0" fontId="12" fillId="0" borderId="5" xfId="0" applyFont="1" applyFill="1" applyBorder="1" applyAlignment="1">
      <alignment horizontal="center" vertical="top" wrapText="1"/>
    </xf>
    <xf numFmtId="49" fontId="12" fillId="11" borderId="5" xfId="1" applyNumberFormat="1" applyFont="1" applyFill="1" applyBorder="1" applyAlignment="1">
      <alignment vertical="top"/>
    </xf>
    <xf numFmtId="49" fontId="12" fillId="6" borderId="4" xfId="1" applyNumberFormat="1" applyFont="1" applyFill="1" applyBorder="1" applyAlignment="1">
      <alignment vertical="top"/>
    </xf>
    <xf numFmtId="49" fontId="12" fillId="22" borderId="5" xfId="1" applyNumberFormat="1" applyFont="1" applyFill="1" applyBorder="1" applyAlignment="1">
      <alignment vertical="top"/>
    </xf>
    <xf numFmtId="164" fontId="12" fillId="11" borderId="21" xfId="1" applyNumberFormat="1" applyFont="1" applyFill="1" applyBorder="1" applyAlignment="1">
      <alignment horizontal="center" vertical="center"/>
    </xf>
    <xf numFmtId="0" fontId="13" fillId="0" borderId="17" xfId="0" applyFont="1" applyBorder="1" applyAlignment="1">
      <alignment horizontal="center" wrapText="1"/>
    </xf>
    <xf numFmtId="164" fontId="13" fillId="7" borderId="71" xfId="0" applyNumberFormat="1" applyFont="1" applyFill="1" applyBorder="1" applyAlignment="1">
      <alignment horizontal="center" wrapText="1"/>
    </xf>
    <xf numFmtId="0" fontId="13" fillId="0" borderId="60" xfId="0" applyFont="1" applyBorder="1" applyAlignment="1">
      <alignment vertical="center" wrapText="1"/>
    </xf>
    <xf numFmtId="0" fontId="12" fillId="11" borderId="21" xfId="1" applyFont="1" applyFill="1" applyBorder="1" applyAlignment="1">
      <alignment horizontal="center" wrapText="1"/>
    </xf>
    <xf numFmtId="0" fontId="12" fillId="11" borderId="27" xfId="1" applyFont="1" applyFill="1" applyBorder="1" applyAlignment="1">
      <alignment horizontal="center" wrapText="1"/>
    </xf>
    <xf numFmtId="49" fontId="12" fillId="0" borderId="1" xfId="1" applyNumberFormat="1" applyFont="1" applyFill="1" applyBorder="1" applyAlignment="1">
      <alignment horizontal="center" vertical="top"/>
    </xf>
    <xf numFmtId="49" fontId="12" fillId="10" borderId="21" xfId="1" applyNumberFormat="1" applyFont="1" applyFill="1" applyBorder="1" applyAlignment="1">
      <alignment horizontal="center" vertical="top"/>
    </xf>
    <xf numFmtId="49" fontId="12" fillId="11" borderId="21" xfId="1" applyNumberFormat="1" applyFont="1" applyFill="1" applyBorder="1" applyAlignment="1">
      <alignment horizontal="center" vertical="top"/>
    </xf>
    <xf numFmtId="49" fontId="12" fillId="6" borderId="20" xfId="1" applyNumberFormat="1" applyFont="1" applyFill="1" applyBorder="1" applyAlignment="1">
      <alignment horizontal="center" vertical="top"/>
    </xf>
    <xf numFmtId="164" fontId="13" fillId="0" borderId="21" xfId="1" applyNumberFormat="1" applyFont="1" applyFill="1" applyBorder="1" applyAlignment="1">
      <alignment horizontal="center" vertical="center"/>
    </xf>
    <xf numFmtId="0" fontId="13" fillId="0" borderId="14" xfId="1" applyFont="1" applyBorder="1" applyAlignment="1">
      <alignment horizontal="center" vertical="top"/>
    </xf>
    <xf numFmtId="49" fontId="12" fillId="0" borderId="0" xfId="1" applyNumberFormat="1" applyFont="1" applyFill="1" applyBorder="1" applyAlignment="1">
      <alignment horizontal="center" vertical="top"/>
    </xf>
    <xf numFmtId="49" fontId="12" fillId="11" borderId="13" xfId="1" applyNumberFormat="1" applyFont="1" applyFill="1" applyBorder="1" applyAlignment="1">
      <alignment horizontal="center" vertical="top"/>
    </xf>
    <xf numFmtId="49" fontId="12" fillId="6" borderId="12" xfId="1" applyNumberFormat="1" applyFont="1" applyFill="1" applyBorder="1" applyAlignment="1">
      <alignment horizontal="center" vertical="top"/>
    </xf>
    <xf numFmtId="49" fontId="12" fillId="22" borderId="13" xfId="1" applyNumberFormat="1" applyFont="1" applyFill="1" applyBorder="1" applyAlignment="1">
      <alignment horizontal="center" vertical="top"/>
    </xf>
    <xf numFmtId="0" fontId="12" fillId="11" borderId="18" xfId="0" applyFont="1" applyFill="1" applyBorder="1" applyAlignment="1">
      <alignment horizontal="center" vertical="center"/>
    </xf>
    <xf numFmtId="0" fontId="13" fillId="0" borderId="39" xfId="0" applyFont="1" applyBorder="1" applyAlignment="1">
      <alignment horizontal="center" wrapText="1"/>
    </xf>
    <xf numFmtId="164" fontId="13" fillId="7" borderId="61" xfId="0" applyNumberFormat="1" applyFont="1" applyFill="1" applyBorder="1" applyAlignment="1">
      <alignment horizontal="center" wrapText="1"/>
    </xf>
    <xf numFmtId="0" fontId="13" fillId="0" borderId="40" xfId="0" applyFont="1" applyBorder="1" applyAlignment="1">
      <alignment vertical="top" wrapText="1"/>
    </xf>
    <xf numFmtId="0" fontId="13" fillId="0" borderId="34" xfId="0" applyFont="1" applyBorder="1" applyAlignment="1">
      <alignment horizontal="center"/>
    </xf>
    <xf numFmtId="164" fontId="13" fillId="7" borderId="48" xfId="0" applyNumberFormat="1" applyFont="1" applyFill="1" applyBorder="1" applyAlignment="1">
      <alignment horizontal="center" wrapText="1"/>
    </xf>
    <xf numFmtId="0" fontId="13" fillId="0" borderId="46" xfId="0" applyFont="1" applyBorder="1" applyAlignment="1">
      <alignment vertical="top" wrapText="1"/>
    </xf>
    <xf numFmtId="0" fontId="13" fillId="0" borderId="70" xfId="1" applyFont="1" applyBorder="1" applyAlignment="1">
      <alignment vertical="top"/>
    </xf>
    <xf numFmtId="164" fontId="26" fillId="0" borderId="27" xfId="1" applyNumberFormat="1" applyFont="1" applyFill="1" applyBorder="1" applyAlignment="1">
      <alignment horizontal="center" vertical="center"/>
    </xf>
    <xf numFmtId="0" fontId="13" fillId="0" borderId="7" xfId="1" applyFont="1" applyBorder="1" applyAlignment="1">
      <alignment horizontal="center" vertical="top"/>
    </xf>
    <xf numFmtId="49" fontId="12" fillId="11" borderId="5" xfId="1" applyNumberFormat="1" applyFont="1" applyFill="1" applyBorder="1" applyAlignment="1">
      <alignment horizontal="center" vertical="top"/>
    </xf>
    <xf numFmtId="49" fontId="12" fillId="6" borderId="4" xfId="1" applyNumberFormat="1" applyFont="1" applyFill="1" applyBorder="1" applyAlignment="1">
      <alignment horizontal="center" vertical="top"/>
    </xf>
    <xf numFmtId="49" fontId="12" fillId="22" borderId="5" xfId="1" applyNumberFormat="1" applyFont="1" applyFill="1" applyBorder="1" applyAlignment="1">
      <alignment horizontal="center" vertical="top"/>
    </xf>
    <xf numFmtId="164" fontId="19" fillId="11" borderId="21" xfId="1" applyNumberFormat="1" applyFont="1" applyFill="1" applyBorder="1" applyAlignment="1">
      <alignment horizontal="center" vertical="center"/>
    </xf>
    <xf numFmtId="0" fontId="13" fillId="0" borderId="17" xfId="0" applyFont="1" applyBorder="1" applyAlignment="1">
      <alignment horizontal="center" vertical="center" wrapText="1"/>
    </xf>
    <xf numFmtId="0" fontId="13" fillId="7" borderId="71" xfId="0" applyFont="1" applyFill="1" applyBorder="1" applyAlignment="1">
      <alignment horizontal="center" vertical="center" wrapText="1"/>
    </xf>
    <xf numFmtId="0" fontId="13" fillId="0" borderId="60" xfId="0" applyFont="1" applyBorder="1" applyAlignment="1">
      <alignment horizontal="left" vertical="center" wrapText="1"/>
    </xf>
    <xf numFmtId="164" fontId="19" fillId="14" borderId="27" xfId="1" applyNumberFormat="1" applyFont="1" applyFill="1" applyBorder="1" applyAlignment="1">
      <alignment horizontal="center" vertical="center"/>
    </xf>
    <xf numFmtId="49" fontId="13" fillId="0" borderId="65" xfId="0" applyNumberFormat="1" applyFont="1" applyFill="1" applyBorder="1" applyAlignment="1">
      <alignment horizontal="center" vertical="center"/>
    </xf>
    <xf numFmtId="49" fontId="13" fillId="0" borderId="64" xfId="0" applyNumberFormat="1" applyFont="1" applyFill="1" applyBorder="1" applyAlignment="1">
      <alignment horizontal="center" vertical="center"/>
    </xf>
    <xf numFmtId="0" fontId="13" fillId="0" borderId="7" xfId="8" applyFont="1" applyBorder="1" applyAlignment="1">
      <alignment vertical="top" wrapText="1"/>
    </xf>
    <xf numFmtId="49" fontId="12" fillId="6" borderId="7" xfId="1" applyNumberFormat="1" applyFont="1" applyFill="1" applyBorder="1" applyAlignment="1">
      <alignment horizontal="center" vertical="top"/>
    </xf>
    <xf numFmtId="0" fontId="4" fillId="0" borderId="0" xfId="0" applyFont="1" applyFill="1" applyBorder="1" applyAlignment="1">
      <alignment vertical="top"/>
    </xf>
    <xf numFmtId="0" fontId="4" fillId="4" borderId="4" xfId="0" applyFont="1" applyFill="1" applyBorder="1" applyAlignment="1">
      <alignment vertical="top"/>
    </xf>
    <xf numFmtId="0" fontId="4" fillId="4" borderId="28" xfId="0" applyFont="1" applyFill="1" applyBorder="1" applyAlignment="1">
      <alignment vertical="top"/>
    </xf>
    <xf numFmtId="0" fontId="4" fillId="4" borderId="8" xfId="0" applyFont="1" applyFill="1" applyBorder="1" applyAlignment="1">
      <alignment horizontal="center" vertical="top"/>
    </xf>
    <xf numFmtId="0" fontId="4" fillId="4" borderId="8" xfId="0" applyFont="1" applyFill="1" applyBorder="1" applyAlignment="1">
      <alignment vertical="top"/>
    </xf>
    <xf numFmtId="0" fontId="4" fillId="4" borderId="8" xfId="0" applyFont="1" applyFill="1" applyBorder="1" applyAlignment="1">
      <alignment vertical="center"/>
    </xf>
    <xf numFmtId="0" fontId="3" fillId="4" borderId="7" xfId="0" applyFont="1" applyFill="1" applyBorder="1" applyAlignment="1">
      <alignment vertical="top"/>
    </xf>
    <xf numFmtId="49" fontId="4" fillId="6" borderId="9" xfId="0" applyNumberFormat="1" applyFont="1" applyFill="1" applyBorder="1" applyAlignment="1">
      <alignment horizontal="center" vertical="top"/>
    </xf>
    <xf numFmtId="49" fontId="4" fillId="22" borderId="27" xfId="0" applyNumberFormat="1" applyFont="1" applyFill="1" applyBorder="1" applyAlignment="1">
      <alignment horizontal="center" vertical="top"/>
    </xf>
    <xf numFmtId="164" fontId="19" fillId="6" borderId="23" xfId="1" applyNumberFormat="1" applyFont="1" applyFill="1" applyBorder="1" applyAlignment="1">
      <alignment horizontal="center" vertical="top"/>
    </xf>
    <xf numFmtId="164" fontId="12" fillId="14" borderId="22" xfId="1" applyNumberFormat="1" applyFont="1" applyFill="1" applyBorder="1" applyAlignment="1">
      <alignment horizontal="center" vertical="top"/>
    </xf>
    <xf numFmtId="0" fontId="12" fillId="23" borderId="27" xfId="0" applyFont="1" applyFill="1" applyBorder="1" applyAlignment="1">
      <alignment horizontal="center" vertical="top"/>
    </xf>
    <xf numFmtId="49" fontId="12" fillId="0" borderId="21" xfId="1" applyNumberFormat="1" applyFont="1" applyBorder="1" applyAlignment="1">
      <alignment vertical="top"/>
    </xf>
    <xf numFmtId="164" fontId="12" fillId="0" borderId="22" xfId="1" applyNumberFormat="1" applyFont="1" applyFill="1" applyBorder="1" applyAlignment="1">
      <alignment horizontal="center" vertical="top"/>
    </xf>
    <xf numFmtId="0" fontId="13" fillId="0" borderId="56" xfId="0" applyFont="1" applyBorder="1" applyAlignment="1">
      <alignment horizontal="center" vertical="top"/>
    </xf>
    <xf numFmtId="49" fontId="12" fillId="0" borderId="11" xfId="1" applyNumberFormat="1" applyFont="1" applyFill="1" applyBorder="1" applyAlignment="1">
      <alignment horizontal="center" vertical="top"/>
    </xf>
    <xf numFmtId="49" fontId="12" fillId="0" borderId="13" xfId="1" applyNumberFormat="1" applyFont="1" applyBorder="1" applyAlignment="1">
      <alignment vertical="top"/>
    </xf>
    <xf numFmtId="0" fontId="13" fillId="10" borderId="13" xfId="0" applyFont="1" applyFill="1" applyBorder="1" applyAlignment="1">
      <alignment vertical="top" wrapText="1"/>
    </xf>
    <xf numFmtId="0" fontId="13" fillId="0" borderId="10" xfId="0" applyFont="1" applyBorder="1" applyAlignment="1">
      <alignment horizontal="center" vertical="top"/>
    </xf>
    <xf numFmtId="0" fontId="13" fillId="0" borderId="34" xfId="0" applyFont="1" applyBorder="1" applyAlignment="1">
      <alignment horizontal="center" vertical="center" wrapText="1"/>
    </xf>
    <xf numFmtId="164" fontId="13" fillId="7" borderId="33" xfId="0" applyNumberFormat="1" applyFont="1" applyFill="1" applyBorder="1" applyAlignment="1">
      <alignment horizontal="center" vertical="center" wrapText="1"/>
    </xf>
    <xf numFmtId="0" fontId="13" fillId="0" borderId="46" xfId="0" applyFont="1" applyBorder="1" applyAlignment="1">
      <alignment vertical="center" wrapText="1"/>
    </xf>
    <xf numFmtId="164" fontId="19" fillId="0" borderId="7" xfId="1" applyNumberFormat="1" applyFont="1" applyFill="1" applyBorder="1" applyAlignment="1">
      <alignment horizontal="center" vertical="top"/>
    </xf>
    <xf numFmtId="0" fontId="13" fillId="0" borderId="2" xfId="0" applyFont="1" applyBorder="1" applyAlignment="1">
      <alignment horizontal="center" vertical="top"/>
    </xf>
    <xf numFmtId="49" fontId="12" fillId="0" borderId="3" xfId="1" applyNumberFormat="1" applyFont="1" applyFill="1" applyBorder="1" applyAlignment="1">
      <alignment horizontal="center" vertical="top"/>
    </xf>
    <xf numFmtId="49" fontId="12" fillId="0" borderId="5" xfId="1" applyNumberFormat="1" applyFont="1" applyBorder="1" applyAlignment="1">
      <alignment vertical="top"/>
    </xf>
    <xf numFmtId="164" fontId="12" fillId="14" borderId="27" xfId="1" applyNumberFormat="1" applyFont="1" applyFill="1" applyBorder="1" applyAlignment="1">
      <alignment horizontal="center" vertical="top"/>
    </xf>
    <xf numFmtId="49" fontId="12" fillId="0" borderId="43" xfId="1" applyNumberFormat="1" applyFont="1" applyFill="1" applyBorder="1" applyAlignment="1">
      <alignment horizontal="center" vertical="top"/>
    </xf>
    <xf numFmtId="0" fontId="13" fillId="0" borderId="27" xfId="0" applyFont="1" applyBorder="1" applyAlignment="1">
      <alignment horizontal="center" vertical="top"/>
    </xf>
    <xf numFmtId="49" fontId="12" fillId="0" borderId="36" xfId="1" applyNumberFormat="1" applyFont="1" applyFill="1" applyBorder="1" applyAlignment="1">
      <alignment horizontal="center" vertical="top"/>
    </xf>
    <xf numFmtId="0" fontId="13" fillId="0" borderId="13" xfId="0" applyFont="1" applyBorder="1" applyAlignment="1">
      <alignment horizontal="center" vertical="top"/>
    </xf>
    <xf numFmtId="0" fontId="13" fillId="0" borderId="34" xfId="0" applyFont="1" applyBorder="1" applyAlignment="1">
      <alignment horizontal="center" vertical="center"/>
    </xf>
    <xf numFmtId="0" fontId="13" fillId="5" borderId="46" xfId="0" applyFont="1" applyFill="1" applyBorder="1" applyAlignment="1">
      <alignment horizontal="left" vertical="top" wrapText="1"/>
    </xf>
    <xf numFmtId="49" fontId="12" fillId="0" borderId="31" xfId="1" applyNumberFormat="1" applyFont="1" applyFill="1" applyBorder="1" applyAlignment="1">
      <alignment horizontal="center" vertical="top"/>
    </xf>
    <xf numFmtId="2" fontId="12" fillId="0" borderId="22" xfId="1" applyNumberFormat="1" applyFont="1" applyFill="1" applyBorder="1" applyAlignment="1">
      <alignment horizontal="center" vertical="top"/>
    </xf>
    <xf numFmtId="0" fontId="13" fillId="0" borderId="39" xfId="0" applyFont="1" applyFill="1" applyBorder="1" applyAlignment="1">
      <alignment horizontal="center" vertical="center" wrapText="1"/>
    </xf>
    <xf numFmtId="0" fontId="13" fillId="0" borderId="40" xfId="0" applyFont="1" applyFill="1" applyBorder="1" applyAlignment="1">
      <alignment horizontal="left" vertical="top" wrapText="1"/>
    </xf>
    <xf numFmtId="0" fontId="13" fillId="0" borderId="34" xfId="0" applyFont="1" applyFill="1" applyBorder="1" applyAlignment="1">
      <alignment horizontal="center" vertical="top" wrapText="1"/>
    </xf>
    <xf numFmtId="0" fontId="13" fillId="0" borderId="33" xfId="0" applyFont="1" applyFill="1" applyBorder="1" applyAlignment="1">
      <alignment horizontal="center" vertical="center" wrapText="1"/>
    </xf>
    <xf numFmtId="0" fontId="13" fillId="0" borderId="46" xfId="0" applyFont="1" applyFill="1" applyBorder="1" applyAlignment="1">
      <alignment horizontal="left" vertical="top" wrapText="1"/>
    </xf>
    <xf numFmtId="164" fontId="19" fillId="11" borderId="22" xfId="1" applyNumberFormat="1" applyFont="1" applyFill="1" applyBorder="1" applyAlignment="1">
      <alignment horizontal="center" vertical="top"/>
    </xf>
    <xf numFmtId="0" fontId="12" fillId="11" borderId="27" xfId="0" applyFont="1" applyFill="1" applyBorder="1" applyAlignment="1">
      <alignment horizontal="center" vertical="top"/>
    </xf>
    <xf numFmtId="2" fontId="12" fillId="14" borderId="22" xfId="1" applyNumberFormat="1" applyFont="1" applyFill="1" applyBorder="1" applyAlignment="1">
      <alignment horizontal="center" vertical="top"/>
    </xf>
    <xf numFmtId="0" fontId="13" fillId="11" borderId="56" xfId="0" applyFont="1" applyFill="1" applyBorder="1" applyAlignment="1">
      <alignment horizontal="center" vertical="top"/>
    </xf>
    <xf numFmtId="49" fontId="12" fillId="0" borderId="14" xfId="1" applyNumberFormat="1" applyFont="1" applyFill="1" applyBorder="1" applyAlignment="1">
      <alignment horizontal="center" vertical="top"/>
    </xf>
    <xf numFmtId="0" fontId="13" fillId="11" borderId="10" xfId="0" applyFont="1" applyFill="1" applyBorder="1" applyAlignment="1">
      <alignment horizontal="center" vertical="top"/>
    </xf>
    <xf numFmtId="164" fontId="19" fillId="14" borderId="7" xfId="1" applyNumberFormat="1" applyFont="1" applyFill="1" applyBorder="1" applyAlignment="1">
      <alignment horizontal="center" vertical="top"/>
    </xf>
    <xf numFmtId="0" fontId="13" fillId="11" borderId="2" xfId="0" applyFont="1" applyFill="1" applyBorder="1" applyAlignment="1">
      <alignment horizontal="center" vertical="top"/>
    </xf>
    <xf numFmtId="164" fontId="12" fillId="14" borderId="14" xfId="1" applyNumberFormat="1" applyFont="1" applyFill="1" applyBorder="1" applyAlignment="1">
      <alignment horizontal="center" vertical="top"/>
    </xf>
    <xf numFmtId="0" fontId="13" fillId="5" borderId="63" xfId="0" applyFont="1" applyFill="1" applyBorder="1" applyAlignment="1">
      <alignment horizontal="center" vertical="center"/>
    </xf>
    <xf numFmtId="0" fontId="13" fillId="5" borderId="61" xfId="0" applyFont="1" applyFill="1" applyBorder="1" applyAlignment="1">
      <alignment horizontal="center" vertical="center" wrapText="1"/>
    </xf>
    <xf numFmtId="0" fontId="13" fillId="5" borderId="40" xfId="0" applyFont="1" applyFill="1" applyBorder="1" applyAlignment="1">
      <alignment vertical="top" wrapText="1"/>
    </xf>
    <xf numFmtId="0" fontId="13" fillId="5" borderId="42" xfId="0" applyFont="1" applyFill="1" applyBorder="1" applyAlignment="1">
      <alignment horizontal="center" vertical="center"/>
    </xf>
    <xf numFmtId="0" fontId="13" fillId="5" borderId="71" xfId="0" applyFont="1" applyFill="1" applyBorder="1" applyAlignment="1">
      <alignment horizontal="center" vertical="center" wrapText="1"/>
    </xf>
    <xf numFmtId="0" fontId="13" fillId="5" borderId="60" xfId="0" applyFont="1" applyFill="1" applyBorder="1" applyAlignment="1">
      <alignment vertical="top" wrapText="1"/>
    </xf>
    <xf numFmtId="164" fontId="19" fillId="0" borderId="22" xfId="1" applyNumberFormat="1" applyFont="1" applyFill="1" applyBorder="1" applyAlignment="1">
      <alignment horizontal="center" vertical="top"/>
    </xf>
    <xf numFmtId="0" fontId="13" fillId="0" borderId="69" xfId="0" applyFont="1" applyBorder="1" applyAlignment="1">
      <alignment horizontal="center" vertical="top"/>
    </xf>
    <xf numFmtId="49" fontId="12" fillId="0" borderId="51" xfId="1" applyNumberFormat="1" applyFont="1" applyFill="1" applyBorder="1" applyAlignment="1">
      <alignment horizontal="center" vertical="top"/>
    </xf>
    <xf numFmtId="0" fontId="13" fillId="0" borderId="60" xfId="1" applyFont="1" applyBorder="1" applyAlignment="1">
      <alignment vertical="top"/>
    </xf>
    <xf numFmtId="49" fontId="12" fillId="0" borderId="45" xfId="1" applyNumberFormat="1" applyFont="1" applyFill="1" applyBorder="1" applyAlignment="1">
      <alignment horizontal="center" vertical="top"/>
    </xf>
    <xf numFmtId="164" fontId="12" fillId="0" borderId="7" xfId="1" applyNumberFormat="1" applyFont="1" applyFill="1" applyBorder="1" applyAlignment="1">
      <alignment horizontal="center" vertical="top"/>
    </xf>
    <xf numFmtId="49" fontId="12" fillId="0" borderId="10" xfId="1" applyNumberFormat="1" applyFont="1" applyFill="1" applyBorder="1" applyAlignment="1">
      <alignment horizontal="center" vertical="top"/>
    </xf>
    <xf numFmtId="0" fontId="13" fillId="5" borderId="65" xfId="0" applyFont="1" applyFill="1" applyBorder="1" applyAlignment="1">
      <alignment horizontal="center" vertical="top"/>
    </xf>
    <xf numFmtId="0" fontId="13" fillId="5" borderId="68" xfId="0" applyFont="1" applyFill="1" applyBorder="1" applyAlignment="1">
      <alignment horizontal="center" vertical="center" wrapText="1"/>
    </xf>
    <xf numFmtId="0" fontId="13" fillId="5" borderId="70" xfId="0" applyFont="1" applyFill="1" applyBorder="1" applyAlignment="1">
      <alignment vertical="top" wrapText="1"/>
    </xf>
    <xf numFmtId="49" fontId="12" fillId="0" borderId="2" xfId="1" applyNumberFormat="1" applyFont="1" applyFill="1" applyBorder="1" applyAlignment="1">
      <alignment horizontal="center" vertical="top"/>
    </xf>
    <xf numFmtId="0" fontId="12" fillId="23" borderId="5" xfId="0" applyFont="1" applyFill="1" applyBorder="1" applyAlignment="1">
      <alignment horizontal="center" vertical="top"/>
    </xf>
    <xf numFmtId="49" fontId="12" fillId="0" borderId="53" xfId="1" applyNumberFormat="1" applyFont="1" applyFill="1" applyBorder="1" applyAlignment="1">
      <alignment horizontal="center" vertical="top"/>
    </xf>
    <xf numFmtId="0" fontId="13" fillId="5" borderId="42" xfId="0" applyFont="1" applyFill="1" applyBorder="1" applyAlignment="1">
      <alignment horizontal="center" vertical="top"/>
    </xf>
    <xf numFmtId="0" fontId="26" fillId="0" borderId="40" xfId="1" applyFont="1" applyBorder="1" applyAlignment="1">
      <alignment horizontal="left" vertical="top"/>
    </xf>
    <xf numFmtId="164" fontId="19" fillId="14" borderId="22" xfId="1" applyNumberFormat="1" applyFont="1" applyFill="1" applyBorder="1" applyAlignment="1">
      <alignment horizontal="center" vertical="top"/>
    </xf>
    <xf numFmtId="0" fontId="13" fillId="5" borderId="34" xfId="0" applyFont="1" applyFill="1" applyBorder="1" applyAlignment="1">
      <alignment horizontal="center" vertical="center" wrapText="1"/>
    </xf>
    <xf numFmtId="164" fontId="13" fillId="5" borderId="33" xfId="0" applyNumberFormat="1" applyFont="1" applyFill="1" applyBorder="1" applyAlignment="1">
      <alignment vertical="center" wrapText="1"/>
    </xf>
    <xf numFmtId="0" fontId="13" fillId="5" borderId="46" xfId="0" applyFont="1" applyFill="1" applyBorder="1" applyAlignment="1">
      <alignment vertical="center" wrapText="1"/>
    </xf>
    <xf numFmtId="164" fontId="17" fillId="5" borderId="24" xfId="0" applyNumberFormat="1" applyFont="1" applyFill="1" applyBorder="1" applyAlignment="1">
      <alignment vertical="center" wrapText="1"/>
    </xf>
    <xf numFmtId="0" fontId="17" fillId="5" borderId="23" xfId="0" applyFont="1" applyFill="1" applyBorder="1" applyAlignment="1">
      <alignment vertical="center" wrapText="1"/>
    </xf>
    <xf numFmtId="49" fontId="12" fillId="0" borderId="22" xfId="1" applyNumberFormat="1" applyFont="1" applyFill="1" applyBorder="1" applyAlignment="1">
      <alignment horizontal="center" vertical="top"/>
    </xf>
    <xf numFmtId="49" fontId="12" fillId="11" borderId="21" xfId="1" applyNumberFormat="1" applyFont="1" applyFill="1" applyBorder="1" applyAlignment="1">
      <alignment vertical="top"/>
    </xf>
    <xf numFmtId="49" fontId="12" fillId="6" borderId="20" xfId="1" applyNumberFormat="1" applyFont="1" applyFill="1" applyBorder="1" applyAlignment="1">
      <alignment vertical="top"/>
    </xf>
    <xf numFmtId="164" fontId="12" fillId="0" borderId="22" xfId="1" applyNumberFormat="1" applyFont="1" applyFill="1" applyBorder="1" applyAlignment="1">
      <alignment vertical="top"/>
    </xf>
    <xf numFmtId="49" fontId="12" fillId="10" borderId="13" xfId="1" applyNumberFormat="1" applyFont="1" applyFill="1" applyBorder="1" applyAlignment="1">
      <alignment vertical="top"/>
    </xf>
    <xf numFmtId="164" fontId="13" fillId="5" borderId="41" xfId="0" applyNumberFormat="1" applyFont="1" applyFill="1" applyBorder="1" applyAlignment="1">
      <alignment horizontal="center" vertical="center" wrapText="1"/>
    </xf>
    <xf numFmtId="0" fontId="13" fillId="5" borderId="15" xfId="0" applyFont="1" applyFill="1" applyBorder="1" applyAlignment="1">
      <alignment vertical="center" wrapText="1"/>
    </xf>
    <xf numFmtId="164" fontId="13" fillId="5" borderId="64" xfId="0" applyNumberFormat="1" applyFont="1" applyFill="1" applyBorder="1" applyAlignment="1">
      <alignment horizontal="center" vertical="center" wrapText="1"/>
    </xf>
    <xf numFmtId="0" fontId="13" fillId="5" borderId="70" xfId="0" applyFont="1" applyFill="1" applyBorder="1" applyAlignment="1">
      <alignment vertical="center" wrapText="1"/>
    </xf>
    <xf numFmtId="164" fontId="12" fillId="0" borderId="7" xfId="1" applyNumberFormat="1" applyFont="1" applyFill="1" applyBorder="1" applyAlignment="1">
      <alignment vertical="top"/>
    </xf>
    <xf numFmtId="164" fontId="12" fillId="11" borderId="21" xfId="1" applyNumberFormat="1" applyFont="1" applyFill="1" applyBorder="1" applyAlignment="1">
      <alignment horizontal="center" vertical="top"/>
    </xf>
    <xf numFmtId="0" fontId="12" fillId="11" borderId="21" xfId="0" applyFont="1" applyFill="1" applyBorder="1" applyAlignment="1">
      <alignment horizontal="center" vertical="top"/>
    </xf>
    <xf numFmtId="49" fontId="12" fillId="22" borderId="21" xfId="1" applyNumberFormat="1" applyFont="1" applyFill="1" applyBorder="1" applyAlignment="1">
      <alignment vertical="top"/>
    </xf>
    <xf numFmtId="0" fontId="13" fillId="11" borderId="27" xfId="0" applyFont="1" applyFill="1" applyBorder="1" applyAlignment="1">
      <alignment horizontal="center" vertical="top"/>
    </xf>
    <xf numFmtId="49" fontId="12" fillId="0" borderId="69" xfId="1" applyNumberFormat="1" applyFont="1" applyFill="1" applyBorder="1" applyAlignment="1">
      <alignment horizontal="center" vertical="top"/>
    </xf>
    <xf numFmtId="164" fontId="12" fillId="14" borderId="21" xfId="1" applyNumberFormat="1" applyFont="1" applyFill="1" applyBorder="1" applyAlignment="1">
      <alignment horizontal="center" vertical="top"/>
    </xf>
    <xf numFmtId="0" fontId="17" fillId="5" borderId="30" xfId="0" applyFont="1" applyFill="1" applyBorder="1" applyAlignment="1">
      <alignment vertical="center" wrapText="1"/>
    </xf>
    <xf numFmtId="0" fontId="4" fillId="14" borderId="27" xfId="0" applyFont="1" applyFill="1" applyBorder="1" applyAlignment="1">
      <alignment horizontal="center" vertical="top"/>
    </xf>
    <xf numFmtId="0" fontId="12" fillId="0" borderId="0" xfId="0" applyFont="1" applyFill="1" applyBorder="1" applyAlignment="1">
      <alignment horizontal="center" vertical="top" wrapText="1"/>
    </xf>
    <xf numFmtId="0" fontId="12" fillId="10" borderId="21" xfId="0" applyFont="1" applyFill="1" applyBorder="1" applyAlignment="1">
      <alignment vertical="top" wrapText="1"/>
    </xf>
    <xf numFmtId="0" fontId="17" fillId="5" borderId="42" xfId="0" applyFont="1" applyFill="1" applyBorder="1" applyAlignment="1">
      <alignment vertical="center" wrapText="1"/>
    </xf>
    <xf numFmtId="164" fontId="17" fillId="5" borderId="41" xfId="0" applyNumberFormat="1" applyFont="1" applyFill="1" applyBorder="1" applyAlignment="1">
      <alignment vertical="center" wrapText="1"/>
    </xf>
    <xf numFmtId="0" fontId="17" fillId="5" borderId="15" xfId="0" applyFont="1" applyFill="1" applyBorder="1" applyAlignment="1">
      <alignment vertical="center" wrapText="1"/>
    </xf>
    <xf numFmtId="164" fontId="13" fillId="0" borderId="22" xfId="1" applyNumberFormat="1" applyFont="1" applyFill="1" applyBorder="1" applyAlignment="1">
      <alignment horizontal="center" vertical="top"/>
    </xf>
    <xf numFmtId="164" fontId="13" fillId="0" borderId="2" xfId="1" applyNumberFormat="1" applyFont="1" applyFill="1" applyBorder="1" applyAlignment="1">
      <alignment horizontal="center" vertical="top"/>
    </xf>
    <xf numFmtId="0" fontId="13" fillId="0" borderId="2" xfId="1" applyFont="1" applyBorder="1" applyAlignment="1">
      <alignment horizontal="center" vertical="top"/>
    </xf>
    <xf numFmtId="0" fontId="17" fillId="5" borderId="39" xfId="0" applyFont="1" applyFill="1" applyBorder="1" applyAlignment="1">
      <alignment vertical="center" wrapText="1"/>
    </xf>
    <xf numFmtId="164" fontId="17" fillId="5" borderId="38" xfId="0" applyNumberFormat="1" applyFont="1" applyFill="1" applyBorder="1" applyAlignment="1">
      <alignment horizontal="center" vertical="center" wrapText="1"/>
    </xf>
    <xf numFmtId="0" fontId="17" fillId="5" borderId="40" xfId="0" applyFont="1" applyFill="1" applyBorder="1" applyAlignment="1">
      <alignment vertical="center" wrapText="1"/>
    </xf>
    <xf numFmtId="164" fontId="12" fillId="11" borderId="22" xfId="1" applyNumberFormat="1" applyFont="1" applyFill="1" applyBorder="1" applyAlignment="1">
      <alignment horizontal="center" vertical="top"/>
    </xf>
    <xf numFmtId="164" fontId="13" fillId="5" borderId="57" xfId="0" applyNumberFormat="1" applyFont="1" applyFill="1" applyBorder="1" applyAlignment="1">
      <alignment horizontal="center" vertical="center" wrapText="1"/>
    </xf>
    <xf numFmtId="164" fontId="13" fillId="5" borderId="62" xfId="0" applyNumberFormat="1" applyFont="1" applyFill="1" applyBorder="1" applyAlignment="1">
      <alignment horizontal="center" vertical="center" wrapText="1"/>
    </xf>
    <xf numFmtId="164" fontId="13" fillId="5" borderId="33" xfId="0" applyNumberFormat="1" applyFont="1" applyFill="1" applyBorder="1" applyAlignment="1">
      <alignment horizontal="center" vertical="center" wrapText="1"/>
    </xf>
    <xf numFmtId="164" fontId="12" fillId="14" borderId="7" xfId="1" applyNumberFormat="1" applyFont="1" applyFill="1" applyBorder="1" applyAlignment="1">
      <alignment horizontal="center" vertical="top"/>
    </xf>
    <xf numFmtId="0" fontId="13" fillId="0" borderId="65" xfId="0" applyFont="1" applyFill="1" applyBorder="1" applyAlignment="1">
      <alignment horizontal="center" vertical="center" wrapText="1"/>
    </xf>
    <xf numFmtId="164" fontId="13" fillId="0" borderId="64" xfId="0" applyNumberFormat="1" applyFont="1" applyFill="1" applyBorder="1" applyAlignment="1">
      <alignment horizontal="center" vertical="center" wrapText="1"/>
    </xf>
    <xf numFmtId="0" fontId="13" fillId="0" borderId="7" xfId="0" applyFont="1" applyFill="1" applyBorder="1" applyAlignment="1">
      <alignment vertical="center" wrapText="1"/>
    </xf>
    <xf numFmtId="43" fontId="12" fillId="14" borderId="14" xfId="5" applyFont="1" applyFill="1" applyBorder="1" applyAlignment="1">
      <alignment horizontal="center" vertical="top"/>
    </xf>
    <xf numFmtId="49" fontId="12" fillId="0" borderId="52" xfId="1" applyNumberFormat="1" applyFont="1" applyFill="1" applyBorder="1" applyAlignment="1">
      <alignment horizontal="center" vertical="top"/>
    </xf>
    <xf numFmtId="0" fontId="12" fillId="10" borderId="13" xfId="0" applyFont="1" applyFill="1" applyBorder="1" applyAlignment="1">
      <alignment vertical="top" wrapText="1"/>
    </xf>
    <xf numFmtId="43" fontId="12" fillId="0" borderId="22" xfId="5" applyFont="1" applyFill="1" applyBorder="1" applyAlignment="1">
      <alignment horizontal="center" vertical="top"/>
    </xf>
    <xf numFmtId="43" fontId="12" fillId="0" borderId="7" xfId="5" applyFont="1" applyFill="1" applyBorder="1" applyAlignment="1">
      <alignment horizontal="center" vertical="top"/>
    </xf>
    <xf numFmtId="49" fontId="12" fillId="0" borderId="18" xfId="1" applyNumberFormat="1" applyFont="1" applyFill="1" applyBorder="1" applyAlignment="1">
      <alignment horizontal="center" vertical="top"/>
    </xf>
    <xf numFmtId="0" fontId="13" fillId="0" borderId="42" xfId="0" applyFont="1" applyFill="1" applyBorder="1" applyAlignment="1">
      <alignment horizontal="center" vertical="center" wrapText="1"/>
    </xf>
    <xf numFmtId="164" fontId="13" fillId="0" borderId="41" xfId="0" applyNumberFormat="1" applyFont="1" applyFill="1" applyBorder="1" applyAlignment="1">
      <alignment horizontal="center" vertical="center" wrapText="1"/>
    </xf>
    <xf numFmtId="0" fontId="13" fillId="0" borderId="15" xfId="0" applyFont="1" applyFill="1" applyBorder="1" applyAlignment="1">
      <alignment vertical="center" wrapText="1"/>
    </xf>
    <xf numFmtId="43" fontId="19" fillId="0" borderId="14" xfId="5" applyFont="1" applyFill="1" applyBorder="1" applyAlignment="1">
      <alignment horizontal="center" vertical="top"/>
    </xf>
    <xf numFmtId="0" fontId="13" fillId="0" borderId="5" xfId="0" applyFont="1" applyBorder="1" applyAlignment="1">
      <alignment horizontal="center" vertical="top"/>
    </xf>
    <xf numFmtId="43" fontId="12" fillId="14" borderId="22" xfId="5" applyFont="1" applyFill="1" applyBorder="1" applyAlignment="1">
      <alignment horizontal="center" vertical="top"/>
    </xf>
    <xf numFmtId="0" fontId="13" fillId="0" borderId="29" xfId="0" applyFont="1" applyFill="1" applyBorder="1" applyAlignment="1">
      <alignment horizontal="center" vertical="center" wrapText="1"/>
    </xf>
    <xf numFmtId="164" fontId="13" fillId="0" borderId="16" xfId="0" applyNumberFormat="1" applyFont="1" applyFill="1" applyBorder="1" applyAlignment="1">
      <alignment horizontal="center" vertical="center" wrapText="1"/>
    </xf>
    <xf numFmtId="0" fontId="13" fillId="0" borderId="6" xfId="0" applyFont="1" applyFill="1" applyBorder="1" applyAlignment="1">
      <alignment horizontal="left" vertical="center" wrapText="1"/>
    </xf>
    <xf numFmtId="43" fontId="12" fillId="0" borderId="10" xfId="5" applyFont="1" applyFill="1" applyBorder="1" applyAlignment="1">
      <alignment horizontal="center" vertical="top"/>
    </xf>
    <xf numFmtId="0" fontId="13" fillId="0" borderId="17" xfId="0" applyFont="1" applyFill="1" applyBorder="1" applyAlignment="1">
      <alignment horizontal="center" vertical="top" wrapText="1"/>
    </xf>
    <xf numFmtId="164" fontId="13" fillId="0" borderId="57" xfId="0" applyNumberFormat="1" applyFont="1" applyFill="1" applyBorder="1" applyAlignment="1">
      <alignment horizontal="center" vertical="top" wrapText="1"/>
    </xf>
    <xf numFmtId="0" fontId="13" fillId="0" borderId="45" xfId="0" applyFont="1" applyFill="1" applyBorder="1" applyAlignment="1">
      <alignment vertical="top" wrapText="1"/>
    </xf>
    <xf numFmtId="43" fontId="19" fillId="0" borderId="69" xfId="5" applyFont="1" applyFill="1" applyBorder="1" applyAlignment="1">
      <alignment horizontal="center" vertical="top"/>
    </xf>
    <xf numFmtId="49" fontId="12" fillId="0" borderId="19" xfId="1" applyNumberFormat="1" applyFont="1" applyFill="1" applyBorder="1" applyAlignment="1">
      <alignment horizontal="center" vertical="top"/>
    </xf>
    <xf numFmtId="164" fontId="12" fillId="0" borderId="10" xfId="1" applyNumberFormat="1" applyFont="1" applyFill="1" applyBorder="1" applyAlignment="1">
      <alignment horizontal="center" vertical="top"/>
    </xf>
    <xf numFmtId="164" fontId="13" fillId="0" borderId="33" xfId="0" applyNumberFormat="1" applyFont="1" applyFill="1" applyBorder="1" applyAlignment="1">
      <alignment horizontal="center" vertical="top" wrapText="1"/>
    </xf>
    <xf numFmtId="0" fontId="13" fillId="0" borderId="31" xfId="0" applyFont="1" applyFill="1" applyBorder="1" applyAlignment="1">
      <alignment vertical="top" wrapText="1"/>
    </xf>
    <xf numFmtId="164" fontId="19" fillId="0" borderId="2" xfId="1" applyNumberFormat="1" applyFont="1" applyFill="1" applyBorder="1" applyAlignment="1">
      <alignment horizontal="center" vertical="top"/>
    </xf>
    <xf numFmtId="49" fontId="12" fillId="0" borderId="5" xfId="1" applyNumberFormat="1" applyFont="1" applyBorder="1" applyAlignment="1">
      <alignment horizontal="center" vertical="top"/>
    </xf>
    <xf numFmtId="0" fontId="13" fillId="0" borderId="30" xfId="1" applyFont="1" applyBorder="1" applyAlignment="1">
      <alignment vertical="top"/>
    </xf>
    <xf numFmtId="0" fontId="13" fillId="0" borderId="50" xfId="0" applyFont="1" applyFill="1" applyBorder="1" applyAlignment="1">
      <alignment vertical="center" wrapText="1"/>
    </xf>
    <xf numFmtId="164" fontId="19" fillId="11" borderId="21" xfId="1" applyNumberFormat="1" applyFont="1" applyFill="1" applyBorder="1" applyAlignment="1">
      <alignment horizontal="center" vertical="top"/>
    </xf>
    <xf numFmtId="0" fontId="13" fillId="0" borderId="31" xfId="1" applyFont="1" applyBorder="1" applyAlignment="1">
      <alignment vertical="top"/>
    </xf>
    <xf numFmtId="164" fontId="12" fillId="14" borderId="13" xfId="1" applyNumberFormat="1" applyFont="1" applyFill="1" applyBorder="1" applyAlignment="1">
      <alignment horizontal="center" vertical="top"/>
    </xf>
    <xf numFmtId="0" fontId="13" fillId="11" borderId="13" xfId="0" applyFont="1" applyFill="1" applyBorder="1" applyAlignment="1">
      <alignment horizontal="center" vertical="top"/>
    </xf>
    <xf numFmtId="164" fontId="19" fillId="14" borderId="27" xfId="1" applyNumberFormat="1" applyFont="1" applyFill="1" applyBorder="1" applyAlignment="1">
      <alignment horizontal="center" vertical="top"/>
    </xf>
    <xf numFmtId="49" fontId="12" fillId="0" borderId="13" xfId="1" applyNumberFormat="1" applyFont="1" applyBorder="1" applyAlignment="1">
      <alignment horizontal="center" vertical="top"/>
    </xf>
    <xf numFmtId="49" fontId="13" fillId="0" borderId="13" xfId="1" applyNumberFormat="1" applyFont="1" applyFill="1" applyBorder="1" applyAlignment="1">
      <alignment horizontal="center" vertical="center" textRotation="90"/>
    </xf>
    <xf numFmtId="0" fontId="18" fillId="11" borderId="13" xfId="1" applyFont="1" applyFill="1" applyBorder="1" applyAlignment="1">
      <alignment horizontal="center" vertical="center" textRotation="90" wrapText="1"/>
    </xf>
    <xf numFmtId="49" fontId="12" fillId="10" borderId="14" xfId="1" applyNumberFormat="1" applyFont="1" applyFill="1" applyBorder="1" applyAlignment="1">
      <alignment horizontal="center" vertical="top"/>
    </xf>
    <xf numFmtId="0" fontId="13" fillId="0" borderId="42" xfId="1" applyFont="1" applyBorder="1" applyAlignment="1">
      <alignment vertical="top"/>
    </xf>
    <xf numFmtId="0" fontId="13" fillId="0" borderId="15" xfId="1" applyFont="1" applyBorder="1" applyAlignment="1">
      <alignment vertical="top"/>
    </xf>
    <xf numFmtId="0" fontId="26" fillId="0" borderId="56" xfId="0" applyFont="1" applyFill="1" applyBorder="1" applyAlignment="1">
      <alignment horizontal="center" vertical="top"/>
    </xf>
    <xf numFmtId="0" fontId="13" fillId="10" borderId="13" xfId="0" applyFont="1" applyFill="1" applyBorder="1" applyAlignment="1">
      <alignment horizontal="left" vertical="top" wrapText="1"/>
    </xf>
    <xf numFmtId="164" fontId="19" fillId="0" borderId="10" xfId="1" applyNumberFormat="1" applyFont="1" applyFill="1" applyBorder="1" applyAlignment="1">
      <alignment horizontal="center" vertical="top"/>
    </xf>
    <xf numFmtId="0" fontId="26" fillId="0" borderId="10" xfId="0" applyFont="1" applyFill="1" applyBorder="1" applyAlignment="1">
      <alignment horizontal="center" vertical="top"/>
    </xf>
    <xf numFmtId="0" fontId="26" fillId="0" borderId="29" xfId="0" applyFont="1" applyFill="1" applyBorder="1" applyAlignment="1">
      <alignment horizontal="center" vertical="top" wrapText="1"/>
    </xf>
    <xf numFmtId="164" fontId="26" fillId="0" borderId="32" xfId="0" applyNumberFormat="1" applyFont="1" applyFill="1" applyBorder="1" applyAlignment="1">
      <alignment horizontal="center" vertical="center" wrapText="1"/>
    </xf>
    <xf numFmtId="0" fontId="26" fillId="0" borderId="47" xfId="0" applyFont="1" applyFill="1" applyBorder="1" applyAlignment="1">
      <alignment horizontal="left" vertical="top" wrapText="1"/>
    </xf>
    <xf numFmtId="0" fontId="26" fillId="0" borderId="69" xfId="0" applyFont="1" applyFill="1" applyBorder="1" applyAlignment="1">
      <alignment horizontal="center" vertical="top"/>
    </xf>
    <xf numFmtId="0" fontId="19" fillId="10" borderId="5" xfId="0" applyFont="1" applyFill="1" applyBorder="1" applyAlignment="1">
      <alignment horizontal="left" vertical="top" wrapText="1"/>
    </xf>
    <xf numFmtId="49" fontId="19" fillId="10" borderId="14" xfId="1" applyNumberFormat="1" applyFont="1" applyFill="1" applyBorder="1" applyAlignment="1">
      <alignment horizontal="center" vertical="top"/>
    </xf>
    <xf numFmtId="0" fontId="13" fillId="5" borderId="42" xfId="0" applyFont="1" applyFill="1" applyBorder="1" applyAlignment="1">
      <alignment horizontal="center" vertical="top" wrapText="1"/>
    </xf>
    <xf numFmtId="164" fontId="13" fillId="5" borderId="35" xfId="0" applyNumberFormat="1" applyFont="1" applyFill="1" applyBorder="1" applyAlignment="1">
      <alignment horizontal="center" vertical="center" wrapText="1"/>
    </xf>
    <xf numFmtId="0" fontId="13" fillId="5" borderId="15" xfId="0" applyFont="1" applyFill="1" applyBorder="1" applyAlignment="1">
      <alignment horizontal="left" vertical="top" wrapText="1"/>
    </xf>
    <xf numFmtId="164" fontId="12" fillId="0" borderId="69" xfId="1" applyNumberFormat="1" applyFont="1" applyFill="1" applyBorder="1" applyAlignment="1">
      <alignment horizontal="center" vertical="top"/>
    </xf>
    <xf numFmtId="0" fontId="13" fillId="5" borderId="29" xfId="0" applyFont="1" applyFill="1" applyBorder="1" applyAlignment="1">
      <alignment horizontal="center" vertical="top" wrapText="1"/>
    </xf>
    <xf numFmtId="164" fontId="13" fillId="5" borderId="32" xfId="0" applyNumberFormat="1" applyFont="1" applyFill="1" applyBorder="1" applyAlignment="1">
      <alignment horizontal="center" vertical="center" wrapText="1"/>
    </xf>
    <xf numFmtId="0" fontId="13" fillId="5" borderId="47" xfId="0" applyFont="1" applyFill="1" applyBorder="1" applyAlignment="1">
      <alignment horizontal="left" vertical="top" wrapText="1"/>
    </xf>
    <xf numFmtId="0" fontId="13" fillId="0" borderId="63" xfId="1" applyFont="1" applyBorder="1" applyAlignment="1">
      <alignment horizontal="center" vertical="top"/>
    </xf>
    <xf numFmtId="0" fontId="13" fillId="0" borderId="62" xfId="1" applyFont="1" applyBorder="1" applyAlignment="1">
      <alignment horizontal="center" vertical="top"/>
    </xf>
    <xf numFmtId="0" fontId="13" fillId="0" borderId="66" xfId="1" applyFont="1" applyBorder="1" applyAlignment="1">
      <alignment horizontal="left" vertical="top"/>
    </xf>
    <xf numFmtId="49" fontId="13" fillId="0" borderId="13" xfId="1" applyNumberFormat="1" applyFont="1" applyBorder="1" applyAlignment="1">
      <alignment vertical="top"/>
    </xf>
    <xf numFmtId="0" fontId="13" fillId="0" borderId="39" xfId="1" applyFont="1" applyBorder="1" applyAlignment="1">
      <alignment horizontal="center" vertical="top"/>
    </xf>
    <xf numFmtId="0" fontId="13" fillId="0" borderId="38" xfId="1" applyFont="1" applyBorder="1" applyAlignment="1">
      <alignment horizontal="center" vertical="top"/>
    </xf>
    <xf numFmtId="0" fontId="13" fillId="0" borderId="40" xfId="1" applyFont="1" applyBorder="1" applyAlignment="1">
      <alignment horizontal="left" vertical="top"/>
    </xf>
    <xf numFmtId="0" fontId="13" fillId="5" borderId="17" xfId="0" applyFont="1" applyFill="1" applyBorder="1" applyAlignment="1">
      <alignment horizontal="center" vertical="center" wrapText="1"/>
    </xf>
    <xf numFmtId="0" fontId="13" fillId="5" borderId="60" xfId="0" applyFont="1" applyFill="1" applyBorder="1" applyAlignment="1">
      <alignment horizontal="left" vertical="top" wrapText="1"/>
    </xf>
    <xf numFmtId="164" fontId="12" fillId="0" borderId="2" xfId="1" applyNumberFormat="1" applyFont="1" applyFill="1" applyBorder="1" applyAlignment="1">
      <alignment horizontal="center" vertical="top"/>
    </xf>
    <xf numFmtId="49" fontId="13" fillId="0" borderId="21" xfId="1" applyNumberFormat="1" applyFont="1" applyBorder="1" applyAlignment="1">
      <alignment vertical="top"/>
    </xf>
    <xf numFmtId="164" fontId="13" fillId="0" borderId="48" xfId="0" applyNumberFormat="1" applyFont="1" applyFill="1" applyBorder="1" applyAlignment="1">
      <alignment horizontal="center" vertical="center" wrapText="1"/>
    </xf>
    <xf numFmtId="0" fontId="13" fillId="0" borderId="46" xfId="0" applyFont="1" applyFill="1" applyBorder="1" applyAlignment="1">
      <alignment horizontal="left" vertical="center" wrapText="1"/>
    </xf>
    <xf numFmtId="49" fontId="13" fillId="0" borderId="5" xfId="1" applyNumberFormat="1" applyFont="1" applyBorder="1" applyAlignment="1">
      <alignment vertical="top"/>
    </xf>
    <xf numFmtId="49" fontId="12" fillId="0" borderId="21" xfId="1" applyNumberFormat="1" applyFont="1" applyFill="1" applyBorder="1" applyAlignment="1">
      <alignment horizontal="left" vertical="top"/>
    </xf>
    <xf numFmtId="49" fontId="12" fillId="0" borderId="13" xfId="1" applyNumberFormat="1" applyFont="1" applyFill="1" applyBorder="1" applyAlignment="1">
      <alignment horizontal="left" vertical="top"/>
    </xf>
    <xf numFmtId="49" fontId="12" fillId="0" borderId="5" xfId="1" applyNumberFormat="1" applyFont="1" applyFill="1" applyBorder="1" applyAlignment="1">
      <alignment horizontal="left" vertical="top"/>
    </xf>
    <xf numFmtId="164" fontId="13" fillId="0" borderId="71" xfId="0" applyNumberFormat="1" applyFont="1" applyFill="1" applyBorder="1" applyAlignment="1">
      <alignment horizontal="center" vertical="center" wrapText="1"/>
    </xf>
    <xf numFmtId="0" fontId="12" fillId="23" borderId="21" xfId="0" applyFont="1" applyFill="1" applyBorder="1" applyAlignment="1">
      <alignment horizontal="center" vertical="top"/>
    </xf>
    <xf numFmtId="0" fontId="13" fillId="0" borderId="18" xfId="0" applyFont="1" applyBorder="1" applyAlignment="1">
      <alignment horizontal="center" vertical="top"/>
    </xf>
    <xf numFmtId="164" fontId="13" fillId="5" borderId="48" xfId="0" applyNumberFormat="1" applyFont="1" applyFill="1" applyBorder="1" applyAlignment="1">
      <alignment horizontal="center" vertical="center" wrapText="1"/>
    </xf>
    <xf numFmtId="0" fontId="13" fillId="5" borderId="46" xfId="0" applyFont="1" applyFill="1" applyBorder="1" applyAlignment="1">
      <alignment horizontal="left" vertical="center" wrapText="1"/>
    </xf>
    <xf numFmtId="0" fontId="26" fillId="0" borderId="13" xfId="0" applyFont="1" applyBorder="1" applyAlignment="1">
      <alignment horizontal="center" vertical="top"/>
    </xf>
    <xf numFmtId="0" fontId="13" fillId="0" borderId="9" xfId="0" applyFont="1" applyFill="1" applyBorder="1" applyAlignment="1">
      <alignment horizontal="left" vertical="center" wrapText="1"/>
    </xf>
    <xf numFmtId="0" fontId="13" fillId="0" borderId="70" xfId="0" applyFont="1" applyFill="1" applyBorder="1" applyAlignment="1">
      <alignment horizontal="left" vertical="center" wrapText="1"/>
    </xf>
    <xf numFmtId="49" fontId="12" fillId="0" borderId="6" xfId="1" applyNumberFormat="1" applyFont="1" applyFill="1" applyBorder="1" applyAlignment="1">
      <alignment horizontal="center" vertical="top"/>
    </xf>
    <xf numFmtId="49" fontId="12" fillId="0" borderId="56" xfId="1" applyNumberFormat="1" applyFont="1" applyFill="1" applyBorder="1" applyAlignment="1">
      <alignment horizontal="center" vertical="top"/>
    </xf>
    <xf numFmtId="164" fontId="13" fillId="0" borderId="57" xfId="0" applyNumberFormat="1" applyFont="1" applyFill="1" applyBorder="1" applyAlignment="1">
      <alignment horizontal="center" vertical="center" wrapText="1"/>
    </xf>
    <xf numFmtId="0" fontId="13" fillId="0" borderId="60" xfId="0" applyFont="1" applyFill="1" applyBorder="1" applyAlignment="1">
      <alignment vertical="center" wrapText="1"/>
    </xf>
    <xf numFmtId="49" fontId="13" fillId="0" borderId="31" xfId="1" applyNumberFormat="1" applyFont="1" applyFill="1" applyBorder="1" applyAlignment="1">
      <alignment horizontal="center" vertical="top"/>
    </xf>
    <xf numFmtId="49" fontId="13" fillId="0" borderId="18" xfId="1" applyNumberFormat="1" applyFont="1" applyFill="1" applyBorder="1" applyAlignment="1">
      <alignment horizontal="center" vertical="top"/>
    </xf>
    <xf numFmtId="49" fontId="13" fillId="0" borderId="36" xfId="1" applyNumberFormat="1" applyFont="1" applyFill="1" applyBorder="1" applyAlignment="1">
      <alignment horizontal="center" vertical="top"/>
    </xf>
    <xf numFmtId="49" fontId="13" fillId="0" borderId="53" xfId="1" applyNumberFormat="1" applyFont="1" applyFill="1" applyBorder="1" applyAlignment="1">
      <alignment horizontal="center" vertical="top"/>
    </xf>
    <xf numFmtId="49" fontId="13" fillId="0" borderId="11" xfId="1" applyNumberFormat="1" applyFont="1" applyFill="1" applyBorder="1" applyAlignment="1">
      <alignment horizontal="center" vertical="top"/>
    </xf>
    <xf numFmtId="0" fontId="13" fillId="5" borderId="60" xfId="0" applyFont="1" applyFill="1" applyBorder="1" applyAlignment="1">
      <alignment vertical="center" wrapText="1"/>
    </xf>
    <xf numFmtId="0" fontId="13" fillId="5" borderId="39" xfId="0" applyFont="1" applyFill="1" applyBorder="1" applyAlignment="1">
      <alignment horizontal="center" vertical="center" wrapText="1"/>
    </xf>
    <xf numFmtId="164" fontId="13" fillId="5" borderId="38" xfId="0" applyNumberFormat="1" applyFont="1" applyFill="1" applyBorder="1" applyAlignment="1">
      <alignment horizontal="center" vertical="center" wrapText="1"/>
    </xf>
    <xf numFmtId="0" fontId="13" fillId="5" borderId="40" xfId="0" applyFont="1" applyFill="1" applyBorder="1" applyAlignment="1">
      <alignment vertical="center" wrapText="1"/>
    </xf>
    <xf numFmtId="0" fontId="13" fillId="0" borderId="17" xfId="1" applyFont="1" applyBorder="1" applyAlignment="1">
      <alignment horizontal="center" vertical="top"/>
    </xf>
    <xf numFmtId="0" fontId="13" fillId="0" borderId="57" xfId="1" applyFont="1" applyBorder="1" applyAlignment="1">
      <alignment horizontal="center" vertical="top"/>
    </xf>
    <xf numFmtId="0" fontId="13" fillId="0" borderId="26" xfId="1" applyFont="1" applyBorder="1" applyAlignment="1">
      <alignment horizontal="center" vertical="top"/>
    </xf>
    <xf numFmtId="0" fontId="13" fillId="0" borderId="25" xfId="1" applyFont="1" applyBorder="1" applyAlignment="1">
      <alignment horizontal="center" vertical="top"/>
    </xf>
    <xf numFmtId="0" fontId="13" fillId="5" borderId="29" xfId="0" applyFont="1" applyFill="1" applyBorder="1" applyAlignment="1">
      <alignment horizontal="center" vertical="center" wrapText="1"/>
    </xf>
    <xf numFmtId="164" fontId="13" fillId="5" borderId="16" xfId="0" applyNumberFormat="1" applyFont="1" applyFill="1" applyBorder="1" applyAlignment="1">
      <alignment horizontal="center" vertical="center" wrapText="1"/>
    </xf>
    <xf numFmtId="164" fontId="19" fillId="0" borderId="69" xfId="1" applyNumberFormat="1" applyFont="1" applyFill="1" applyBorder="1" applyAlignment="1">
      <alignment horizontal="center" vertical="top"/>
    </xf>
    <xf numFmtId="164" fontId="13" fillId="5" borderId="42" xfId="0" applyNumberFormat="1" applyFont="1" applyFill="1" applyBorder="1" applyAlignment="1">
      <alignment horizontal="center" vertical="center" wrapText="1"/>
    </xf>
    <xf numFmtId="49" fontId="13" fillId="0" borderId="51" xfId="1" applyNumberFormat="1" applyFont="1" applyFill="1" applyBorder="1" applyAlignment="1">
      <alignment horizontal="center" vertical="top"/>
    </xf>
    <xf numFmtId="0" fontId="13" fillId="5" borderId="46" xfId="0" applyFont="1" applyFill="1" applyBorder="1" applyAlignment="1">
      <alignment vertical="top" wrapText="1"/>
    </xf>
    <xf numFmtId="49" fontId="13" fillId="0" borderId="2" xfId="1" applyNumberFormat="1" applyFont="1" applyFill="1" applyBorder="1" applyAlignment="1">
      <alignment horizontal="center" vertical="top"/>
    </xf>
    <xf numFmtId="2" fontId="19" fillId="11" borderId="27" xfId="1" applyNumberFormat="1" applyFont="1" applyFill="1" applyBorder="1" applyAlignment="1">
      <alignment horizontal="center" vertical="top"/>
    </xf>
    <xf numFmtId="49" fontId="12" fillId="11" borderId="1" xfId="1" applyNumberFormat="1" applyFont="1" applyFill="1" applyBorder="1" applyAlignment="1">
      <alignment horizontal="center" vertical="top"/>
    </xf>
    <xf numFmtId="0" fontId="13" fillId="5" borderId="17" xfId="0" applyFont="1" applyFill="1" applyBorder="1" applyAlignment="1">
      <alignment vertical="center" wrapText="1"/>
    </xf>
    <xf numFmtId="164" fontId="13" fillId="5" borderId="57" xfId="0" applyNumberFormat="1" applyFont="1" applyFill="1" applyBorder="1" applyAlignment="1">
      <alignment vertical="center" wrapText="1"/>
    </xf>
    <xf numFmtId="49" fontId="12" fillId="11" borderId="0" xfId="1" applyNumberFormat="1" applyFont="1" applyFill="1" applyBorder="1" applyAlignment="1">
      <alignment horizontal="center" vertical="top"/>
    </xf>
    <xf numFmtId="0" fontId="13" fillId="5" borderId="42" xfId="0" applyFont="1" applyFill="1" applyBorder="1" applyAlignment="1">
      <alignment vertical="center" wrapText="1"/>
    </xf>
    <xf numFmtId="164" fontId="13" fillId="5" borderId="41" xfId="0" applyNumberFormat="1" applyFont="1" applyFill="1" applyBorder="1" applyAlignment="1">
      <alignment vertical="center" wrapText="1"/>
    </xf>
    <xf numFmtId="0" fontId="19" fillId="11" borderId="56" xfId="0" applyFont="1" applyFill="1" applyBorder="1" applyAlignment="1">
      <alignment horizontal="center" vertical="top"/>
    </xf>
    <xf numFmtId="49" fontId="13" fillId="0" borderId="0" xfId="0" applyNumberFormat="1" applyFont="1" applyBorder="1" applyAlignment="1">
      <alignment horizontal="center" vertical="top" wrapText="1"/>
    </xf>
    <xf numFmtId="0" fontId="13" fillId="5" borderId="29" xfId="0" applyFont="1" applyFill="1" applyBorder="1" applyAlignment="1">
      <alignment vertical="center" wrapText="1"/>
    </xf>
    <xf numFmtId="164" fontId="13" fillId="5" borderId="16" xfId="0" applyNumberFormat="1" applyFont="1" applyFill="1" applyBorder="1" applyAlignment="1">
      <alignment vertical="center" wrapText="1"/>
    </xf>
    <xf numFmtId="0" fontId="13" fillId="5" borderId="47" xfId="0" applyFont="1" applyFill="1" applyBorder="1" applyAlignment="1">
      <alignment vertical="center" wrapText="1"/>
    </xf>
    <xf numFmtId="49" fontId="12" fillId="11" borderId="28" xfId="1" applyNumberFormat="1" applyFont="1" applyFill="1" applyBorder="1" applyAlignment="1">
      <alignment horizontal="center" vertical="top"/>
    </xf>
    <xf numFmtId="0" fontId="13" fillId="5" borderId="65" xfId="0" applyFont="1" applyFill="1" applyBorder="1" applyAlignment="1">
      <alignment horizontal="center" vertical="center" wrapText="1"/>
    </xf>
    <xf numFmtId="49" fontId="12" fillId="6" borderId="8" xfId="1" applyNumberFormat="1" applyFont="1" applyFill="1" applyBorder="1" applyAlignment="1">
      <alignment horizontal="center" vertical="top"/>
    </xf>
    <xf numFmtId="49" fontId="12" fillId="6" borderId="9" xfId="1" applyNumberFormat="1" applyFont="1" applyFill="1" applyBorder="1" applyAlignment="1">
      <alignment horizontal="center" vertical="top"/>
    </xf>
    <xf numFmtId="49" fontId="13" fillId="0" borderId="65" xfId="8" applyNumberFormat="1" applyFont="1" applyFill="1" applyBorder="1" applyAlignment="1">
      <alignment horizontal="center" vertical="top"/>
    </xf>
    <xf numFmtId="49" fontId="13" fillId="0" borderId="70" xfId="8" applyNumberFormat="1" applyFont="1" applyFill="1" applyBorder="1" applyAlignment="1">
      <alignment vertical="top" wrapText="1"/>
    </xf>
    <xf numFmtId="0" fontId="13" fillId="5" borderId="7" xfId="8" applyFont="1" applyFill="1" applyBorder="1" applyAlignment="1">
      <alignment horizontal="left" vertical="top" wrapText="1"/>
    </xf>
    <xf numFmtId="49" fontId="12" fillId="6" borderId="1" xfId="1" applyNumberFormat="1" applyFont="1" applyFill="1" applyBorder="1" applyAlignment="1">
      <alignment horizontal="center" vertical="top"/>
    </xf>
    <xf numFmtId="49" fontId="12" fillId="22" borderId="9" xfId="1" applyNumberFormat="1" applyFont="1" applyFill="1" applyBorder="1" applyAlignment="1">
      <alignment vertical="top"/>
    </xf>
    <xf numFmtId="49" fontId="12" fillId="22" borderId="8" xfId="1" applyNumberFormat="1" applyFont="1" applyFill="1" applyBorder="1" applyAlignment="1">
      <alignment vertical="top"/>
    </xf>
    <xf numFmtId="49" fontId="12" fillId="22" borderId="8" xfId="1" applyNumberFormat="1" applyFont="1" applyFill="1" applyBorder="1" applyAlignment="1">
      <alignment vertical="center"/>
    </xf>
    <xf numFmtId="49" fontId="3" fillId="22" borderId="8" xfId="1" applyNumberFormat="1" applyFont="1" applyFill="1" applyBorder="1" applyAlignment="1">
      <alignment vertical="top"/>
    </xf>
    <xf numFmtId="2" fontId="19" fillId="6" borderId="70" xfId="1" applyNumberFormat="1" applyFont="1" applyFill="1" applyBorder="1" applyAlignment="1">
      <alignment horizontal="center" vertical="top"/>
    </xf>
    <xf numFmtId="49" fontId="12" fillId="6" borderId="68" xfId="1" applyNumberFormat="1" applyFont="1" applyFill="1" applyBorder="1" applyAlignment="1">
      <alignment horizontal="center" vertical="top"/>
    </xf>
    <xf numFmtId="166" fontId="12" fillId="0" borderId="22" xfId="1" applyNumberFormat="1" applyFont="1" applyFill="1" applyBorder="1" applyAlignment="1">
      <alignment horizontal="center" vertical="top"/>
    </xf>
    <xf numFmtId="0" fontId="13" fillId="0" borderId="40" xfId="0" applyFont="1" applyFill="1" applyBorder="1" applyAlignment="1">
      <alignment vertical="top" wrapText="1"/>
    </xf>
    <xf numFmtId="0" fontId="13" fillId="0" borderId="17" xfId="0" applyFont="1" applyFill="1" applyBorder="1" applyAlignment="1">
      <alignment horizontal="center" vertical="center" wrapText="1"/>
    </xf>
    <xf numFmtId="0" fontId="13" fillId="0" borderId="60" xfId="0" applyFont="1" applyFill="1" applyBorder="1" applyAlignment="1">
      <alignment vertical="top" wrapText="1"/>
    </xf>
    <xf numFmtId="0" fontId="13" fillId="0" borderId="26" xfId="1" applyFont="1" applyBorder="1" applyAlignment="1">
      <alignment horizontal="center" vertical="center"/>
    </xf>
    <xf numFmtId="0" fontId="13" fillId="0" borderId="39" xfId="1" applyFont="1" applyBorder="1" applyAlignment="1">
      <alignment horizontal="center" vertical="center"/>
    </xf>
    <xf numFmtId="0" fontId="13" fillId="0" borderId="34" xfId="0" applyFont="1" applyFill="1" applyBorder="1" applyAlignment="1">
      <alignment horizontal="center" vertical="center" wrapText="1"/>
    </xf>
    <xf numFmtId="164" fontId="13" fillId="0" borderId="33" xfId="0" applyNumberFormat="1" applyFont="1" applyFill="1" applyBorder="1" applyAlignment="1">
      <alignment horizontal="center" vertical="center" wrapText="1"/>
    </xf>
    <xf numFmtId="0" fontId="13" fillId="0" borderId="38" xfId="1" applyFont="1" applyBorder="1" applyAlignment="1">
      <alignment horizontal="center" vertical="center"/>
    </xf>
    <xf numFmtId="0" fontId="13" fillId="0" borderId="25" xfId="1" applyFont="1" applyBorder="1" applyAlignment="1">
      <alignment horizontal="center" vertical="center"/>
    </xf>
    <xf numFmtId="0" fontId="13" fillId="0" borderId="40" xfId="0" applyFont="1" applyFill="1" applyBorder="1" applyAlignment="1">
      <alignment vertical="center"/>
    </xf>
    <xf numFmtId="0" fontId="13" fillId="0" borderId="46" xfId="0" applyFont="1" applyFill="1" applyBorder="1" applyAlignment="1">
      <alignment vertical="center"/>
    </xf>
    <xf numFmtId="0" fontId="13" fillId="0" borderId="46" xfId="0" applyFont="1" applyFill="1" applyBorder="1" applyAlignment="1">
      <alignment vertical="center" wrapText="1"/>
    </xf>
    <xf numFmtId="0" fontId="13" fillId="0" borderId="63" xfId="1" applyFont="1" applyBorder="1" applyAlignment="1">
      <alignment horizontal="center" vertical="center"/>
    </xf>
    <xf numFmtId="0" fontId="13" fillId="0" borderId="62" xfId="1" applyFont="1" applyBorder="1" applyAlignment="1">
      <alignment horizontal="center" vertical="center"/>
    </xf>
    <xf numFmtId="0" fontId="13" fillId="0" borderId="39" xfId="0" applyFont="1" applyFill="1" applyBorder="1" applyAlignment="1">
      <alignment horizontal="center" vertical="top" wrapText="1"/>
    </xf>
    <xf numFmtId="0" fontId="13" fillId="0" borderId="40" xfId="0" applyFont="1" applyFill="1" applyBorder="1" applyAlignment="1">
      <alignment horizontal="left" vertical="center" wrapText="1"/>
    </xf>
    <xf numFmtId="0" fontId="13" fillId="11" borderId="69" xfId="0" applyFont="1" applyFill="1" applyBorder="1" applyAlignment="1">
      <alignment horizontal="center" vertical="top"/>
    </xf>
    <xf numFmtId="164" fontId="12" fillId="14" borderId="7" xfId="1" applyNumberFormat="1" applyFont="1" applyFill="1" applyBorder="1" applyAlignment="1">
      <alignment vertical="top"/>
    </xf>
    <xf numFmtId="0" fontId="12" fillId="11" borderId="27" xfId="1" applyFont="1" applyFill="1" applyBorder="1" applyAlignment="1">
      <alignment horizontal="right" wrapText="1"/>
    </xf>
    <xf numFmtId="0" fontId="63" fillId="10" borderId="13" xfId="0" applyFont="1" applyFill="1" applyBorder="1" applyAlignment="1">
      <alignment vertical="top" wrapText="1"/>
    </xf>
    <xf numFmtId="0" fontId="13" fillId="0" borderId="39" xfId="0" applyFont="1" applyBorder="1" applyAlignment="1">
      <alignment vertical="center" wrapText="1"/>
    </xf>
    <xf numFmtId="164" fontId="13" fillId="7" borderId="38" xfId="0" applyNumberFormat="1" applyFont="1" applyFill="1" applyBorder="1" applyAlignment="1">
      <alignment vertical="center" wrapText="1"/>
    </xf>
    <xf numFmtId="164" fontId="13" fillId="7" borderId="40" xfId="0" applyNumberFormat="1" applyFont="1" applyFill="1" applyBorder="1" applyAlignment="1">
      <alignment vertical="top" wrapText="1"/>
    </xf>
    <xf numFmtId="164" fontId="13" fillId="7" borderId="46" xfId="0" applyNumberFormat="1" applyFont="1" applyFill="1" applyBorder="1" applyAlignment="1">
      <alignment vertical="top" wrapText="1"/>
    </xf>
    <xf numFmtId="49" fontId="12" fillId="0" borderId="12" xfId="1" applyNumberFormat="1" applyFont="1" applyFill="1" applyBorder="1" applyAlignment="1">
      <alignment horizontal="center" vertical="top"/>
    </xf>
    <xf numFmtId="0" fontId="13" fillId="0" borderId="40" xfId="0" applyFont="1" applyBorder="1" applyAlignment="1">
      <alignment horizontal="justify" vertical="center"/>
    </xf>
    <xf numFmtId="49" fontId="12" fillId="0" borderId="4" xfId="1" applyNumberFormat="1" applyFont="1" applyFill="1" applyBorder="1" applyAlignment="1">
      <alignment horizontal="center" vertical="top"/>
    </xf>
    <xf numFmtId="0" fontId="64" fillId="0" borderId="30" xfId="0" applyFont="1" applyBorder="1" applyAlignment="1">
      <alignment horizontal="center" vertical="center"/>
    </xf>
    <xf numFmtId="0" fontId="64" fillId="0" borderId="24" xfId="0" applyFont="1" applyBorder="1" applyAlignment="1">
      <alignment horizontal="center" vertical="center"/>
    </xf>
    <xf numFmtId="164" fontId="17" fillId="0" borderId="23" xfId="0" applyNumberFormat="1" applyFont="1" applyFill="1" applyBorder="1" applyAlignment="1">
      <alignment vertical="top" wrapText="1"/>
    </xf>
    <xf numFmtId="0" fontId="13" fillId="0" borderId="65" xfId="0" applyFont="1" applyBorder="1" applyAlignment="1">
      <alignment horizontal="center" vertical="center" wrapText="1"/>
    </xf>
    <xf numFmtId="164" fontId="13" fillId="7" borderId="64" xfId="0" applyNumberFormat="1" applyFont="1" applyFill="1" applyBorder="1" applyAlignment="1">
      <alignment horizontal="center" vertical="center" wrapText="1"/>
    </xf>
    <xf numFmtId="164" fontId="13" fillId="0" borderId="70" xfId="0" applyNumberFormat="1" applyFont="1" applyFill="1" applyBorder="1" applyAlignment="1">
      <alignment vertical="top" wrapText="1"/>
    </xf>
    <xf numFmtId="164" fontId="19" fillId="0" borderId="14" xfId="1" applyNumberFormat="1" applyFont="1" applyFill="1" applyBorder="1" applyAlignment="1">
      <alignment horizontal="center" vertical="top"/>
    </xf>
    <xf numFmtId="0" fontId="13" fillId="0" borderId="42" xfId="0" applyFont="1" applyBorder="1" applyAlignment="1">
      <alignment horizontal="center" vertical="center" wrapText="1"/>
    </xf>
    <xf numFmtId="164" fontId="13" fillId="7" borderId="41" xfId="0" applyNumberFormat="1" applyFont="1" applyFill="1" applyBorder="1" applyAlignment="1">
      <alignment horizontal="center" vertical="center" wrapText="1"/>
    </xf>
    <xf numFmtId="0" fontId="13" fillId="0" borderId="15" xfId="1" applyFont="1" applyBorder="1" applyAlignment="1">
      <alignment vertical="top" wrapText="1"/>
    </xf>
    <xf numFmtId="164" fontId="12" fillId="0" borderId="14" xfId="1" applyNumberFormat="1" applyFont="1" applyFill="1" applyBorder="1" applyAlignment="1">
      <alignment horizontal="center" vertical="top"/>
    </xf>
    <xf numFmtId="49" fontId="12" fillId="0" borderId="20" xfId="1" applyNumberFormat="1" applyFont="1" applyFill="1" applyBorder="1" applyAlignment="1">
      <alignment horizontal="center" vertical="top"/>
    </xf>
    <xf numFmtId="0" fontId="13" fillId="0" borderId="38" xfId="0" applyFont="1" applyBorder="1" applyAlignment="1">
      <alignment horizontal="center" vertical="center"/>
    </xf>
    <xf numFmtId="0" fontId="13" fillId="0" borderId="40" xfId="0" applyFont="1" applyBorder="1" applyAlignment="1">
      <alignment horizontal="left" vertical="top"/>
    </xf>
    <xf numFmtId="0" fontId="13" fillId="0" borderId="39" xfId="0" applyFont="1" applyBorder="1" applyAlignment="1">
      <alignment horizontal="center" vertical="center"/>
    </xf>
    <xf numFmtId="0" fontId="13" fillId="0" borderId="46" xfId="0" applyFont="1" applyBorder="1" applyAlignment="1">
      <alignment horizontal="left" vertical="top"/>
    </xf>
    <xf numFmtId="0" fontId="13" fillId="0" borderId="54" xfId="1" applyFont="1" applyBorder="1" applyAlignment="1">
      <alignment vertical="top"/>
    </xf>
    <xf numFmtId="0" fontId="13" fillId="0" borderId="52" xfId="1" applyFont="1" applyBorder="1" applyAlignment="1">
      <alignment vertical="top"/>
    </xf>
    <xf numFmtId="0" fontId="13" fillId="0" borderId="37" xfId="0" applyFont="1" applyBorder="1" applyAlignment="1">
      <alignment horizontal="center" vertical="center" wrapText="1"/>
    </xf>
    <xf numFmtId="164" fontId="13" fillId="7" borderId="36" xfId="0" applyNumberFormat="1" applyFont="1" applyFill="1" applyBorder="1" applyAlignment="1">
      <alignment vertical="top" wrapText="1"/>
    </xf>
    <xf numFmtId="0" fontId="13" fillId="0" borderId="36" xfId="1" applyFont="1" applyBorder="1" applyAlignment="1">
      <alignment vertical="top"/>
    </xf>
    <xf numFmtId="0" fontId="13" fillId="0" borderId="57" xfId="0" applyFont="1" applyBorder="1" applyAlignment="1">
      <alignment horizontal="center" vertical="center" wrapText="1"/>
    </xf>
    <xf numFmtId="0" fontId="13" fillId="0" borderId="45" xfId="0" applyFont="1" applyBorder="1" applyAlignment="1">
      <alignment vertical="top" wrapText="1"/>
    </xf>
    <xf numFmtId="0" fontId="13" fillId="0" borderId="9" xfId="0" applyFont="1" applyBorder="1" applyAlignment="1">
      <alignment horizontal="center" vertical="center" wrapText="1"/>
    </xf>
    <xf numFmtId="0" fontId="13" fillId="0" borderId="64" xfId="0" applyFont="1" applyBorder="1" applyAlignment="1">
      <alignment horizontal="center" vertical="center"/>
    </xf>
    <xf numFmtId="0" fontId="13" fillId="0" borderId="7" xfId="0" applyFont="1" applyBorder="1" applyAlignment="1">
      <alignment vertical="top" wrapText="1"/>
    </xf>
    <xf numFmtId="0" fontId="12" fillId="0" borderId="37" xfId="0" applyFont="1" applyBorder="1" applyAlignment="1">
      <alignment horizontal="center" vertical="top"/>
    </xf>
    <xf numFmtId="0" fontId="52" fillId="0" borderId="38" xfId="0" applyFont="1" applyBorder="1" applyAlignment="1">
      <alignment vertical="top" wrapText="1"/>
    </xf>
    <xf numFmtId="0" fontId="52" fillId="0" borderId="36" xfId="0" applyFont="1" applyBorder="1" applyAlignment="1">
      <alignment vertical="top" wrapText="1"/>
    </xf>
    <xf numFmtId="0" fontId="13" fillId="0" borderId="58" xfId="0" applyFont="1" applyBorder="1" applyAlignment="1">
      <alignment horizontal="center" vertical="center" wrapText="1"/>
    </xf>
    <xf numFmtId="164" fontId="13" fillId="7" borderId="31" xfId="0" applyNumberFormat="1" applyFont="1" applyFill="1" applyBorder="1" applyAlignment="1">
      <alignment vertical="top" wrapText="1"/>
    </xf>
    <xf numFmtId="0" fontId="13" fillId="0" borderId="59" xfId="1" applyFont="1" applyBorder="1" applyAlignment="1">
      <alignment vertical="top"/>
    </xf>
    <xf numFmtId="0" fontId="13" fillId="0" borderId="43" xfId="1" applyFont="1" applyBorder="1" applyAlignment="1">
      <alignment vertical="top"/>
    </xf>
    <xf numFmtId="49" fontId="12" fillId="11" borderId="20" xfId="1" applyNumberFormat="1" applyFont="1" applyFill="1" applyBorder="1" applyAlignment="1">
      <alignment horizontal="center" vertical="top"/>
    </xf>
    <xf numFmtId="0" fontId="13" fillId="11" borderId="13" xfId="1" applyFont="1" applyFill="1" applyBorder="1" applyAlignment="1">
      <alignment horizontal="center" vertical="top"/>
    </xf>
    <xf numFmtId="2" fontId="19" fillId="14" borderId="22" xfId="1" applyNumberFormat="1" applyFont="1" applyFill="1" applyBorder="1" applyAlignment="1">
      <alignment horizontal="center" vertical="top"/>
    </xf>
    <xf numFmtId="0" fontId="13" fillId="11" borderId="69" xfId="1" applyFont="1" applyFill="1" applyBorder="1" applyAlignment="1">
      <alignment horizontal="center" vertical="top"/>
    </xf>
    <xf numFmtId="0" fontId="13" fillId="0" borderId="48" xfId="1" applyFont="1" applyBorder="1" applyAlignment="1">
      <alignment vertical="top"/>
    </xf>
    <xf numFmtId="0" fontId="13" fillId="11" borderId="2" xfId="1" applyFont="1" applyFill="1" applyBorder="1" applyAlignment="1">
      <alignment horizontal="center" vertical="top"/>
    </xf>
    <xf numFmtId="0" fontId="13" fillId="0" borderId="44" xfId="1" applyFont="1" applyBorder="1" applyAlignment="1">
      <alignment vertical="top"/>
    </xf>
    <xf numFmtId="0" fontId="12" fillId="14" borderId="27" xfId="1" applyFont="1" applyFill="1" applyBorder="1" applyAlignment="1">
      <alignment horizontal="center" wrapText="1"/>
    </xf>
    <xf numFmtId="49" fontId="13" fillId="0" borderId="22" xfId="0" applyNumberFormat="1" applyFont="1" applyBorder="1" applyAlignment="1">
      <alignment horizontal="left" vertical="top" wrapText="1"/>
    </xf>
    <xf numFmtId="0" fontId="13" fillId="0" borderId="35" xfId="1" applyFont="1" applyBorder="1" applyAlignment="1">
      <alignment vertical="top"/>
    </xf>
    <xf numFmtId="0" fontId="12" fillId="0" borderId="13" xfId="0" applyFont="1" applyFill="1" applyBorder="1" applyAlignment="1">
      <alignment horizontal="center" vertical="top"/>
    </xf>
    <xf numFmtId="49" fontId="13" fillId="0" borderId="14" xfId="0" applyNumberFormat="1" applyFont="1" applyBorder="1" applyAlignment="1">
      <alignment horizontal="left" vertical="top" wrapText="1"/>
    </xf>
    <xf numFmtId="0" fontId="13" fillId="0" borderId="32" xfId="1" applyFont="1" applyBorder="1" applyAlignment="1">
      <alignment vertical="top"/>
    </xf>
    <xf numFmtId="49" fontId="13" fillId="0" borderId="6" xfId="0" applyNumberFormat="1" applyFont="1" applyBorder="1" applyAlignment="1">
      <alignment horizontal="left" vertical="top" wrapText="1"/>
    </xf>
    <xf numFmtId="164" fontId="12" fillId="11" borderId="27" xfId="1" applyNumberFormat="1" applyFont="1" applyFill="1" applyBorder="1" applyAlignment="1">
      <alignment horizontal="center" vertical="top"/>
    </xf>
    <xf numFmtId="0" fontId="13" fillId="11" borderId="0" xfId="0" applyFont="1" applyFill="1" applyBorder="1" applyAlignment="1">
      <alignment vertical="top" wrapText="1"/>
    </xf>
    <xf numFmtId="0" fontId="3" fillId="11" borderId="0" xfId="0" applyFont="1" applyFill="1" applyBorder="1" applyAlignment="1">
      <alignment vertical="top" wrapText="1"/>
    </xf>
    <xf numFmtId="0" fontId="13" fillId="5" borderId="34" xfId="0" applyFont="1" applyFill="1" applyBorder="1" applyAlignment="1">
      <alignment horizontal="center" vertical="top"/>
    </xf>
    <xf numFmtId="0" fontId="13" fillId="0" borderId="33" xfId="0" applyFont="1" applyBorder="1" applyAlignment="1">
      <alignment horizontal="left" vertical="top" wrapText="1"/>
    </xf>
    <xf numFmtId="0" fontId="13" fillId="0" borderId="46" xfId="0" applyFont="1" applyBorder="1" applyAlignment="1">
      <alignment horizontal="left" vertical="top" wrapText="1"/>
    </xf>
    <xf numFmtId="0" fontId="3" fillId="11" borderId="28" xfId="0" applyFont="1" applyFill="1" applyBorder="1" applyAlignment="1">
      <alignment vertical="top" wrapText="1"/>
    </xf>
    <xf numFmtId="0" fontId="4" fillId="5" borderId="26" xfId="0" applyFont="1" applyFill="1" applyBorder="1" applyAlignment="1">
      <alignment vertical="top" wrapText="1"/>
    </xf>
    <xf numFmtId="0" fontId="13" fillId="0" borderId="25" xfId="0" applyFont="1" applyFill="1" applyBorder="1" applyAlignment="1">
      <alignment horizontal="center" vertical="top" wrapText="1"/>
    </xf>
    <xf numFmtId="0" fontId="13" fillId="0" borderId="50" xfId="0" applyFont="1" applyBorder="1" applyAlignment="1">
      <alignment vertical="top" wrapText="1"/>
    </xf>
    <xf numFmtId="0" fontId="4" fillId="5" borderId="17" xfId="0" applyFont="1" applyFill="1" applyBorder="1" applyAlignment="1">
      <alignment vertical="top" wrapText="1"/>
    </xf>
    <xf numFmtId="0" fontId="13" fillId="0" borderId="57" xfId="0" applyFont="1" applyFill="1" applyBorder="1" applyAlignment="1">
      <alignment horizontal="center" vertical="top" wrapText="1"/>
    </xf>
    <xf numFmtId="0" fontId="13" fillId="0" borderId="60" xfId="0" applyFont="1" applyBorder="1" applyAlignment="1">
      <alignment vertical="top" wrapText="1"/>
    </xf>
    <xf numFmtId="0" fontId="3" fillId="4" borderId="9" xfId="0" applyFont="1" applyFill="1" applyBorder="1" applyAlignment="1">
      <alignment vertical="top" wrapText="1"/>
    </xf>
    <xf numFmtId="0" fontId="3" fillId="4" borderId="8" xfId="0" applyFont="1" applyFill="1" applyBorder="1" applyAlignment="1">
      <alignment vertical="top" wrapText="1"/>
    </xf>
    <xf numFmtId="0" fontId="3" fillId="4" borderId="8" xfId="0" applyFont="1" applyFill="1" applyBorder="1" applyAlignment="1">
      <alignment vertical="center" wrapText="1"/>
    </xf>
    <xf numFmtId="49" fontId="12" fillId="6" borderId="9" xfId="1" applyNumberFormat="1" applyFont="1" applyFill="1" applyBorder="1" applyAlignment="1">
      <alignment vertical="top"/>
    </xf>
    <xf numFmtId="49" fontId="12" fillId="22" borderId="27" xfId="1" applyNumberFormat="1" applyFont="1" applyFill="1" applyBorder="1" applyAlignment="1">
      <alignment vertical="top"/>
    </xf>
    <xf numFmtId="164" fontId="12" fillId="6" borderId="70" xfId="1" applyNumberFormat="1" applyFont="1" applyFill="1" applyBorder="1" applyAlignment="1">
      <alignment horizontal="center" vertical="top"/>
    </xf>
    <xf numFmtId="0" fontId="13" fillId="0" borderId="20" xfId="1" applyFont="1" applyFill="1" applyBorder="1" applyAlignment="1">
      <alignment vertical="top"/>
    </xf>
    <xf numFmtId="0" fontId="13" fillId="0" borderId="24" xfId="1" applyFont="1" applyFill="1" applyBorder="1" applyAlignment="1">
      <alignment vertical="top"/>
    </xf>
    <xf numFmtId="0" fontId="13" fillId="0" borderId="22" xfId="1" applyFont="1" applyFill="1" applyBorder="1" applyAlignment="1">
      <alignment vertical="top"/>
    </xf>
    <xf numFmtId="0" fontId="12" fillId="14" borderId="43" xfId="1" applyFont="1" applyFill="1" applyBorder="1" applyAlignment="1">
      <alignment horizontal="center" wrapText="1"/>
    </xf>
    <xf numFmtId="0" fontId="13" fillId="0" borderId="37" xfId="1" applyFont="1" applyFill="1" applyBorder="1" applyAlignment="1">
      <alignment vertical="top"/>
    </xf>
    <xf numFmtId="0" fontId="13" fillId="0" borderId="38" xfId="1" applyFont="1" applyFill="1" applyBorder="1" applyAlignment="1">
      <alignment vertical="top"/>
    </xf>
    <xf numFmtId="0" fontId="13" fillId="0" borderId="36" xfId="1" applyFont="1" applyFill="1" applyBorder="1" applyAlignment="1">
      <alignment vertical="top"/>
    </xf>
    <xf numFmtId="0" fontId="13" fillId="0" borderId="45" xfId="1" applyFont="1" applyBorder="1" applyAlignment="1">
      <alignment horizontal="center" vertical="top"/>
    </xf>
    <xf numFmtId="49" fontId="12" fillId="4" borderId="1" xfId="1" applyNumberFormat="1" applyFont="1" applyFill="1" applyBorder="1" applyAlignment="1">
      <alignment vertical="top"/>
    </xf>
    <xf numFmtId="0" fontId="17" fillId="0" borderId="37" xfId="0" applyFont="1" applyBorder="1" applyAlignment="1">
      <alignment horizontal="center" vertical="top"/>
    </xf>
    <xf numFmtId="164" fontId="17" fillId="7" borderId="38" xfId="0" applyNumberFormat="1" applyFont="1" applyFill="1" applyBorder="1" applyAlignment="1">
      <alignment horizontal="center" vertical="center" wrapText="1"/>
    </xf>
    <xf numFmtId="164" fontId="13" fillId="14" borderId="18" xfId="1" applyNumberFormat="1" applyFont="1" applyFill="1" applyBorder="1" applyAlignment="1">
      <alignment horizontal="center" vertical="top"/>
    </xf>
    <xf numFmtId="49" fontId="12" fillId="4" borderId="0" xfId="1" applyNumberFormat="1" applyFont="1" applyFill="1" applyBorder="1" applyAlignment="1">
      <alignment vertical="top"/>
    </xf>
    <xf numFmtId="0" fontId="13" fillId="0" borderId="17" xfId="0" applyFont="1" applyFill="1" applyBorder="1" applyAlignment="1">
      <alignment horizontal="left" vertical="top" wrapText="1"/>
    </xf>
    <xf numFmtId="0" fontId="13" fillId="0" borderId="14" xfId="0" applyFont="1" applyBorder="1" applyAlignment="1">
      <alignment horizontal="justify" vertical="center"/>
    </xf>
    <xf numFmtId="164" fontId="13" fillId="14" borderId="56" xfId="1" applyNumberFormat="1" applyFont="1" applyFill="1" applyBorder="1" applyAlignment="1">
      <alignment horizontal="center" vertical="top"/>
    </xf>
    <xf numFmtId="0" fontId="13" fillId="0" borderId="39" xfId="0" applyFont="1" applyFill="1" applyBorder="1" applyAlignment="1">
      <alignment horizontal="center" vertical="center"/>
    </xf>
    <xf numFmtId="0" fontId="13" fillId="0" borderId="38" xfId="0" applyFont="1" applyFill="1" applyBorder="1" applyAlignment="1">
      <alignment horizontal="center" vertical="center" wrapText="1"/>
    </xf>
    <xf numFmtId="0" fontId="13" fillId="0" borderId="36" xfId="0" applyFont="1" applyFill="1" applyBorder="1" applyAlignment="1">
      <alignment wrapText="1"/>
    </xf>
    <xf numFmtId="164" fontId="12" fillId="14" borderId="56" xfId="1" applyNumberFormat="1" applyFont="1" applyFill="1" applyBorder="1" applyAlignment="1">
      <alignment horizontal="center" vertical="top"/>
    </xf>
    <xf numFmtId="0" fontId="17" fillId="0" borderId="34" xfId="0" applyFont="1" applyFill="1" applyBorder="1" applyAlignment="1">
      <alignment horizontal="left" vertical="top" wrapText="1"/>
    </xf>
    <xf numFmtId="164" fontId="17" fillId="7" borderId="33" xfId="0" applyNumberFormat="1" applyFont="1" applyFill="1" applyBorder="1" applyAlignment="1">
      <alignment horizontal="center" vertical="center" wrapText="1"/>
    </xf>
    <xf numFmtId="0" fontId="13" fillId="0" borderId="46" xfId="0" applyFont="1" applyBorder="1" applyAlignment="1">
      <alignment horizontal="justify" vertical="center"/>
    </xf>
    <xf numFmtId="164" fontId="13" fillId="14" borderId="5" xfId="1" applyNumberFormat="1" applyFont="1" applyFill="1" applyBorder="1" applyAlignment="1">
      <alignment horizontal="center" vertical="top"/>
    </xf>
    <xf numFmtId="0" fontId="13" fillId="0" borderId="31" xfId="1" applyFont="1" applyBorder="1" applyAlignment="1">
      <alignment horizontal="center" vertical="top"/>
    </xf>
    <xf numFmtId="49" fontId="12" fillId="4" borderId="28" xfId="1" applyNumberFormat="1" applyFont="1" applyFill="1" applyBorder="1" applyAlignment="1">
      <alignment vertical="top"/>
    </xf>
    <xf numFmtId="0" fontId="4" fillId="14" borderId="0" xfId="0" applyFont="1" applyFill="1" applyBorder="1" applyAlignment="1">
      <alignment horizontal="center" vertical="top"/>
    </xf>
    <xf numFmtId="49" fontId="13" fillId="0" borderId="13" xfId="1" applyNumberFormat="1" applyFont="1" applyBorder="1" applyAlignment="1">
      <alignment horizontal="center" vertical="top"/>
    </xf>
    <xf numFmtId="49" fontId="12" fillId="11" borderId="74" xfId="1" applyNumberFormat="1" applyFont="1" applyFill="1" applyBorder="1" applyAlignment="1">
      <alignment vertical="top"/>
    </xf>
    <xf numFmtId="49" fontId="12" fillId="4" borderId="35" xfId="1" applyNumberFormat="1" applyFont="1" applyFill="1" applyBorder="1" applyAlignment="1">
      <alignment vertical="top"/>
    </xf>
    <xf numFmtId="2" fontId="13" fillId="0" borderId="69" xfId="1" applyNumberFormat="1" applyFont="1" applyFill="1" applyBorder="1" applyAlignment="1">
      <alignment horizontal="center" vertical="top"/>
    </xf>
    <xf numFmtId="164" fontId="13" fillId="0" borderId="69" xfId="1" applyNumberFormat="1" applyFont="1" applyFill="1" applyBorder="1" applyAlignment="1">
      <alignment horizontal="center" vertical="top"/>
    </xf>
    <xf numFmtId="0" fontId="13" fillId="0" borderId="40" xfId="1" applyFont="1" applyBorder="1" applyAlignment="1">
      <alignment vertical="top" wrapText="1"/>
    </xf>
    <xf numFmtId="0" fontId="13" fillId="0" borderId="39" xfId="1" applyFont="1" applyFill="1" applyBorder="1" applyAlignment="1">
      <alignment vertical="top"/>
    </xf>
    <xf numFmtId="0" fontId="13" fillId="0" borderId="40" xfId="1" applyFont="1" applyFill="1" applyBorder="1" applyAlignment="1">
      <alignment vertical="top"/>
    </xf>
    <xf numFmtId="164" fontId="13" fillId="14" borderId="27" xfId="1" applyNumberFormat="1" applyFont="1" applyFill="1" applyBorder="1" applyAlignment="1">
      <alignment horizontal="center" vertical="top"/>
    </xf>
    <xf numFmtId="49" fontId="13" fillId="0" borderId="13" xfId="1" applyNumberFormat="1" applyFont="1" applyFill="1" applyBorder="1" applyAlignment="1">
      <alignment horizontal="center" vertical="top"/>
    </xf>
    <xf numFmtId="0" fontId="17" fillId="10" borderId="55" xfId="1" applyFont="1" applyFill="1" applyBorder="1" applyAlignment="1">
      <alignment vertical="top" wrapText="1"/>
    </xf>
    <xf numFmtId="164" fontId="13" fillId="0" borderId="13" xfId="1" applyNumberFormat="1" applyFont="1" applyFill="1" applyBorder="1" applyAlignment="1">
      <alignment horizontal="center" vertical="top"/>
    </xf>
    <xf numFmtId="0" fontId="13" fillId="0" borderId="39" xfId="0" applyFont="1" applyFill="1" applyBorder="1" applyAlignment="1">
      <alignment vertical="center" wrapText="1"/>
    </xf>
    <xf numFmtId="164" fontId="13" fillId="0" borderId="38" xfId="0" applyNumberFormat="1" applyFont="1" applyFill="1" applyBorder="1" applyAlignment="1">
      <alignment vertical="center" wrapText="1"/>
    </xf>
    <xf numFmtId="164" fontId="17" fillId="5" borderId="38" xfId="0" applyNumberFormat="1" applyFont="1" applyFill="1" applyBorder="1" applyAlignment="1">
      <alignment vertical="center" wrapText="1"/>
    </xf>
    <xf numFmtId="0" fontId="17" fillId="5" borderId="40" xfId="0" applyFont="1" applyFill="1" applyBorder="1" applyAlignment="1">
      <alignment wrapText="1"/>
    </xf>
    <xf numFmtId="49" fontId="12" fillId="11" borderId="77" xfId="1" applyNumberFormat="1" applyFont="1" applyFill="1" applyBorder="1" applyAlignment="1">
      <alignment vertical="top"/>
    </xf>
    <xf numFmtId="49" fontId="12" fillId="4" borderId="32" xfId="1" applyNumberFormat="1" applyFont="1" applyFill="1" applyBorder="1" applyAlignment="1">
      <alignment vertical="top"/>
    </xf>
    <xf numFmtId="0" fontId="13" fillId="5" borderId="40" xfId="0" applyFont="1" applyFill="1" applyBorder="1" applyAlignment="1">
      <alignment wrapText="1"/>
    </xf>
    <xf numFmtId="164" fontId="13" fillId="11" borderId="69" xfId="1" applyNumberFormat="1" applyFont="1" applyFill="1" applyBorder="1" applyAlignment="1">
      <alignment horizontal="center" vertical="top"/>
    </xf>
    <xf numFmtId="0" fontId="4" fillId="11" borderId="1" xfId="0" applyFont="1" applyFill="1" applyBorder="1" applyAlignment="1">
      <alignment horizontal="center" vertical="top"/>
    </xf>
    <xf numFmtId="164" fontId="13" fillId="14" borderId="69" xfId="1" applyNumberFormat="1" applyFont="1" applyFill="1" applyBorder="1" applyAlignment="1">
      <alignment horizontal="center" vertical="top"/>
    </xf>
    <xf numFmtId="0" fontId="13" fillId="11" borderId="45" xfId="1" applyFont="1" applyFill="1" applyBorder="1" applyAlignment="1">
      <alignment horizontal="center" vertical="top"/>
    </xf>
    <xf numFmtId="0" fontId="13" fillId="0" borderId="34" xfId="0" applyFont="1" applyBorder="1" applyAlignment="1">
      <alignment horizontal="left" vertical="top" wrapText="1"/>
    </xf>
    <xf numFmtId="0" fontId="13" fillId="0" borderId="6" xfId="0" applyFont="1" applyBorder="1" applyAlignment="1">
      <alignment horizontal="left" wrapText="1"/>
    </xf>
    <xf numFmtId="164" fontId="13" fillId="14" borderId="2" xfId="1" applyNumberFormat="1" applyFont="1" applyFill="1" applyBorder="1" applyAlignment="1">
      <alignment horizontal="center" vertical="top"/>
    </xf>
    <xf numFmtId="164" fontId="13" fillId="14" borderId="8" xfId="1" applyNumberFormat="1" applyFont="1" applyFill="1" applyBorder="1" applyAlignment="1">
      <alignment horizontal="center" vertical="top"/>
    </xf>
    <xf numFmtId="49" fontId="13" fillId="0" borderId="22" xfId="1" applyNumberFormat="1" applyFont="1" applyBorder="1" applyAlignment="1">
      <alignment horizontal="center" vertical="top"/>
    </xf>
    <xf numFmtId="49" fontId="12" fillId="11" borderId="72" xfId="1" applyNumberFormat="1" applyFont="1" applyFill="1" applyBorder="1" applyAlignment="1">
      <alignment vertical="top"/>
    </xf>
    <xf numFmtId="49" fontId="12" fillId="6" borderId="44" xfId="1" applyNumberFormat="1" applyFont="1" applyFill="1" applyBorder="1" applyAlignment="1">
      <alignment vertical="top"/>
    </xf>
    <xf numFmtId="164" fontId="13" fillId="14" borderId="0" xfId="1" applyNumberFormat="1" applyFont="1" applyFill="1" applyBorder="1" applyAlignment="1">
      <alignment horizontal="center" vertical="top"/>
    </xf>
    <xf numFmtId="49" fontId="13" fillId="0" borderId="14" xfId="1" applyNumberFormat="1" applyFont="1" applyBorder="1" applyAlignment="1">
      <alignment horizontal="center" vertical="top"/>
    </xf>
    <xf numFmtId="49" fontId="12" fillId="6" borderId="35" xfId="1" applyNumberFormat="1" applyFont="1" applyFill="1" applyBorder="1" applyAlignment="1">
      <alignment vertical="top"/>
    </xf>
    <xf numFmtId="0" fontId="12" fillId="0" borderId="39" xfId="0" applyFont="1" applyFill="1" applyBorder="1" applyAlignment="1">
      <alignment horizontal="center" vertical="center"/>
    </xf>
    <xf numFmtId="0" fontId="13" fillId="0" borderId="60" xfId="0" applyFont="1" applyFill="1" applyBorder="1" applyAlignment="1">
      <alignment horizontal="left" vertical="top" wrapText="1"/>
    </xf>
    <xf numFmtId="0" fontId="13" fillId="0" borderId="13" xfId="1" applyFont="1" applyBorder="1" applyAlignment="1">
      <alignment horizontal="center" vertical="top"/>
    </xf>
    <xf numFmtId="0" fontId="13" fillId="0" borderId="10" xfId="1" applyFont="1" applyBorder="1" applyAlignment="1">
      <alignment horizontal="center" vertical="top"/>
    </xf>
    <xf numFmtId="0" fontId="13" fillId="0" borderId="34" xfId="0" applyFont="1" applyFill="1" applyBorder="1" applyAlignment="1">
      <alignment horizontal="center" vertical="center"/>
    </xf>
    <xf numFmtId="49" fontId="13" fillId="0" borderId="6" xfId="1" applyNumberFormat="1" applyFont="1" applyBorder="1" applyAlignment="1">
      <alignment horizontal="center" vertical="top"/>
    </xf>
    <xf numFmtId="49" fontId="12" fillId="6" borderId="32" xfId="1" applyNumberFormat="1" applyFont="1" applyFill="1" applyBorder="1" applyAlignment="1">
      <alignment vertical="top"/>
    </xf>
    <xf numFmtId="0" fontId="17" fillId="0" borderId="65" xfId="0" applyFont="1" applyFill="1" applyBorder="1" applyAlignment="1">
      <alignment horizontal="center" vertical="center" wrapText="1"/>
    </xf>
    <xf numFmtId="164" fontId="17" fillId="7" borderId="64" xfId="0" applyNumberFormat="1" applyFont="1" applyFill="1" applyBorder="1" applyAlignment="1">
      <alignment horizontal="center" vertical="center" wrapText="1"/>
    </xf>
    <xf numFmtId="164" fontId="13" fillId="7" borderId="70" xfId="0" applyNumberFormat="1" applyFont="1" applyFill="1" applyBorder="1" applyAlignment="1">
      <alignment horizontal="left" vertical="center" wrapText="1"/>
    </xf>
    <xf numFmtId="164" fontId="13" fillId="11" borderId="9" xfId="1" applyNumberFormat="1" applyFont="1" applyFill="1" applyBorder="1" applyAlignment="1">
      <alignment horizontal="center" vertical="top"/>
    </xf>
    <xf numFmtId="0" fontId="4" fillId="11" borderId="27" xfId="0" applyFont="1" applyFill="1" applyBorder="1" applyAlignment="1">
      <alignment horizontal="center" vertical="top"/>
    </xf>
    <xf numFmtId="49" fontId="13" fillId="0" borderId="14" xfId="0" applyNumberFormat="1" applyFont="1" applyBorder="1" applyAlignment="1">
      <alignment horizontal="center" vertical="top" wrapText="1"/>
    </xf>
    <xf numFmtId="0" fontId="12" fillId="11" borderId="20" xfId="0" applyFont="1" applyFill="1" applyBorder="1" applyAlignment="1">
      <alignment horizontal="left" vertical="top" wrapText="1"/>
    </xf>
    <xf numFmtId="49" fontId="13" fillId="11" borderId="22" xfId="1" applyNumberFormat="1" applyFont="1" applyFill="1" applyBorder="1" applyAlignment="1">
      <alignment vertical="top"/>
    </xf>
    <xf numFmtId="0" fontId="17" fillId="0" borderId="63" xfId="0" applyFont="1" applyFill="1" applyBorder="1" applyAlignment="1">
      <alignment horizontal="center" vertical="center" wrapText="1"/>
    </xf>
    <xf numFmtId="164" fontId="17" fillId="7" borderId="62" xfId="0" applyNumberFormat="1" applyFont="1" applyFill="1" applyBorder="1" applyAlignment="1">
      <alignment horizontal="center" vertical="center" wrapText="1"/>
    </xf>
    <xf numFmtId="164" fontId="13" fillId="7" borderId="66" xfId="0" applyNumberFormat="1" applyFont="1" applyFill="1" applyBorder="1" applyAlignment="1">
      <alignment horizontal="left" vertical="center" wrapText="1"/>
    </xf>
    <xf numFmtId="164" fontId="13" fillId="14" borderId="53" xfId="1" applyNumberFormat="1" applyFont="1" applyFill="1" applyBorder="1" applyAlignment="1">
      <alignment horizontal="center" vertical="top"/>
    </xf>
    <xf numFmtId="49" fontId="13" fillId="11" borderId="13" xfId="1" applyNumberFormat="1" applyFont="1" applyFill="1" applyBorder="1" applyAlignment="1">
      <alignment horizontal="center" vertical="top"/>
    </xf>
    <xf numFmtId="0" fontId="12" fillId="11" borderId="12" xfId="0" applyFont="1" applyFill="1" applyBorder="1" applyAlignment="1">
      <alignment horizontal="left" vertical="top" wrapText="1"/>
    </xf>
    <xf numFmtId="49" fontId="13" fillId="11" borderId="14" xfId="1" applyNumberFormat="1" applyFont="1" applyFill="1" applyBorder="1" applyAlignment="1">
      <alignment vertical="top"/>
    </xf>
    <xf numFmtId="0" fontId="17" fillId="0" borderId="39" xfId="0" applyFont="1" applyFill="1" applyBorder="1" applyAlignment="1">
      <alignment horizontal="center" vertical="center" wrapText="1"/>
    </xf>
    <xf numFmtId="164" fontId="13" fillId="7" borderId="40" xfId="0" applyNumberFormat="1" applyFont="1" applyFill="1" applyBorder="1" applyAlignment="1">
      <alignment horizontal="left" vertical="center" wrapText="1"/>
    </xf>
    <xf numFmtId="164" fontId="13" fillId="14" borderId="11" xfId="1" applyNumberFormat="1" applyFont="1" applyFill="1" applyBorder="1" applyAlignment="1">
      <alignment horizontal="center" vertical="top"/>
    </xf>
    <xf numFmtId="0" fontId="17" fillId="0" borderId="17" xfId="0" applyFont="1" applyFill="1" applyBorder="1" applyAlignment="1">
      <alignment horizontal="center" vertical="center" wrapText="1"/>
    </xf>
    <xf numFmtId="164" fontId="17" fillId="7" borderId="57" xfId="0" applyNumberFormat="1" applyFont="1" applyFill="1" applyBorder="1" applyAlignment="1">
      <alignment horizontal="center" vertical="center" wrapText="1"/>
    </xf>
    <xf numFmtId="0" fontId="13" fillId="0" borderId="60" xfId="0" applyFont="1" applyBorder="1" applyAlignment="1">
      <alignment horizontal="left" vertical="top" wrapText="1"/>
    </xf>
    <xf numFmtId="164" fontId="13" fillId="14" borderId="51" xfId="1" applyNumberFormat="1" applyFont="1" applyFill="1" applyBorder="1" applyAlignment="1">
      <alignment horizontal="center" vertical="top"/>
    </xf>
    <xf numFmtId="164" fontId="12" fillId="14" borderId="1" xfId="1" applyNumberFormat="1" applyFont="1" applyFill="1" applyBorder="1" applyAlignment="1">
      <alignment horizontal="center" vertical="top"/>
    </xf>
    <xf numFmtId="49" fontId="13" fillId="0" borderId="21" xfId="0" applyNumberFormat="1" applyFont="1" applyBorder="1" applyAlignment="1">
      <alignment vertical="top" wrapText="1"/>
    </xf>
    <xf numFmtId="49" fontId="13" fillId="0" borderId="21" xfId="1" applyNumberFormat="1" applyFont="1" applyFill="1" applyBorder="1" applyAlignment="1">
      <alignment horizontal="center" vertical="top"/>
    </xf>
    <xf numFmtId="49" fontId="13" fillId="10" borderId="21" xfId="1" applyNumberFormat="1" applyFont="1" applyFill="1" applyBorder="1" applyAlignment="1">
      <alignment horizontal="center" vertical="top"/>
    </xf>
    <xf numFmtId="49" fontId="12" fillId="11" borderId="1" xfId="1" applyNumberFormat="1" applyFont="1" applyFill="1" applyBorder="1" applyAlignment="1">
      <alignment vertical="top"/>
    </xf>
    <xf numFmtId="49" fontId="13" fillId="0" borderId="5" xfId="0" applyNumberFormat="1" applyFont="1" applyBorder="1" applyAlignment="1">
      <alignment vertical="top" wrapText="1"/>
    </xf>
    <xf numFmtId="49" fontId="13" fillId="0" borderId="5" xfId="1" applyNumberFormat="1" applyFont="1" applyFill="1" applyBorder="1" applyAlignment="1">
      <alignment horizontal="center" vertical="top"/>
    </xf>
    <xf numFmtId="49" fontId="12" fillId="11" borderId="28" xfId="1" applyNumberFormat="1" applyFont="1" applyFill="1" applyBorder="1" applyAlignment="1">
      <alignment vertical="top"/>
    </xf>
    <xf numFmtId="49" fontId="12" fillId="6" borderId="28" xfId="1" applyNumberFormat="1" applyFont="1" applyFill="1" applyBorder="1" applyAlignment="1">
      <alignment horizontal="center" vertical="top"/>
    </xf>
    <xf numFmtId="0" fontId="13" fillId="0" borderId="39" xfId="0" applyFont="1" applyBorder="1" applyAlignment="1">
      <alignment horizontal="center" vertical="top"/>
    </xf>
    <xf numFmtId="0" fontId="13" fillId="0" borderId="38" xfId="0" applyFont="1" applyBorder="1" applyAlignment="1">
      <alignment horizontal="center" vertical="top" wrapText="1"/>
    </xf>
    <xf numFmtId="164" fontId="13" fillId="14" borderId="14" xfId="1" applyNumberFormat="1" applyFont="1" applyFill="1" applyBorder="1" applyAlignment="1">
      <alignment horizontal="center" vertical="top"/>
    </xf>
    <xf numFmtId="49" fontId="13" fillId="0" borderId="13" xfId="0" applyNumberFormat="1" applyFont="1" applyBorder="1" applyAlignment="1">
      <alignment vertical="top" wrapText="1"/>
    </xf>
    <xf numFmtId="164" fontId="13" fillId="14" borderId="36" xfId="1" applyNumberFormat="1" applyFont="1" applyFill="1" applyBorder="1" applyAlignment="1">
      <alignment horizontal="center" vertical="top"/>
    </xf>
    <xf numFmtId="0" fontId="13" fillId="5" borderId="33" xfId="0" applyFont="1" applyFill="1" applyBorder="1" applyAlignment="1">
      <alignment horizontal="center" vertical="center" wrapText="1"/>
    </xf>
    <xf numFmtId="164" fontId="13" fillId="14" borderId="6" xfId="1" applyNumberFormat="1" applyFont="1" applyFill="1" applyBorder="1" applyAlignment="1">
      <alignment horizontal="center" vertical="top"/>
    </xf>
    <xf numFmtId="0" fontId="13" fillId="5" borderId="65" xfId="0" applyFont="1" applyFill="1" applyBorder="1" applyAlignment="1">
      <alignment horizontal="center" vertical="top" wrapText="1"/>
    </xf>
    <xf numFmtId="0" fontId="12" fillId="5" borderId="64" xfId="0" applyFont="1" applyFill="1" applyBorder="1" applyAlignment="1">
      <alignment vertical="top" wrapText="1"/>
    </xf>
    <xf numFmtId="0" fontId="13" fillId="0" borderId="70" xfId="0" applyFont="1" applyBorder="1" applyAlignment="1">
      <alignment horizontal="left" vertical="top" wrapText="1"/>
    </xf>
    <xf numFmtId="49" fontId="12" fillId="0" borderId="9" xfId="1" applyNumberFormat="1" applyFont="1" applyFill="1" applyBorder="1" applyAlignment="1">
      <alignment vertical="top"/>
    </xf>
    <xf numFmtId="49" fontId="12" fillId="0" borderId="8" xfId="1" applyNumberFormat="1" applyFont="1" applyFill="1" applyBorder="1" applyAlignment="1">
      <alignment vertical="top"/>
    </xf>
    <xf numFmtId="49" fontId="12" fillId="0" borderId="8" xfId="1" applyNumberFormat="1" applyFont="1" applyFill="1" applyBorder="1" applyAlignment="1">
      <alignment vertical="center"/>
    </xf>
    <xf numFmtId="49" fontId="12" fillId="0" borderId="7" xfId="1" applyNumberFormat="1" applyFont="1" applyFill="1" applyBorder="1" applyAlignment="1">
      <alignment vertical="top"/>
    </xf>
    <xf numFmtId="49" fontId="12" fillId="6" borderId="8" xfId="1" applyNumberFormat="1" applyFont="1" applyFill="1" applyBorder="1" applyAlignment="1">
      <alignment vertical="top"/>
    </xf>
    <xf numFmtId="49" fontId="12" fillId="6" borderId="8" xfId="1" applyNumberFormat="1" applyFont="1" applyFill="1" applyBorder="1" applyAlignment="1">
      <alignment vertical="center"/>
    </xf>
    <xf numFmtId="49" fontId="3" fillId="6" borderId="8" xfId="1" applyNumberFormat="1" applyFont="1" applyFill="1" applyBorder="1" applyAlignment="1">
      <alignment vertical="top"/>
    </xf>
    <xf numFmtId="49" fontId="3" fillId="6" borderId="7" xfId="1" applyNumberFormat="1" applyFont="1" applyFill="1" applyBorder="1" applyAlignment="1">
      <alignment vertical="top"/>
    </xf>
    <xf numFmtId="0" fontId="13" fillId="5" borderId="65" xfId="0" applyFont="1" applyFill="1" applyBorder="1" applyAlignment="1">
      <alignment horizontal="center" vertical="center"/>
    </xf>
    <xf numFmtId="0" fontId="13" fillId="0" borderId="64" xfId="0" applyFont="1" applyFill="1" applyBorder="1" applyAlignment="1">
      <alignment horizontal="center" vertical="center"/>
    </xf>
    <xf numFmtId="0" fontId="13" fillId="0" borderId="70" xfId="0" applyFont="1" applyFill="1" applyBorder="1" applyAlignment="1">
      <alignment vertical="top"/>
    </xf>
    <xf numFmtId="49" fontId="12" fillId="22" borderId="27" xfId="1" applyNumberFormat="1" applyFont="1" applyFill="1" applyBorder="1" applyAlignment="1">
      <alignment horizontal="center" vertical="top" wrapText="1"/>
    </xf>
    <xf numFmtId="164" fontId="19" fillId="22" borderId="70" xfId="1" applyNumberFormat="1" applyFont="1" applyFill="1" applyBorder="1" applyAlignment="1">
      <alignment horizontal="center" vertical="center"/>
    </xf>
    <xf numFmtId="164" fontId="19" fillId="6" borderId="70" xfId="1" applyNumberFormat="1" applyFont="1" applyFill="1" applyBorder="1" applyAlignment="1">
      <alignment horizontal="center" vertical="top"/>
    </xf>
    <xf numFmtId="0" fontId="13" fillId="0" borderId="1" xfId="1" applyFont="1" applyBorder="1" applyAlignment="1">
      <alignment vertical="top"/>
    </xf>
    <xf numFmtId="0" fontId="13" fillId="0" borderId="12" xfId="0" applyFont="1" applyBorder="1" applyAlignment="1">
      <alignment horizontal="center" vertical="top"/>
    </xf>
    <xf numFmtId="49" fontId="12" fillId="6" borderId="0" xfId="1" applyNumberFormat="1" applyFont="1" applyFill="1" applyBorder="1" applyAlignment="1">
      <alignment vertical="top"/>
    </xf>
    <xf numFmtId="0" fontId="13" fillId="0" borderId="55" xfId="0" applyFont="1" applyBorder="1" applyAlignment="1">
      <alignment horizontal="center" vertical="top"/>
    </xf>
    <xf numFmtId="0" fontId="12" fillId="11" borderId="9" xfId="0" applyFont="1" applyFill="1" applyBorder="1" applyAlignment="1">
      <alignment horizontal="center" vertical="top"/>
    </xf>
    <xf numFmtId="0" fontId="12" fillId="11" borderId="20" xfId="0" applyFont="1" applyFill="1" applyBorder="1" applyAlignment="1">
      <alignment vertical="top" wrapText="1"/>
    </xf>
    <xf numFmtId="49" fontId="12" fillId="11" borderId="20" xfId="1" applyNumberFormat="1" applyFont="1" applyFill="1" applyBorder="1" applyAlignment="1">
      <alignment vertical="top"/>
    </xf>
    <xf numFmtId="0" fontId="17" fillId="0" borderId="39" xfId="0" applyFont="1" applyFill="1" applyBorder="1" applyAlignment="1">
      <alignment horizontal="left" vertical="top" wrapText="1"/>
    </xf>
    <xf numFmtId="0" fontId="13" fillId="0" borderId="60" xfId="0" applyFont="1" applyBorder="1" applyAlignment="1">
      <alignment horizontal="left" vertical="top"/>
    </xf>
    <xf numFmtId="0" fontId="13" fillId="0" borderId="37" xfId="0" applyFont="1" applyBorder="1" applyAlignment="1">
      <alignment horizontal="center" vertical="top"/>
    </xf>
    <xf numFmtId="49" fontId="12" fillId="11" borderId="12" xfId="1" applyNumberFormat="1" applyFont="1" applyFill="1" applyBorder="1" applyAlignment="1">
      <alignment vertical="top"/>
    </xf>
    <xf numFmtId="49" fontId="12" fillId="10" borderId="20" xfId="1" applyNumberFormat="1" applyFont="1" applyFill="1" applyBorder="1" applyAlignment="1">
      <alignment horizontal="center" vertical="top"/>
    </xf>
    <xf numFmtId="0" fontId="13" fillId="0" borderId="5" xfId="0" applyFont="1" applyFill="1" applyBorder="1" applyAlignment="1">
      <alignment horizontal="center" vertical="top"/>
    </xf>
    <xf numFmtId="49" fontId="12" fillId="10" borderId="12" xfId="1" applyNumberFormat="1" applyFont="1" applyFill="1" applyBorder="1" applyAlignment="1">
      <alignment horizontal="center" vertical="top"/>
    </xf>
    <xf numFmtId="164" fontId="26" fillId="0" borderId="22" xfId="1" applyNumberFormat="1" applyFont="1" applyFill="1" applyBorder="1" applyAlignment="1">
      <alignment horizontal="center" vertical="top"/>
    </xf>
    <xf numFmtId="49" fontId="12" fillId="11" borderId="0" xfId="1" applyNumberFormat="1" applyFont="1" applyFill="1" applyBorder="1" applyAlignment="1">
      <alignment vertical="top"/>
    </xf>
    <xf numFmtId="0" fontId="12" fillId="11" borderId="28" xfId="0" applyFont="1" applyFill="1" applyBorder="1" applyAlignment="1">
      <alignment horizontal="left" vertical="top" wrapText="1"/>
    </xf>
    <xf numFmtId="49" fontId="13" fillId="5" borderId="65" xfId="0" applyNumberFormat="1" applyFont="1" applyFill="1" applyBorder="1" applyAlignment="1">
      <alignment horizontal="center" vertical="center" wrapText="1"/>
    </xf>
    <xf numFmtId="0" fontId="13" fillId="0" borderId="70" xfId="0" applyFont="1" applyFill="1" applyBorder="1" applyAlignment="1">
      <alignment vertical="top" wrapText="1"/>
    </xf>
    <xf numFmtId="0" fontId="13" fillId="4" borderId="9" xfId="1" applyFont="1" applyFill="1" applyBorder="1" applyAlignment="1">
      <alignment vertical="top"/>
    </xf>
    <xf numFmtId="0" fontId="13" fillId="4" borderId="8" xfId="1" applyFont="1" applyFill="1" applyBorder="1" applyAlignment="1">
      <alignment vertical="top"/>
    </xf>
    <xf numFmtId="49" fontId="4" fillId="4" borderId="8" xfId="0" applyNumberFormat="1" applyFont="1" applyFill="1" applyBorder="1" applyAlignment="1">
      <alignment vertical="top" wrapText="1"/>
    </xf>
    <xf numFmtId="49" fontId="4" fillId="4" borderId="8" xfId="0" applyNumberFormat="1" applyFont="1" applyFill="1" applyBorder="1" applyAlignment="1">
      <alignment vertical="center" wrapText="1"/>
    </xf>
    <xf numFmtId="49" fontId="12" fillId="10" borderId="14" xfId="1" applyNumberFormat="1" applyFont="1" applyFill="1" applyBorder="1" applyAlignment="1">
      <alignment vertical="top"/>
    </xf>
    <xf numFmtId="49" fontId="13" fillId="5" borderId="30" xfId="0" applyNumberFormat="1" applyFont="1" applyFill="1" applyBorder="1" applyAlignment="1">
      <alignment horizontal="center" vertical="top" wrapText="1"/>
    </xf>
    <xf numFmtId="164" fontId="13" fillId="7" borderId="24" xfId="0" applyNumberFormat="1" applyFont="1" applyFill="1" applyBorder="1" applyAlignment="1">
      <alignment horizontal="center" vertical="center" wrapText="1"/>
    </xf>
    <xf numFmtId="0" fontId="13" fillId="0" borderId="23" xfId="0" applyFont="1" applyBorder="1" applyAlignment="1">
      <alignment horizontal="left" vertical="top" wrapText="1"/>
    </xf>
    <xf numFmtId="49" fontId="13" fillId="5" borderId="26" xfId="0" applyNumberFormat="1" applyFont="1" applyFill="1" applyBorder="1" applyAlignment="1">
      <alignment horizontal="center" vertical="top" wrapText="1"/>
    </xf>
    <xf numFmtId="49" fontId="13" fillId="0" borderId="25" xfId="0" applyNumberFormat="1" applyFont="1" applyFill="1" applyBorder="1" applyAlignment="1">
      <alignment horizontal="center" vertical="center" wrapText="1"/>
    </xf>
    <xf numFmtId="0" fontId="13" fillId="0" borderId="50" xfId="0" applyFont="1" applyBorder="1" applyAlignment="1">
      <alignment horizontal="left" vertical="top" wrapText="1"/>
    </xf>
    <xf numFmtId="49" fontId="13" fillId="5" borderId="34" xfId="0" applyNumberFormat="1" applyFont="1" applyFill="1" applyBorder="1" applyAlignment="1">
      <alignment horizontal="center" vertical="top" wrapText="1"/>
    </xf>
    <xf numFmtId="49" fontId="4" fillId="4" borderId="9" xfId="0" applyNumberFormat="1" applyFont="1" applyFill="1" applyBorder="1" applyAlignment="1">
      <alignment vertical="top" wrapText="1"/>
    </xf>
    <xf numFmtId="49" fontId="3" fillId="4" borderId="8" xfId="0" applyNumberFormat="1" applyFont="1" applyFill="1" applyBorder="1" applyAlignment="1">
      <alignment vertical="top" wrapText="1"/>
    </xf>
    <xf numFmtId="49" fontId="3" fillId="4" borderId="8" xfId="0" applyNumberFormat="1" applyFont="1" applyFill="1" applyBorder="1" applyAlignment="1">
      <alignment vertical="center" wrapText="1"/>
    </xf>
    <xf numFmtId="0" fontId="3" fillId="4" borderId="7" xfId="0" applyFont="1" applyFill="1" applyBorder="1" applyAlignment="1">
      <alignment vertical="center"/>
    </xf>
    <xf numFmtId="49" fontId="3" fillId="6" borderId="9" xfId="0" applyNumberFormat="1" applyFont="1" applyFill="1" applyBorder="1" applyAlignment="1">
      <alignment horizontal="center" vertical="top"/>
    </xf>
    <xf numFmtId="49" fontId="3" fillId="22" borderId="27" xfId="0" applyNumberFormat="1" applyFont="1" applyFill="1" applyBorder="1" applyAlignment="1">
      <alignment horizontal="center" vertical="top"/>
    </xf>
    <xf numFmtId="0" fontId="13" fillId="0" borderId="31" xfId="1" applyFont="1" applyBorder="1" applyAlignment="1">
      <alignment horizontal="center" vertical="center"/>
    </xf>
    <xf numFmtId="0" fontId="12" fillId="11" borderId="1" xfId="0" applyFont="1" applyFill="1" applyBorder="1" applyAlignment="1">
      <alignment vertical="top" wrapText="1"/>
    </xf>
    <xf numFmtId="0" fontId="13" fillId="0" borderId="45" xfId="1" applyFont="1" applyBorder="1" applyAlignment="1">
      <alignment horizontal="center" vertical="center"/>
    </xf>
    <xf numFmtId="0" fontId="13" fillId="0" borderId="3" xfId="1" applyFont="1" applyBorder="1" applyAlignment="1">
      <alignment vertical="top"/>
    </xf>
    <xf numFmtId="0" fontId="13" fillId="0" borderId="9" xfId="1" applyFont="1" applyBorder="1" applyAlignment="1">
      <alignment vertical="top"/>
    </xf>
    <xf numFmtId="0" fontId="13" fillId="0" borderId="70" xfId="0" applyFont="1" applyBorder="1" applyAlignment="1">
      <alignment horizontal="justify" vertical="center"/>
    </xf>
    <xf numFmtId="0" fontId="68" fillId="0" borderId="0" xfId="0" applyFont="1" applyFill="1" applyBorder="1" applyAlignment="1">
      <alignment vertical="top" wrapText="1"/>
    </xf>
    <xf numFmtId="0" fontId="68" fillId="4" borderId="9" xfId="0" applyFont="1" applyFill="1" applyBorder="1" applyAlignment="1">
      <alignment vertical="top" wrapText="1"/>
    </xf>
    <xf numFmtId="0" fontId="68" fillId="4" borderId="8" xfId="0" applyFont="1" applyFill="1" applyBorder="1" applyAlignment="1">
      <alignment vertical="top" wrapText="1"/>
    </xf>
    <xf numFmtId="0" fontId="41" fillId="4" borderId="8" xfId="0" applyFont="1" applyFill="1" applyBorder="1" applyAlignment="1">
      <alignment vertical="top" wrapText="1"/>
    </xf>
    <xf numFmtId="0" fontId="41" fillId="4" borderId="8" xfId="0" applyFont="1" applyFill="1" applyBorder="1" applyAlignment="1">
      <alignment vertical="center" wrapText="1"/>
    </xf>
    <xf numFmtId="0" fontId="13" fillId="0" borderId="4" xfId="1" applyFont="1" applyFill="1" applyBorder="1" applyAlignment="1">
      <alignment vertical="top"/>
    </xf>
    <xf numFmtId="0" fontId="13" fillId="0" borderId="16" xfId="1" applyFont="1" applyFill="1" applyBorder="1" applyAlignment="1">
      <alignment vertical="top"/>
    </xf>
    <xf numFmtId="0" fontId="13" fillId="0" borderId="28" xfId="1" applyFont="1" applyFill="1" applyBorder="1" applyAlignment="1">
      <alignment vertical="top"/>
    </xf>
    <xf numFmtId="164" fontId="12" fillId="11" borderId="5" xfId="1" applyNumberFormat="1" applyFont="1" applyFill="1" applyBorder="1" applyAlignment="1">
      <alignment horizontal="center" vertical="top"/>
    </xf>
    <xf numFmtId="0" fontId="4" fillId="11" borderId="5" xfId="0" applyFont="1" applyFill="1" applyBorder="1" applyAlignment="1">
      <alignment horizontal="center" vertical="top"/>
    </xf>
    <xf numFmtId="49" fontId="12" fillId="10" borderId="12" xfId="1" applyNumberFormat="1" applyFont="1" applyFill="1" applyBorder="1" applyAlignment="1">
      <alignment vertical="top"/>
    </xf>
    <xf numFmtId="0" fontId="13" fillId="0" borderId="12" xfId="1" applyFont="1" applyFill="1" applyBorder="1" applyAlignment="1">
      <alignment vertical="top"/>
    </xf>
    <xf numFmtId="0" fontId="13" fillId="0" borderId="41" xfId="1" applyFont="1" applyFill="1" applyBorder="1" applyAlignment="1">
      <alignment vertical="top"/>
    </xf>
    <xf numFmtId="164" fontId="12" fillId="0" borderId="5" xfId="1" applyNumberFormat="1" applyFont="1" applyFill="1" applyBorder="1" applyAlignment="1">
      <alignment horizontal="center" vertical="top"/>
    </xf>
    <xf numFmtId="0" fontId="13" fillId="0" borderId="6" xfId="1" applyFont="1" applyBorder="1" applyAlignment="1">
      <alignment horizontal="center" vertical="center"/>
    </xf>
    <xf numFmtId="49" fontId="12" fillId="10" borderId="4" xfId="1" applyNumberFormat="1" applyFont="1" applyFill="1" applyBorder="1" applyAlignment="1">
      <alignment vertical="top"/>
    </xf>
    <xf numFmtId="0" fontId="12" fillId="11" borderId="21" xfId="0" applyFont="1" applyFill="1" applyBorder="1" applyAlignment="1">
      <alignment vertical="top" wrapText="1"/>
    </xf>
    <xf numFmtId="0" fontId="17" fillId="0" borderId="30" xfId="0" applyFont="1" applyFill="1" applyBorder="1" applyAlignment="1">
      <alignment horizontal="center" vertical="top"/>
    </xf>
    <xf numFmtId="164" fontId="13" fillId="7" borderId="25" xfId="0" applyNumberFormat="1" applyFont="1" applyFill="1" applyBorder="1" applyAlignment="1">
      <alignment horizontal="center" vertical="top" wrapText="1"/>
    </xf>
    <xf numFmtId="164" fontId="13" fillId="14" borderId="52" xfId="1" applyNumberFormat="1" applyFont="1" applyFill="1" applyBorder="1" applyAlignment="1">
      <alignment horizontal="center" vertical="top"/>
    </xf>
    <xf numFmtId="0" fontId="12" fillId="11" borderId="13" xfId="0" applyFont="1" applyFill="1" applyBorder="1" applyAlignment="1">
      <alignment vertical="top" wrapText="1"/>
    </xf>
    <xf numFmtId="0" fontId="17" fillId="0" borderId="17" xfId="0" applyFont="1" applyFill="1" applyBorder="1" applyAlignment="1">
      <alignment horizontal="left" vertical="top" wrapText="1"/>
    </xf>
    <xf numFmtId="164" fontId="13" fillId="7" borderId="57" xfId="0" applyNumberFormat="1" applyFont="1" applyFill="1" applyBorder="1" applyAlignment="1">
      <alignment horizontal="center" vertical="top" wrapText="1"/>
    </xf>
    <xf numFmtId="0" fontId="13" fillId="0" borderId="45" xfId="0" applyFont="1" applyBorder="1" applyAlignment="1">
      <alignment horizontal="justify" vertical="center"/>
    </xf>
    <xf numFmtId="0" fontId="17" fillId="0" borderId="65" xfId="0" applyFont="1" applyFill="1" applyBorder="1" applyAlignment="1">
      <alignment horizontal="left" vertical="top" wrapText="1"/>
    </xf>
    <xf numFmtId="164" fontId="13" fillId="7" borderId="64" xfId="0" applyNumberFormat="1" applyFont="1" applyFill="1" applyBorder="1" applyAlignment="1">
      <alignment horizontal="center" vertical="top" wrapText="1"/>
    </xf>
    <xf numFmtId="0" fontId="13" fillId="0" borderId="7" xfId="0" applyFont="1" applyBorder="1" applyAlignment="1">
      <alignment horizontal="justify" vertical="center"/>
    </xf>
    <xf numFmtId="164" fontId="13" fillId="14" borderId="7" xfId="1" applyNumberFormat="1" applyFont="1" applyFill="1" applyBorder="1" applyAlignment="1">
      <alignment horizontal="center" vertical="top"/>
    </xf>
    <xf numFmtId="0" fontId="12" fillId="11" borderId="5" xfId="0" applyFont="1" applyFill="1" applyBorder="1" applyAlignment="1">
      <alignment vertical="top" wrapText="1"/>
    </xf>
    <xf numFmtId="49" fontId="12" fillId="11" borderId="22" xfId="1" applyNumberFormat="1" applyFont="1" applyFill="1" applyBorder="1" applyAlignment="1">
      <alignment vertical="top"/>
    </xf>
    <xf numFmtId="49" fontId="12" fillId="4" borderId="20" xfId="1" applyNumberFormat="1" applyFont="1" applyFill="1" applyBorder="1" applyAlignment="1">
      <alignment vertical="top"/>
    </xf>
    <xf numFmtId="0" fontId="26" fillId="0" borderId="22" xfId="1" applyFont="1" applyBorder="1" applyAlignment="1">
      <alignment horizontal="left" vertical="top"/>
    </xf>
    <xf numFmtId="164" fontId="19" fillId="11" borderId="27" xfId="1" applyNumberFormat="1" applyFont="1" applyFill="1" applyBorder="1" applyAlignment="1">
      <alignment horizontal="center" vertical="top"/>
    </xf>
    <xf numFmtId="0" fontId="12" fillId="11" borderId="7" xfId="0" applyFont="1" applyFill="1" applyBorder="1" applyAlignment="1">
      <alignment horizontal="center" vertical="top"/>
    </xf>
    <xf numFmtId="49" fontId="12" fillId="11" borderId="14" xfId="1" applyNumberFormat="1" applyFont="1" applyFill="1" applyBorder="1" applyAlignment="1">
      <alignment vertical="top"/>
    </xf>
    <xf numFmtId="49" fontId="12" fillId="4" borderId="12" xfId="1" applyNumberFormat="1" applyFont="1" applyFill="1" applyBorder="1" applyAlignment="1">
      <alignment vertical="top"/>
    </xf>
    <xf numFmtId="164" fontId="26" fillId="14" borderId="27" xfId="1" applyNumberFormat="1" applyFont="1" applyFill="1" applyBorder="1" applyAlignment="1">
      <alignment horizontal="center" vertical="top"/>
    </xf>
    <xf numFmtId="0" fontId="4" fillId="14" borderId="7" xfId="0" applyFont="1" applyFill="1" applyBorder="1" applyAlignment="1">
      <alignment horizontal="center" vertical="top"/>
    </xf>
    <xf numFmtId="164" fontId="26" fillId="0" borderId="14" xfId="1" applyNumberFormat="1" applyFont="1" applyFill="1" applyBorder="1" applyAlignment="1">
      <alignment horizontal="center" vertical="top"/>
    </xf>
    <xf numFmtId="0" fontId="13" fillId="0" borderId="0" xfId="1" applyFont="1" applyBorder="1" applyAlignment="1">
      <alignment horizontal="center" vertical="top"/>
    </xf>
    <xf numFmtId="164" fontId="26" fillId="0" borderId="10" xfId="1" applyNumberFormat="1" applyFont="1" applyFill="1" applyBorder="1" applyAlignment="1">
      <alignment horizontal="center" vertical="top"/>
    </xf>
    <xf numFmtId="0" fontId="13" fillId="0" borderId="51" xfId="1" applyFont="1" applyBorder="1" applyAlignment="1">
      <alignment horizontal="center" vertical="top"/>
    </xf>
    <xf numFmtId="164" fontId="26" fillId="0" borderId="2" xfId="1" applyNumberFormat="1" applyFont="1" applyFill="1" applyBorder="1" applyAlignment="1">
      <alignment horizontal="center" vertical="top"/>
    </xf>
    <xf numFmtId="0" fontId="13" fillId="0" borderId="3" xfId="1" applyFont="1" applyBorder="1" applyAlignment="1">
      <alignment horizontal="center" vertical="top"/>
    </xf>
    <xf numFmtId="49" fontId="19" fillId="10" borderId="5" xfId="1" applyNumberFormat="1" applyFont="1" applyFill="1" applyBorder="1" applyAlignment="1">
      <alignment vertical="top"/>
    </xf>
    <xf numFmtId="0" fontId="13" fillId="0" borderId="14" xfId="1" applyFont="1" applyFill="1" applyBorder="1" applyAlignment="1">
      <alignment vertical="top"/>
    </xf>
    <xf numFmtId="164" fontId="26" fillId="0" borderId="56" xfId="1" applyNumberFormat="1" applyFont="1" applyFill="1" applyBorder="1" applyAlignment="1">
      <alignment horizontal="center" vertical="top"/>
    </xf>
    <xf numFmtId="49" fontId="12" fillId="11" borderId="6" xfId="1" applyNumberFormat="1" applyFont="1" applyFill="1" applyBorder="1" applyAlignment="1">
      <alignment vertical="top"/>
    </xf>
    <xf numFmtId="49" fontId="12" fillId="4" borderId="4" xfId="1" applyNumberFormat="1" applyFont="1" applyFill="1" applyBorder="1" applyAlignment="1">
      <alignment vertical="top"/>
    </xf>
    <xf numFmtId="0" fontId="13" fillId="10" borderId="12" xfId="0" applyFont="1" applyFill="1" applyBorder="1" applyAlignment="1">
      <alignment vertical="top" wrapText="1"/>
    </xf>
    <xf numFmtId="164" fontId="13" fillId="0" borderId="14" xfId="1" applyNumberFormat="1" applyFont="1" applyFill="1" applyBorder="1" applyAlignment="1">
      <alignment horizontal="center" vertical="top"/>
    </xf>
    <xf numFmtId="164" fontId="13" fillId="0" borderId="10" xfId="1" applyNumberFormat="1" applyFont="1" applyFill="1" applyBorder="1" applyAlignment="1">
      <alignment horizontal="center" vertical="top"/>
    </xf>
    <xf numFmtId="0" fontId="13" fillId="10" borderId="4" xfId="0" applyFont="1" applyFill="1" applyBorder="1" applyAlignment="1">
      <alignment vertical="top" wrapText="1"/>
    </xf>
    <xf numFmtId="49" fontId="13" fillId="0" borderId="21" xfId="1" applyNumberFormat="1" applyFont="1" applyBorder="1" applyAlignment="1">
      <alignment horizontal="center" vertical="top"/>
    </xf>
    <xf numFmtId="0" fontId="17" fillId="10" borderId="21" xfId="0" applyFont="1" applyFill="1" applyBorder="1" applyAlignment="1">
      <alignment vertical="top" wrapText="1"/>
    </xf>
    <xf numFmtId="2" fontId="13" fillId="0" borderId="14" xfId="1" applyNumberFormat="1" applyFont="1" applyFill="1" applyBorder="1" applyAlignment="1">
      <alignment horizontal="center" vertical="top"/>
    </xf>
    <xf numFmtId="0" fontId="17" fillId="10" borderId="13" xfId="0" applyFont="1" applyFill="1" applyBorder="1" applyAlignment="1">
      <alignment vertical="top" wrapText="1"/>
    </xf>
    <xf numFmtId="164" fontId="13" fillId="0" borderId="45" xfId="1" applyNumberFormat="1" applyFont="1" applyFill="1" applyBorder="1" applyAlignment="1">
      <alignment horizontal="center" vertical="top"/>
    </xf>
    <xf numFmtId="0" fontId="13" fillId="0" borderId="65" xfId="1" applyFont="1" applyFill="1" applyBorder="1" applyAlignment="1">
      <alignment vertical="top"/>
    </xf>
    <xf numFmtId="0" fontId="13" fillId="0" borderId="64" xfId="1" applyFont="1" applyFill="1" applyBorder="1" applyAlignment="1">
      <alignment vertical="top"/>
    </xf>
    <xf numFmtId="0" fontId="13" fillId="0" borderId="7" xfId="1" applyFont="1" applyFill="1" applyBorder="1" applyAlignment="1">
      <alignment vertical="top"/>
    </xf>
    <xf numFmtId="49" fontId="12" fillId="0" borderId="21" xfId="1" applyNumberFormat="1" applyFont="1" applyBorder="1" applyAlignment="1">
      <alignment horizontal="center" vertical="top"/>
    </xf>
    <xf numFmtId="0" fontId="17" fillId="10" borderId="20" xfId="1" applyFont="1" applyFill="1" applyBorder="1" applyAlignment="1">
      <alignment vertical="top" wrapText="1"/>
    </xf>
    <xf numFmtId="49" fontId="12" fillId="0" borderId="20" xfId="1" applyNumberFormat="1" applyFont="1" applyFill="1" applyBorder="1" applyAlignment="1">
      <alignment vertical="top"/>
    </xf>
    <xf numFmtId="0" fontId="26" fillId="0" borderId="43" xfId="1" applyFont="1" applyBorder="1" applyAlignment="1">
      <alignment horizontal="left" vertical="top"/>
    </xf>
    <xf numFmtId="164" fontId="13" fillId="0" borderId="21" xfId="1" applyNumberFormat="1" applyFont="1" applyFill="1" applyBorder="1" applyAlignment="1">
      <alignment horizontal="center" vertical="top"/>
    </xf>
    <xf numFmtId="0" fontId="13" fillId="5" borderId="17" xfId="7" applyFont="1" applyFill="1" applyBorder="1" applyAlignment="1">
      <alignment horizontal="center" vertical="top"/>
    </xf>
    <xf numFmtId="0" fontId="13" fillId="5" borderId="57" xfId="7" applyFont="1" applyFill="1" applyBorder="1" applyAlignment="1">
      <alignment horizontal="center" vertical="top"/>
    </xf>
    <xf numFmtId="0" fontId="13" fillId="5" borderId="60" xfId="7" applyFont="1" applyFill="1" applyBorder="1" applyAlignment="1">
      <alignment vertical="top" wrapText="1"/>
    </xf>
    <xf numFmtId="0" fontId="13" fillId="0" borderId="17" xfId="0" applyFont="1" applyBorder="1" applyAlignment="1">
      <alignment horizontal="center" vertical="top"/>
    </xf>
    <xf numFmtId="0" fontId="13" fillId="0" borderId="34" xfId="0" applyFont="1" applyFill="1" applyBorder="1" applyAlignment="1">
      <alignment horizontal="center" vertical="top"/>
    </xf>
    <xf numFmtId="0" fontId="13" fillId="0" borderId="33" xfId="0" applyFont="1" applyBorder="1" applyAlignment="1">
      <alignment horizontal="center" vertical="top" wrapText="1"/>
    </xf>
    <xf numFmtId="164" fontId="13" fillId="0" borderId="2" xfId="1" applyNumberFormat="1" applyFont="1" applyFill="1" applyBorder="1" applyAlignment="1">
      <alignment vertical="top"/>
    </xf>
    <xf numFmtId="49" fontId="12" fillId="11" borderId="9" xfId="1" applyNumberFormat="1" applyFont="1" applyFill="1" applyBorder="1" applyAlignment="1">
      <alignment vertical="top" wrapText="1"/>
    </xf>
    <xf numFmtId="49" fontId="12" fillId="11" borderId="8" xfId="1" applyNumberFormat="1" applyFont="1" applyFill="1" applyBorder="1" applyAlignment="1">
      <alignment vertical="top" wrapText="1"/>
    </xf>
    <xf numFmtId="49" fontId="12" fillId="11" borderId="7" xfId="1" applyNumberFormat="1" applyFont="1" applyFill="1" applyBorder="1" applyAlignment="1">
      <alignment vertical="top" wrapText="1"/>
    </xf>
    <xf numFmtId="0" fontId="13" fillId="0" borderId="34" xfId="1" applyFont="1" applyFill="1" applyBorder="1" applyAlignment="1">
      <alignment horizontal="center" vertical="top"/>
    </xf>
    <xf numFmtId="49" fontId="12" fillId="0" borderId="1" xfId="1" applyNumberFormat="1" applyFont="1" applyFill="1" applyBorder="1" applyAlignment="1">
      <alignment vertical="top"/>
    </xf>
    <xf numFmtId="0" fontId="13" fillId="0" borderId="65" xfId="0" applyFont="1" applyFill="1" applyBorder="1" applyAlignment="1">
      <alignment horizontal="center" vertical="top" wrapText="1"/>
    </xf>
    <xf numFmtId="0" fontId="13" fillId="0" borderId="64" xfId="0" applyFont="1" applyFill="1" applyBorder="1" applyAlignment="1">
      <alignment horizontal="center" vertical="top" wrapText="1"/>
    </xf>
    <xf numFmtId="0" fontId="13" fillId="0" borderId="70" xfId="0" applyFont="1" applyFill="1" applyBorder="1" applyAlignment="1">
      <alignment horizontal="justify" vertical="center"/>
    </xf>
    <xf numFmtId="49" fontId="12" fillId="0" borderId="4" xfId="1" applyNumberFormat="1" applyFont="1" applyFill="1" applyBorder="1" applyAlignment="1">
      <alignment vertical="top"/>
    </xf>
    <xf numFmtId="49" fontId="12" fillId="0" borderId="28" xfId="1" applyNumberFormat="1" applyFont="1" applyFill="1" applyBorder="1" applyAlignment="1">
      <alignment vertical="top"/>
    </xf>
    <xf numFmtId="0" fontId="12" fillId="11" borderId="7" xfId="1" applyFont="1" applyFill="1" applyBorder="1" applyAlignment="1">
      <alignment horizontal="right" wrapText="1"/>
    </xf>
    <xf numFmtId="49" fontId="13" fillId="11" borderId="20" xfId="1" applyNumberFormat="1" applyFont="1" applyFill="1" applyBorder="1" applyAlignment="1">
      <alignment horizontal="center" vertical="top"/>
    </xf>
    <xf numFmtId="49" fontId="13" fillId="11" borderId="1" xfId="1" applyNumberFormat="1" applyFont="1" applyFill="1" applyBorder="1" applyAlignment="1">
      <alignment horizontal="center" vertical="center" textRotation="90"/>
    </xf>
    <xf numFmtId="0" fontId="18" fillId="11" borderId="1" xfId="1" applyFont="1" applyFill="1" applyBorder="1" applyAlignment="1">
      <alignment horizontal="center" vertical="center" textRotation="90" wrapText="1"/>
    </xf>
    <xf numFmtId="0" fontId="13" fillId="11" borderId="1" xfId="0" applyFont="1" applyFill="1" applyBorder="1" applyAlignment="1">
      <alignment horizontal="left" vertical="top" wrapText="1"/>
    </xf>
    <xf numFmtId="49" fontId="13" fillId="11" borderId="4" xfId="1" applyNumberFormat="1" applyFont="1" applyFill="1" applyBorder="1" applyAlignment="1">
      <alignment horizontal="center" vertical="top"/>
    </xf>
    <xf numFmtId="49" fontId="13" fillId="11" borderId="28" xfId="1" applyNumberFormat="1" applyFont="1" applyFill="1" applyBorder="1" applyAlignment="1">
      <alignment horizontal="center" vertical="center" textRotation="90"/>
    </xf>
    <xf numFmtId="0" fontId="18" fillId="11" borderId="28" xfId="1" applyFont="1" applyFill="1" applyBorder="1" applyAlignment="1">
      <alignment horizontal="center" vertical="center" textRotation="90" wrapText="1"/>
    </xf>
    <xf numFmtId="0" fontId="13" fillId="11" borderId="28" xfId="0" applyFont="1" applyFill="1" applyBorder="1" applyAlignment="1">
      <alignment horizontal="left" vertical="top" wrapText="1"/>
    </xf>
    <xf numFmtId="164" fontId="12" fillId="0" borderId="27" xfId="1" applyNumberFormat="1" applyFont="1" applyFill="1" applyBorder="1" applyAlignment="1">
      <alignment horizontal="center" vertical="top"/>
    </xf>
    <xf numFmtId="49" fontId="13" fillId="0" borderId="12" xfId="1" applyNumberFormat="1" applyFont="1" applyBorder="1" applyAlignment="1">
      <alignment horizontal="center" vertical="top"/>
    </xf>
    <xf numFmtId="0" fontId="18" fillId="11" borderId="0" xfId="1" applyFont="1" applyFill="1" applyBorder="1" applyAlignment="1">
      <alignment horizontal="center" vertical="center" textRotation="90" wrapText="1"/>
    </xf>
    <xf numFmtId="49" fontId="19" fillId="10" borderId="21" xfId="1" applyNumberFormat="1" applyFont="1" applyFill="1" applyBorder="1" applyAlignment="1">
      <alignment vertical="top"/>
    </xf>
    <xf numFmtId="164" fontId="19" fillId="0" borderId="27" xfId="1" applyNumberFormat="1" applyFont="1" applyFill="1" applyBorder="1" applyAlignment="1">
      <alignment horizontal="center" vertical="top"/>
    </xf>
    <xf numFmtId="49" fontId="19" fillId="10" borderId="13" xfId="1" applyNumberFormat="1" applyFont="1" applyFill="1" applyBorder="1" applyAlignment="1">
      <alignment vertical="top"/>
    </xf>
    <xf numFmtId="2" fontId="26" fillId="0" borderId="14" xfId="1" applyNumberFormat="1" applyFont="1" applyFill="1" applyBorder="1" applyAlignment="1">
      <alignment horizontal="center" vertical="top"/>
    </xf>
    <xf numFmtId="0" fontId="13" fillId="0" borderId="17" xfId="0" applyFont="1" applyFill="1" applyBorder="1" applyAlignment="1">
      <alignment horizontal="center" vertical="center"/>
    </xf>
    <xf numFmtId="0" fontId="13" fillId="0" borderId="45" xfId="1" applyFont="1" applyBorder="1" applyAlignment="1">
      <alignment vertical="top"/>
    </xf>
    <xf numFmtId="0" fontId="13" fillId="0" borderId="31" xfId="1" applyFont="1" applyBorder="1" applyAlignment="1">
      <alignment vertical="top" wrapText="1"/>
    </xf>
    <xf numFmtId="0" fontId="13" fillId="0" borderId="17" xfId="0" applyFont="1" applyFill="1" applyBorder="1" applyAlignment="1">
      <alignment vertical="center" wrapText="1"/>
    </xf>
    <xf numFmtId="164" fontId="13" fillId="0" borderId="57" xfId="0" applyNumberFormat="1" applyFont="1" applyFill="1" applyBorder="1" applyAlignment="1">
      <alignment vertical="center" wrapText="1"/>
    </xf>
    <xf numFmtId="164" fontId="26" fillId="0" borderId="45" xfId="1" applyNumberFormat="1" applyFont="1" applyFill="1" applyBorder="1" applyAlignment="1">
      <alignment horizontal="center" vertical="top"/>
    </xf>
    <xf numFmtId="0" fontId="13" fillId="0" borderId="63" xfId="0" applyFont="1" applyFill="1" applyBorder="1" applyAlignment="1">
      <alignment horizontal="center" vertical="center" wrapText="1"/>
    </xf>
    <xf numFmtId="164" fontId="13" fillId="0" borderId="62" xfId="0" applyNumberFormat="1" applyFont="1" applyFill="1" applyBorder="1" applyAlignment="1">
      <alignment horizontal="center" vertical="center" wrapText="1"/>
    </xf>
    <xf numFmtId="0" fontId="13" fillId="0" borderId="36" xfId="1" applyFont="1" applyBorder="1" applyAlignment="1">
      <alignment vertical="top" wrapText="1"/>
    </xf>
    <xf numFmtId="164" fontId="13" fillId="0" borderId="45" xfId="1" applyNumberFormat="1" applyFont="1" applyFill="1" applyBorder="1" applyAlignment="1">
      <alignment vertical="top"/>
    </xf>
    <xf numFmtId="0" fontId="13" fillId="5" borderId="30" xfId="0" applyFont="1" applyFill="1" applyBorder="1" applyAlignment="1">
      <alignment horizontal="center" vertical="center" wrapText="1"/>
    </xf>
    <xf numFmtId="0" fontId="13" fillId="0" borderId="22" xfId="0" applyFont="1" applyFill="1" applyBorder="1" applyAlignment="1">
      <alignment vertical="center" wrapText="1"/>
    </xf>
    <xf numFmtId="0" fontId="13" fillId="0" borderId="8" xfId="0" applyFont="1" applyBorder="1" applyAlignment="1">
      <alignment horizontal="center" vertical="center"/>
    </xf>
    <xf numFmtId="0" fontId="13" fillId="0" borderId="68" xfId="0" applyFont="1" applyFill="1" applyBorder="1" applyAlignment="1">
      <alignment vertical="center" wrapText="1"/>
    </xf>
    <xf numFmtId="49" fontId="12" fillId="22" borderId="21" xfId="1" applyNumberFormat="1" applyFont="1" applyFill="1" applyBorder="1" applyAlignment="1">
      <alignment horizontal="center" vertical="top" wrapText="1"/>
    </xf>
    <xf numFmtId="0" fontId="13" fillId="0" borderId="12" xfId="1" applyFont="1" applyBorder="1" applyAlignment="1">
      <alignment horizontal="center" vertical="center" textRotation="90"/>
    </xf>
    <xf numFmtId="0" fontId="13" fillId="0" borderId="21" xfId="1" applyFont="1" applyBorder="1" applyAlignment="1">
      <alignment horizontal="center" vertical="center" textRotation="90"/>
    </xf>
    <xf numFmtId="0" fontId="13" fillId="0" borderId="0" xfId="1" applyFont="1" applyBorder="1" applyAlignment="1">
      <alignment horizontal="center" vertical="center"/>
    </xf>
    <xf numFmtId="0" fontId="13" fillId="0" borderId="0" xfId="1" applyFont="1" applyAlignment="1">
      <alignment vertical="center"/>
    </xf>
    <xf numFmtId="0" fontId="8" fillId="0" borderId="0" xfId="3" applyAlignment="1">
      <alignment horizontal="center" vertical="center"/>
    </xf>
    <xf numFmtId="2" fontId="55" fillId="15" borderId="27" xfId="3" applyNumberFormat="1" applyFont="1" applyFill="1" applyBorder="1" applyAlignment="1">
      <alignment horizontal="center" vertical="top" wrapText="1"/>
    </xf>
    <xf numFmtId="2" fontId="48" fillId="0" borderId="2" xfId="3" applyNumberFormat="1" applyFont="1" applyBorder="1" applyAlignment="1">
      <alignment vertical="top" wrapText="1"/>
    </xf>
    <xf numFmtId="0" fontId="53" fillId="0" borderId="0" xfId="3" applyFont="1" applyAlignment="1">
      <alignment horizontal="center" vertical="center"/>
    </xf>
    <xf numFmtId="2" fontId="48" fillId="0" borderId="56" xfId="3" applyNumberFormat="1" applyFont="1" applyBorder="1" applyAlignment="1">
      <alignment vertical="top" wrapText="1"/>
    </xf>
    <xf numFmtId="0" fontId="11" fillId="0" borderId="0" xfId="3" applyFont="1" applyAlignment="1">
      <alignment horizontal="center" vertical="center" wrapText="1"/>
    </xf>
    <xf numFmtId="2" fontId="48" fillId="0" borderId="10" xfId="3" applyNumberFormat="1" applyFont="1" applyBorder="1" applyAlignment="1">
      <alignment vertical="top" wrapText="1"/>
    </xf>
    <xf numFmtId="2" fontId="2" fillId="0" borderId="0" xfId="3" applyNumberFormat="1" applyFont="1" applyAlignment="1">
      <alignment vertical="top"/>
    </xf>
    <xf numFmtId="2" fontId="56" fillId="0" borderId="2" xfId="3" applyNumberFormat="1" applyFont="1" applyBorder="1" applyAlignment="1">
      <alignment horizontal="center" vertical="top" wrapText="1"/>
    </xf>
    <xf numFmtId="0" fontId="12" fillId="0" borderId="27" xfId="11" applyFont="1" applyBorder="1" applyAlignment="1">
      <alignment horizontal="center" vertical="center" wrapText="1"/>
    </xf>
    <xf numFmtId="0" fontId="16" fillId="0" borderId="0" xfId="3" applyFont="1" applyAlignment="1">
      <alignment horizontal="center" vertical="center"/>
    </xf>
    <xf numFmtId="0" fontId="5" fillId="9" borderId="9" xfId="3" applyFont="1" applyFill="1" applyBorder="1" applyAlignment="1">
      <alignment horizontal="center" vertical="center"/>
    </xf>
    <xf numFmtId="0" fontId="5" fillId="9" borderId="8" xfId="3" applyFont="1" applyFill="1" applyBorder="1" applyAlignment="1">
      <alignment vertical="top"/>
    </xf>
    <xf numFmtId="0" fontId="5" fillId="9" borderId="7" xfId="3" applyFont="1" applyFill="1" applyBorder="1" applyAlignment="1">
      <alignment vertical="top"/>
    </xf>
    <xf numFmtId="2" fontId="35" fillId="9" borderId="27" xfId="3" applyNumberFormat="1" applyFont="1" applyFill="1" applyBorder="1" applyAlignment="1">
      <alignment horizontal="center" vertical="top"/>
    </xf>
    <xf numFmtId="0" fontId="32" fillId="2" borderId="20" xfId="3" applyFont="1" applyFill="1" applyBorder="1" applyAlignment="1">
      <alignment horizontal="center" vertical="center"/>
    </xf>
    <xf numFmtId="0" fontId="32" fillId="2" borderId="1" xfId="3" applyFont="1" applyFill="1" applyBorder="1" applyAlignment="1">
      <alignment horizontal="center" vertical="top"/>
    </xf>
    <xf numFmtId="2" fontId="35" fillId="2" borderId="21" xfId="3" applyNumberFormat="1" applyFont="1" applyFill="1" applyBorder="1" applyAlignment="1">
      <alignment horizontal="center" vertical="top"/>
    </xf>
    <xf numFmtId="0" fontId="3" fillId="2" borderId="21" xfId="3" applyFont="1" applyFill="1" applyBorder="1" applyAlignment="1">
      <alignment horizontal="center" vertical="top"/>
    </xf>
    <xf numFmtId="0" fontId="3" fillId="4" borderId="20" xfId="3" applyFont="1" applyFill="1" applyBorder="1" applyAlignment="1">
      <alignment horizontal="center" vertical="center" wrapText="1"/>
    </xf>
    <xf numFmtId="0" fontId="3" fillId="4" borderId="1" xfId="3" applyFont="1" applyFill="1" applyBorder="1" applyAlignment="1">
      <alignment horizontal="left" vertical="top" wrapText="1"/>
    </xf>
    <xf numFmtId="0" fontId="3" fillId="4" borderId="21" xfId="3" applyFont="1" applyFill="1" applyBorder="1" applyAlignment="1">
      <alignment horizontal="center" vertical="top"/>
    </xf>
    <xf numFmtId="43" fontId="13" fillId="0" borderId="20" xfId="5" applyFont="1" applyBorder="1" applyAlignment="1">
      <alignment horizontal="center" vertical="center"/>
    </xf>
    <xf numFmtId="43" fontId="13" fillId="0" borderId="25" xfId="5" applyFont="1" applyBorder="1" applyAlignment="1">
      <alignment horizontal="left" vertical="top"/>
    </xf>
    <xf numFmtId="43" fontId="13" fillId="0" borderId="1" xfId="5" applyFont="1" applyBorder="1" applyAlignment="1">
      <alignment horizontal="left" vertical="top"/>
    </xf>
    <xf numFmtId="164" fontId="3" fillId="23" borderId="21" xfId="3" applyNumberFormat="1" applyFont="1" applyFill="1" applyBorder="1" applyAlignment="1">
      <alignment horizontal="center" vertical="top"/>
    </xf>
    <xf numFmtId="0" fontId="3" fillId="23" borderId="27" xfId="3" applyFont="1" applyFill="1" applyBorder="1" applyAlignment="1">
      <alignment horizontal="center" vertical="top"/>
    </xf>
    <xf numFmtId="43" fontId="13" fillId="0" borderId="39" xfId="5" applyFont="1" applyBorder="1" applyAlignment="1">
      <alignment horizontal="center" vertical="center"/>
    </xf>
    <xf numFmtId="43" fontId="13" fillId="0" borderId="38" xfId="5" applyFont="1" applyBorder="1" applyAlignment="1">
      <alignment horizontal="left" vertical="top"/>
    </xf>
    <xf numFmtId="43" fontId="13" fillId="0" borderId="61" xfId="5" applyFont="1" applyBorder="1" applyAlignment="1">
      <alignment horizontal="left" vertical="top"/>
    </xf>
    <xf numFmtId="0" fontId="8" fillId="0" borderId="13" xfId="3" applyBorder="1"/>
    <xf numFmtId="0" fontId="13" fillId="0" borderId="63" xfId="5" applyNumberFormat="1" applyFont="1" applyFill="1" applyBorder="1" applyAlignment="1">
      <alignment horizontal="center" vertical="center" wrapText="1"/>
    </xf>
    <xf numFmtId="43" fontId="13" fillId="0" borderId="67" xfId="5" applyFont="1" applyFill="1" applyBorder="1" applyAlignment="1">
      <alignment horizontal="center" vertical="center" wrapText="1"/>
    </xf>
    <xf numFmtId="43" fontId="13" fillId="0" borderId="67" xfId="5" applyFont="1" applyFill="1" applyBorder="1" applyAlignment="1">
      <alignment horizontal="left" vertical="top" wrapText="1"/>
    </xf>
    <xf numFmtId="164" fontId="5" fillId="0" borderId="2" xfId="3" applyNumberFormat="1" applyFont="1" applyBorder="1" applyAlignment="1">
      <alignment horizontal="center" vertical="top"/>
    </xf>
    <xf numFmtId="0" fontId="5" fillId="0" borderId="2" xfId="3" applyFont="1" applyBorder="1" applyAlignment="1">
      <alignment horizontal="center" vertical="top"/>
    </xf>
    <xf numFmtId="43" fontId="13" fillId="0" borderId="71" xfId="5" applyFont="1" applyBorder="1" applyAlignment="1">
      <alignment wrapText="1"/>
    </xf>
    <xf numFmtId="43" fontId="13" fillId="5" borderId="39" xfId="5" applyFont="1" applyFill="1" applyBorder="1" applyAlignment="1">
      <alignment horizontal="center" vertical="center" wrapText="1"/>
    </xf>
    <xf numFmtId="43" fontId="13" fillId="7" borderId="57" xfId="5" applyFont="1" applyFill="1" applyBorder="1" applyAlignment="1">
      <alignment horizontal="center" vertical="center" wrapText="1"/>
    </xf>
    <xf numFmtId="43" fontId="13" fillId="0" borderId="40" xfId="5" applyFont="1" applyBorder="1" applyAlignment="1">
      <alignment wrapText="1"/>
    </xf>
    <xf numFmtId="164" fontId="32" fillId="0" borderId="2" xfId="3" applyNumberFormat="1" applyFont="1" applyBorder="1" applyAlignment="1">
      <alignment horizontal="center" vertical="top"/>
    </xf>
    <xf numFmtId="43" fontId="13" fillId="0" borderId="17" xfId="5" applyFont="1" applyBorder="1" applyAlignment="1">
      <alignment horizontal="center" vertical="center"/>
    </xf>
    <xf numFmtId="43" fontId="13" fillId="0" borderId="57" xfId="5" applyFont="1" applyBorder="1" applyAlignment="1">
      <alignment horizontal="left" vertical="top"/>
    </xf>
    <xf numFmtId="43" fontId="13" fillId="0" borderId="71" xfId="5" applyFont="1" applyBorder="1" applyAlignment="1">
      <alignment horizontal="left" vertical="top"/>
    </xf>
    <xf numFmtId="0" fontId="3" fillId="23" borderId="21" xfId="3" applyFont="1" applyFill="1" applyBorder="1" applyAlignment="1">
      <alignment horizontal="center" vertical="top"/>
    </xf>
    <xf numFmtId="0" fontId="8" fillId="0" borderId="69" xfId="3" applyBorder="1"/>
    <xf numFmtId="0" fontId="13" fillId="5" borderId="34" xfId="5" applyNumberFormat="1" applyFont="1" applyFill="1" applyBorder="1" applyAlignment="1">
      <alignment horizontal="center" vertical="center" wrapText="1"/>
    </xf>
    <xf numFmtId="43" fontId="13" fillId="7" borderId="33" xfId="5" applyFont="1" applyFill="1" applyBorder="1" applyAlignment="1">
      <alignment horizontal="center" vertical="center" wrapText="1"/>
    </xf>
    <xf numFmtId="43" fontId="13" fillId="0" borderId="48" xfId="5" applyFont="1" applyBorder="1" applyAlignment="1">
      <alignment vertical="center" wrapText="1"/>
    </xf>
    <xf numFmtId="0" fontId="13" fillId="0" borderId="65" xfId="5" applyNumberFormat="1" applyFont="1" applyBorder="1" applyAlignment="1">
      <alignment horizontal="center" vertical="center"/>
    </xf>
    <xf numFmtId="43" fontId="13" fillId="0" borderId="68" xfId="5" applyFont="1" applyBorder="1" applyAlignment="1">
      <alignment horizontal="left" vertical="top"/>
    </xf>
    <xf numFmtId="43" fontId="13" fillId="0" borderId="70" xfId="5" applyFont="1" applyBorder="1" applyAlignment="1">
      <alignment horizontal="left" vertical="top"/>
    </xf>
    <xf numFmtId="164" fontId="3" fillId="11" borderId="27" xfId="3" applyNumberFormat="1" applyFont="1" applyFill="1" applyBorder="1" applyAlignment="1">
      <alignment horizontal="center" vertical="top"/>
    </xf>
    <xf numFmtId="0" fontId="3" fillId="11" borderId="27" xfId="3" applyFont="1" applyFill="1" applyBorder="1" applyAlignment="1">
      <alignment horizontal="center" vertical="top"/>
    </xf>
    <xf numFmtId="49" fontId="5" fillId="0" borderId="22" xfId="3" applyNumberFormat="1" applyFont="1" applyBorder="1" applyAlignment="1">
      <alignment horizontal="center" vertical="top"/>
    </xf>
    <xf numFmtId="0" fontId="13" fillId="0" borderId="63" xfId="5" applyNumberFormat="1" applyFont="1" applyBorder="1" applyAlignment="1">
      <alignment horizontal="center" vertical="center" wrapText="1"/>
    </xf>
    <xf numFmtId="43" fontId="13" fillId="7" borderId="67" xfId="5" applyFont="1" applyFill="1" applyBorder="1" applyAlignment="1">
      <alignment horizontal="left" vertical="center" wrapText="1"/>
    </xf>
    <xf numFmtId="43" fontId="13" fillId="7" borderId="66" xfId="5" applyFont="1" applyFill="1" applyBorder="1" applyAlignment="1">
      <alignment horizontal="left" vertical="top" wrapText="1"/>
    </xf>
    <xf numFmtId="49" fontId="5" fillId="0" borderId="14" xfId="3" applyNumberFormat="1" applyFont="1" applyBorder="1" applyAlignment="1">
      <alignment horizontal="center" vertical="top"/>
    </xf>
    <xf numFmtId="0" fontId="13" fillId="5" borderId="39" xfId="5" applyNumberFormat="1" applyFont="1" applyFill="1" applyBorder="1" applyAlignment="1">
      <alignment horizontal="center" vertical="center" wrapText="1"/>
    </xf>
    <xf numFmtId="43" fontId="13" fillId="0" borderId="0" xfId="5" applyFont="1" applyBorder="1" applyAlignment="1">
      <alignment wrapText="1"/>
    </xf>
    <xf numFmtId="43" fontId="13" fillId="0" borderId="46" xfId="5" applyFont="1" applyBorder="1" applyAlignment="1">
      <alignment vertical="center" wrapText="1"/>
    </xf>
    <xf numFmtId="164" fontId="32" fillId="11" borderId="2" xfId="3" applyNumberFormat="1" applyFont="1" applyFill="1" applyBorder="1" applyAlignment="1">
      <alignment horizontal="center" vertical="top"/>
    </xf>
    <xf numFmtId="0" fontId="5" fillId="0" borderId="5" xfId="4" applyFont="1" applyBorder="1" applyAlignment="1">
      <alignment vertical="top" wrapText="1"/>
    </xf>
    <xf numFmtId="0" fontId="13" fillId="0" borderId="42" xfId="5" applyNumberFormat="1" applyFont="1" applyBorder="1" applyAlignment="1">
      <alignment horizontal="center" vertical="center"/>
    </xf>
    <xf numFmtId="43" fontId="13" fillId="0" borderId="35" xfId="5" applyFont="1" applyBorder="1" applyAlignment="1">
      <alignment horizontal="left" vertical="top"/>
    </xf>
    <xf numFmtId="43" fontId="0" fillId="0" borderId="15" xfId="5" applyFont="1" applyBorder="1" applyAlignment="1">
      <alignment vertical="top" wrapText="1"/>
    </xf>
    <xf numFmtId="164" fontId="3" fillId="23" borderId="13" xfId="3" applyNumberFormat="1" applyFont="1" applyFill="1" applyBorder="1" applyAlignment="1">
      <alignment horizontal="center" vertical="top"/>
    </xf>
    <xf numFmtId="0" fontId="3" fillId="23" borderId="18" xfId="3" applyFont="1" applyFill="1" applyBorder="1" applyAlignment="1">
      <alignment horizontal="center" vertical="top"/>
    </xf>
    <xf numFmtId="49" fontId="5" fillId="0" borderId="0" xfId="3" applyNumberFormat="1" applyFont="1" applyBorder="1" applyAlignment="1">
      <alignment horizontal="center" vertical="top"/>
    </xf>
    <xf numFmtId="49" fontId="5" fillId="0" borderId="13" xfId="3" applyNumberFormat="1" applyFont="1" applyBorder="1" applyAlignment="1">
      <alignment horizontal="center" vertical="top"/>
    </xf>
    <xf numFmtId="49" fontId="10" fillId="0" borderId="13" xfId="3" applyNumberFormat="1" applyFont="1" applyBorder="1" applyAlignment="1">
      <alignment horizontal="center" vertical="top" textRotation="90"/>
    </xf>
    <xf numFmtId="49" fontId="3" fillId="3" borderId="14" xfId="3" applyNumberFormat="1" applyFont="1" applyFill="1" applyBorder="1" applyAlignment="1">
      <alignment horizontal="center" vertical="top"/>
    </xf>
    <xf numFmtId="164" fontId="5" fillId="0" borderId="69" xfId="3" applyNumberFormat="1" applyFont="1" applyBorder="1" applyAlignment="1">
      <alignment horizontal="center" vertical="top"/>
    </xf>
    <xf numFmtId="0" fontId="5" fillId="0" borderId="69" xfId="3" applyFont="1" applyBorder="1" applyAlignment="1">
      <alignment horizontal="center" vertical="top"/>
    </xf>
    <xf numFmtId="0" fontId="31" fillId="5" borderId="5" xfId="3" applyFont="1" applyFill="1" applyBorder="1" applyAlignment="1">
      <alignment horizontal="center" vertical="top" wrapText="1"/>
    </xf>
    <xf numFmtId="0" fontId="13" fillId="0" borderId="26" xfId="5" applyNumberFormat="1" applyFont="1" applyBorder="1" applyAlignment="1">
      <alignment horizontal="center" vertical="center"/>
    </xf>
    <xf numFmtId="43" fontId="13" fillId="0" borderId="49" xfId="5" applyFont="1" applyBorder="1" applyAlignment="1">
      <alignment horizontal="left" vertical="top"/>
    </xf>
    <xf numFmtId="164" fontId="3" fillId="11" borderId="18" xfId="3" applyNumberFormat="1" applyFont="1" applyFill="1" applyBorder="1" applyAlignment="1">
      <alignment horizontal="center" vertical="top"/>
    </xf>
    <xf numFmtId="0" fontId="3" fillId="11" borderId="18" xfId="3" applyFont="1" applyFill="1" applyBorder="1" applyAlignment="1">
      <alignment horizontal="center" vertical="top"/>
    </xf>
    <xf numFmtId="49" fontId="5" fillId="0" borderId="1" xfId="3" applyNumberFormat="1" applyFont="1" applyBorder="1" applyAlignment="1">
      <alignment horizontal="center" vertical="top"/>
    </xf>
    <xf numFmtId="0" fontId="13" fillId="5" borderId="42" xfId="5" applyNumberFormat="1" applyFont="1" applyFill="1" applyBorder="1" applyAlignment="1">
      <alignment vertical="center" wrapText="1"/>
    </xf>
    <xf numFmtId="43" fontId="13" fillId="7" borderId="35" xfId="5" applyFont="1" applyFill="1" applyBorder="1" applyAlignment="1">
      <alignment horizontal="center" vertical="center" wrapText="1"/>
    </xf>
    <xf numFmtId="0" fontId="5" fillId="0" borderId="0" xfId="4" applyFont="1" applyBorder="1" applyAlignment="1">
      <alignment vertical="top" wrapText="1"/>
    </xf>
    <xf numFmtId="0" fontId="5" fillId="0" borderId="4" xfId="4" applyFont="1" applyBorder="1" applyAlignment="1">
      <alignment vertical="top" wrapText="1"/>
    </xf>
    <xf numFmtId="43" fontId="13" fillId="0" borderId="30" xfId="5" applyFont="1" applyBorder="1" applyAlignment="1">
      <alignment horizontal="center" vertical="center"/>
    </xf>
    <xf numFmtId="43" fontId="13" fillId="0" borderId="24" xfId="5" applyFont="1" applyBorder="1" applyAlignment="1">
      <alignment horizontal="left" vertical="top"/>
    </xf>
    <xf numFmtId="43" fontId="13" fillId="0" borderId="22" xfId="5" applyFont="1" applyBorder="1" applyAlignment="1">
      <alignment horizontal="left" vertical="top" wrapText="1"/>
    </xf>
    <xf numFmtId="0" fontId="5" fillId="0" borderId="21" xfId="4" applyFont="1" applyBorder="1" applyAlignment="1">
      <alignment vertical="top" wrapText="1"/>
    </xf>
    <xf numFmtId="49" fontId="5" fillId="0" borderId="21" xfId="3" applyNumberFormat="1" applyFont="1" applyBorder="1" applyAlignment="1">
      <alignment vertical="top"/>
    </xf>
    <xf numFmtId="49" fontId="10" fillId="0" borderId="21" xfId="3" applyNumberFormat="1" applyFont="1" applyBorder="1" applyAlignment="1">
      <alignment vertical="center" textRotation="90"/>
    </xf>
    <xf numFmtId="49" fontId="3" fillId="10" borderId="21" xfId="3" applyNumberFormat="1" applyFont="1" applyFill="1" applyBorder="1" applyAlignment="1">
      <alignment vertical="top"/>
    </xf>
    <xf numFmtId="49" fontId="3" fillId="6" borderId="21" xfId="3" applyNumberFormat="1" applyFont="1" applyFill="1" applyBorder="1" applyAlignment="1">
      <alignment horizontal="center" vertical="top"/>
    </xf>
    <xf numFmtId="49" fontId="3" fillId="3" borderId="22" xfId="3" applyNumberFormat="1" applyFont="1" applyFill="1" applyBorder="1" applyAlignment="1">
      <alignment horizontal="center" vertical="top"/>
    </xf>
    <xf numFmtId="43" fontId="13" fillId="0" borderId="29" xfId="5" applyFont="1" applyBorder="1" applyAlignment="1">
      <alignment horizontal="center" vertical="center"/>
    </xf>
    <xf numFmtId="43" fontId="13" fillId="0" borderId="16" xfId="5" applyFont="1" applyBorder="1" applyAlignment="1">
      <alignment horizontal="left" vertical="top"/>
    </xf>
    <xf numFmtId="43" fontId="13" fillId="0" borderId="6" xfId="5" applyFont="1" applyBorder="1" applyAlignment="1">
      <alignment horizontal="left" vertical="top" wrapText="1"/>
    </xf>
    <xf numFmtId="49" fontId="5" fillId="0" borderId="5" xfId="3" applyNumberFormat="1" applyFont="1" applyBorder="1" applyAlignment="1">
      <alignment vertical="top"/>
    </xf>
    <xf numFmtId="49" fontId="10" fillId="0" borderId="5" xfId="3" applyNumberFormat="1" applyFont="1" applyBorder="1" applyAlignment="1">
      <alignment vertical="center" textRotation="90"/>
    </xf>
    <xf numFmtId="0" fontId="31" fillId="5" borderId="28" xfId="3" applyFont="1" applyFill="1" applyBorder="1" applyAlignment="1">
      <alignment horizontal="center" vertical="top" wrapText="1"/>
    </xf>
    <xf numFmtId="49" fontId="3" fillId="10" borderId="5" xfId="3" applyNumberFormat="1" applyFont="1" applyFill="1" applyBorder="1" applyAlignment="1">
      <alignment vertical="top"/>
    </xf>
    <xf numFmtId="43" fontId="13" fillId="0" borderId="63" xfId="5" applyFont="1" applyBorder="1" applyAlignment="1">
      <alignment horizontal="center" vertical="center"/>
    </xf>
    <xf numFmtId="43" fontId="13" fillId="0" borderId="62" xfId="5" applyFont="1" applyBorder="1" applyAlignment="1">
      <alignment horizontal="left" vertical="top"/>
    </xf>
    <xf numFmtId="43" fontId="13" fillId="0" borderId="52" xfId="5" applyFont="1" applyBorder="1" applyAlignment="1">
      <alignment horizontal="left" vertical="top" wrapText="1"/>
    </xf>
    <xf numFmtId="0" fontId="5" fillId="0" borderId="13" xfId="4" applyFont="1" applyBorder="1" applyAlignment="1">
      <alignment vertical="top" wrapText="1"/>
    </xf>
    <xf numFmtId="49" fontId="5" fillId="0" borderId="13" xfId="3" applyNumberFormat="1" applyFont="1" applyBorder="1" applyAlignment="1">
      <alignment vertical="top"/>
    </xf>
    <xf numFmtId="43" fontId="13" fillId="0" borderId="38" xfId="5" applyFont="1" applyBorder="1" applyAlignment="1">
      <alignment wrapText="1"/>
    </xf>
    <xf numFmtId="43" fontId="13" fillId="5" borderId="34" xfId="5" applyFont="1" applyFill="1" applyBorder="1" applyAlignment="1">
      <alignment horizontal="center" vertical="center" wrapText="1"/>
    </xf>
    <xf numFmtId="43" fontId="13" fillId="0" borderId="65" xfId="5" applyFont="1" applyBorder="1" applyAlignment="1">
      <alignment horizontal="center" vertical="center" wrapText="1"/>
    </xf>
    <xf numFmtId="43" fontId="13" fillId="0" borderId="64" xfId="5" applyFont="1" applyBorder="1" applyAlignment="1">
      <alignment horizontal="center" vertical="center" wrapText="1"/>
    </xf>
    <xf numFmtId="43" fontId="13" fillId="0" borderId="7" xfId="5" applyFont="1" applyBorder="1" applyAlignment="1">
      <alignment vertical="top" wrapText="1"/>
    </xf>
    <xf numFmtId="0" fontId="41" fillId="0" borderId="8" xfId="3" applyFont="1" applyBorder="1" applyAlignment="1">
      <alignment vertical="top" wrapText="1"/>
    </xf>
    <xf numFmtId="0" fontId="41" fillId="0" borderId="8" xfId="3" applyFont="1" applyBorder="1" applyAlignment="1">
      <alignment vertical="top" textRotation="90" wrapText="1"/>
    </xf>
    <xf numFmtId="49" fontId="3" fillId="0" borderId="8" xfId="3" applyNumberFormat="1" applyFont="1" applyBorder="1" applyAlignment="1">
      <alignment vertical="top" wrapText="1"/>
    </xf>
    <xf numFmtId="0" fontId="3" fillId="0" borderId="8" xfId="3" applyFont="1" applyBorder="1"/>
    <xf numFmtId="0" fontId="3" fillId="0" borderId="7" xfId="3" applyFont="1" applyBorder="1"/>
    <xf numFmtId="43" fontId="52" fillId="4" borderId="9" xfId="5" applyFont="1" applyFill="1" applyBorder="1" applyAlignment="1">
      <alignment horizontal="center" vertical="center" wrapText="1"/>
    </xf>
    <xf numFmtId="43" fontId="52" fillId="4" borderId="8" xfId="5" applyFont="1" applyFill="1" applyBorder="1" applyAlignment="1">
      <alignment vertical="top" wrapText="1"/>
    </xf>
    <xf numFmtId="0" fontId="41" fillId="4" borderId="8" xfId="3" applyFont="1" applyFill="1" applyBorder="1" applyAlignment="1">
      <alignment vertical="top" wrapText="1"/>
    </xf>
    <xf numFmtId="0" fontId="41" fillId="4" borderId="8" xfId="3" applyFont="1" applyFill="1" applyBorder="1" applyAlignment="1">
      <alignment vertical="top" textRotation="90" wrapText="1"/>
    </xf>
    <xf numFmtId="49" fontId="3" fillId="4" borderId="8" xfId="3" applyNumberFormat="1" applyFont="1" applyFill="1" applyBorder="1" applyAlignment="1">
      <alignment vertical="top" wrapText="1"/>
    </xf>
    <xf numFmtId="0" fontId="3" fillId="4" borderId="8" xfId="3" applyFont="1" applyFill="1" applyBorder="1"/>
    <xf numFmtId="49" fontId="3" fillId="6" borderId="27" xfId="3" applyNumberFormat="1" applyFont="1" applyFill="1" applyBorder="1" applyAlignment="1">
      <alignment horizontal="center" vertical="top"/>
    </xf>
    <xf numFmtId="43" fontId="13" fillId="4" borderId="9" xfId="5" applyFont="1" applyFill="1" applyBorder="1" applyAlignment="1">
      <alignment horizontal="center" vertical="center"/>
    </xf>
    <xf numFmtId="43" fontId="13" fillId="4" borderId="8" xfId="5" applyFont="1" applyFill="1" applyBorder="1" applyAlignment="1">
      <alignment vertical="top"/>
    </xf>
    <xf numFmtId="43" fontId="13" fillId="4" borderId="7" xfId="5" applyFont="1" applyFill="1" applyBorder="1" applyAlignment="1">
      <alignment vertical="top"/>
    </xf>
    <xf numFmtId="164" fontId="3" fillId="4" borderId="27" xfId="3" applyNumberFormat="1" applyFont="1" applyFill="1" applyBorder="1" applyAlignment="1">
      <alignment horizontal="center" vertical="top"/>
    </xf>
    <xf numFmtId="0" fontId="3" fillId="4" borderId="27" xfId="3" applyFont="1" applyFill="1" applyBorder="1" applyAlignment="1">
      <alignment horizontal="center" vertical="top"/>
    </xf>
    <xf numFmtId="43" fontId="13" fillId="0" borderId="24" xfId="5" applyFont="1" applyBorder="1" applyAlignment="1">
      <alignment horizontal="center" vertical="top"/>
    </xf>
    <xf numFmtId="43" fontId="13" fillId="0" borderId="22" xfId="5" applyFont="1" applyBorder="1" applyAlignment="1">
      <alignment horizontal="left" vertical="top"/>
    </xf>
    <xf numFmtId="164" fontId="3" fillId="0" borderId="21" xfId="3" applyNumberFormat="1" applyFont="1" applyFill="1" applyBorder="1" applyAlignment="1">
      <alignment horizontal="center" vertical="top"/>
    </xf>
    <xf numFmtId="0" fontId="5" fillId="0" borderId="5" xfId="3" applyFont="1" applyBorder="1" applyAlignment="1">
      <alignment horizontal="center" vertical="top"/>
    </xf>
    <xf numFmtId="43" fontId="13" fillId="0" borderId="37" xfId="5" applyFont="1" applyBorder="1" applyAlignment="1">
      <alignment horizontal="center" vertical="center"/>
    </xf>
    <xf numFmtId="43" fontId="13" fillId="0" borderId="38" xfId="5" applyFont="1" applyBorder="1" applyAlignment="1">
      <alignment horizontal="center" vertical="top"/>
    </xf>
    <xf numFmtId="43" fontId="13" fillId="0" borderId="36" xfId="5" applyFont="1" applyBorder="1" applyAlignment="1">
      <alignment horizontal="left" vertical="top"/>
    </xf>
    <xf numFmtId="0" fontId="13" fillId="5" borderId="58" xfId="5" applyNumberFormat="1" applyFont="1" applyFill="1" applyBorder="1" applyAlignment="1">
      <alignment horizontal="center" vertical="center" wrapText="1"/>
    </xf>
    <xf numFmtId="43" fontId="13" fillId="0" borderId="0" xfId="5" applyFont="1" applyBorder="1" applyAlignment="1">
      <alignment vertical="top" wrapText="1"/>
    </xf>
    <xf numFmtId="0" fontId="13" fillId="0" borderId="20" xfId="5" applyNumberFormat="1" applyFont="1" applyBorder="1" applyAlignment="1">
      <alignment horizontal="center" vertical="center"/>
    </xf>
    <xf numFmtId="164" fontId="3" fillId="23" borderId="20" xfId="3" applyNumberFormat="1" applyFont="1" applyFill="1" applyBorder="1" applyAlignment="1">
      <alignment horizontal="center" vertical="top"/>
    </xf>
    <xf numFmtId="0" fontId="13" fillId="5" borderId="55" xfId="5" applyNumberFormat="1" applyFont="1" applyFill="1" applyBorder="1" applyAlignment="1">
      <alignment horizontal="center" vertical="center"/>
    </xf>
    <xf numFmtId="43" fontId="13" fillId="0" borderId="57" xfId="5" applyFont="1" applyBorder="1" applyAlignment="1">
      <alignment horizontal="center" vertical="center" wrapText="1"/>
    </xf>
    <xf numFmtId="43" fontId="13" fillId="0" borderId="45" xfId="5" applyFont="1" applyBorder="1" applyAlignment="1">
      <alignment horizontal="left" vertical="top" wrapText="1"/>
    </xf>
    <xf numFmtId="164" fontId="5" fillId="5" borderId="20" xfId="3" applyNumberFormat="1" applyFont="1" applyFill="1" applyBorder="1" applyAlignment="1">
      <alignment horizontal="center" vertical="top"/>
    </xf>
    <xf numFmtId="0" fontId="5" fillId="0" borderId="4" xfId="3" applyFont="1" applyBorder="1" applyAlignment="1">
      <alignment horizontal="center" vertical="top"/>
    </xf>
    <xf numFmtId="0" fontId="13" fillId="0" borderId="37" xfId="5" applyNumberFormat="1" applyFont="1" applyBorder="1" applyAlignment="1">
      <alignment horizontal="center" vertical="center"/>
    </xf>
    <xf numFmtId="0" fontId="0" fillId="0" borderId="37" xfId="5" applyNumberFormat="1" applyFont="1" applyBorder="1" applyAlignment="1">
      <alignment horizontal="center" vertical="center"/>
    </xf>
    <xf numFmtId="43" fontId="13" fillId="0" borderId="38" xfId="5" applyFont="1" applyBorder="1" applyAlignment="1">
      <alignment horizontal="center" vertical="center" wrapText="1"/>
    </xf>
    <xf numFmtId="43" fontId="0" fillId="0" borderId="45" xfId="5" applyFont="1" applyBorder="1"/>
    <xf numFmtId="0" fontId="3" fillId="11" borderId="43" xfId="3" applyFont="1" applyFill="1" applyBorder="1" applyAlignment="1">
      <alignment horizontal="center" vertical="top"/>
    </xf>
    <xf numFmtId="0" fontId="13" fillId="5" borderId="37" xfId="5" applyNumberFormat="1" applyFont="1" applyFill="1" applyBorder="1" applyAlignment="1">
      <alignment horizontal="center" vertical="center"/>
    </xf>
    <xf numFmtId="43" fontId="13" fillId="0" borderId="36" xfId="5" applyFont="1" applyBorder="1" applyAlignment="1">
      <alignment horizontal="left" vertical="top" wrapText="1"/>
    </xf>
    <xf numFmtId="0" fontId="5" fillId="5" borderId="0" xfId="3" applyFont="1" applyFill="1" applyBorder="1" applyAlignment="1">
      <alignment horizontal="center" vertical="top"/>
    </xf>
    <xf numFmtId="0" fontId="13" fillId="5" borderId="58" xfId="5" applyNumberFormat="1" applyFont="1" applyFill="1" applyBorder="1" applyAlignment="1">
      <alignment horizontal="center" vertical="center"/>
    </xf>
    <xf numFmtId="43" fontId="13" fillId="0" borderId="33" xfId="5" applyFont="1" applyBorder="1" applyAlignment="1">
      <alignment horizontal="center" vertical="center" wrapText="1"/>
    </xf>
    <xf numFmtId="0" fontId="5" fillId="0" borderId="12" xfId="4" applyFont="1" applyBorder="1" applyAlignment="1">
      <alignment vertical="top" wrapText="1"/>
    </xf>
    <xf numFmtId="49" fontId="3" fillId="11" borderId="5" xfId="3" applyNumberFormat="1" applyFont="1" applyFill="1" applyBorder="1" applyAlignment="1">
      <alignment horizontal="center" vertical="top" wrapText="1"/>
    </xf>
    <xf numFmtId="0" fontId="13" fillId="0" borderId="65" xfId="5" applyNumberFormat="1" applyFont="1" applyBorder="1" applyAlignment="1">
      <alignment horizontal="center" vertical="center" wrapText="1"/>
    </xf>
    <xf numFmtId="43" fontId="13" fillId="0" borderId="64" xfId="5" applyFont="1" applyBorder="1" applyAlignment="1">
      <alignment horizontal="center" vertical="center"/>
    </xf>
    <xf numFmtId="43" fontId="13" fillId="0" borderId="7" xfId="5" applyFont="1" applyBorder="1" applyAlignment="1">
      <alignment wrapText="1"/>
    </xf>
    <xf numFmtId="0" fontId="3" fillId="0" borderId="8" xfId="3" applyFont="1" applyBorder="1" applyAlignment="1">
      <alignment vertical="top"/>
    </xf>
    <xf numFmtId="43" fontId="52" fillId="4" borderId="4" xfId="5" applyFont="1" applyFill="1" applyBorder="1" applyAlignment="1">
      <alignment horizontal="center" vertical="center" wrapText="1"/>
    </xf>
    <xf numFmtId="43" fontId="52" fillId="4" borderId="28" xfId="5" applyFont="1" applyFill="1" applyBorder="1" applyAlignment="1">
      <alignment vertical="top" wrapText="1"/>
    </xf>
    <xf numFmtId="0" fontId="72" fillId="4" borderId="8" xfId="3" applyFont="1" applyFill="1" applyBorder="1" applyAlignment="1">
      <alignment vertical="top"/>
    </xf>
    <xf numFmtId="0" fontId="72" fillId="4" borderId="7" xfId="3" applyFont="1" applyFill="1" applyBorder="1" applyAlignment="1">
      <alignment vertical="top"/>
    </xf>
    <xf numFmtId="43" fontId="13" fillId="4" borderId="20" xfId="5" applyFont="1" applyFill="1" applyBorder="1" applyAlignment="1">
      <alignment horizontal="center" vertical="center"/>
    </xf>
    <xf numFmtId="43" fontId="13" fillId="4" borderId="1" xfId="5" applyFont="1" applyFill="1" applyBorder="1" applyAlignment="1">
      <alignment horizontal="left" vertical="top"/>
    </xf>
    <xf numFmtId="43" fontId="13" fillId="4" borderId="22" xfId="5" applyFont="1" applyFill="1" applyBorder="1" applyAlignment="1">
      <alignment horizontal="center" vertical="top"/>
    </xf>
    <xf numFmtId="164" fontId="35" fillId="4" borderId="21" xfId="3" applyNumberFormat="1" applyFont="1" applyFill="1" applyBorder="1" applyAlignment="1">
      <alignment horizontal="center" vertical="top"/>
    </xf>
    <xf numFmtId="0" fontId="31" fillId="4" borderId="1" xfId="3" applyFont="1" applyFill="1" applyBorder="1" applyAlignment="1">
      <alignment horizontal="center" vertical="top" wrapText="1"/>
    </xf>
    <xf numFmtId="0" fontId="31" fillId="4" borderId="22" xfId="3" applyFont="1" applyFill="1" applyBorder="1" applyAlignment="1">
      <alignment horizontal="center" vertical="top" wrapText="1"/>
    </xf>
    <xf numFmtId="0" fontId="3" fillId="23" borderId="20" xfId="3" applyFont="1" applyFill="1" applyBorder="1" applyAlignment="1">
      <alignment horizontal="center" vertical="top"/>
    </xf>
    <xf numFmtId="49" fontId="5" fillId="0" borderId="21" xfId="3" applyNumberFormat="1" applyFont="1" applyBorder="1" applyAlignment="1">
      <alignment horizontal="center" vertical="top"/>
    </xf>
    <xf numFmtId="43" fontId="13" fillId="5" borderId="37" xfId="5" applyFont="1" applyFill="1" applyBorder="1" applyAlignment="1">
      <alignment horizontal="center" vertical="center" wrapText="1"/>
    </xf>
    <xf numFmtId="43" fontId="13" fillId="7" borderId="38" xfId="5" applyFont="1" applyFill="1" applyBorder="1" applyAlignment="1">
      <alignment horizontal="center" vertical="center" wrapText="1"/>
    </xf>
    <xf numFmtId="43" fontId="13" fillId="0" borderId="11" xfId="5" applyFont="1" applyBorder="1" applyAlignment="1">
      <alignment vertical="top" wrapText="1"/>
    </xf>
    <xf numFmtId="164" fontId="32" fillId="5" borderId="20" xfId="3" applyNumberFormat="1" applyFont="1" applyFill="1" applyBorder="1" applyAlignment="1">
      <alignment horizontal="center" vertical="top"/>
    </xf>
    <xf numFmtId="0" fontId="5" fillId="0" borderId="58" xfId="3" applyFont="1" applyBorder="1" applyAlignment="1">
      <alignment horizontal="center" vertical="top"/>
    </xf>
    <xf numFmtId="49" fontId="5" fillId="0" borderId="59" xfId="3" applyNumberFormat="1" applyFont="1" applyBorder="1" applyAlignment="1">
      <alignment horizontal="center" vertical="top"/>
    </xf>
    <xf numFmtId="43" fontId="13" fillId="5" borderId="55" xfId="5" applyFont="1" applyFill="1" applyBorder="1" applyAlignment="1">
      <alignment horizontal="center" vertical="center" wrapText="1"/>
    </xf>
    <xf numFmtId="43" fontId="13" fillId="0" borderId="51" xfId="5" applyFont="1" applyBorder="1" applyAlignment="1">
      <alignment wrapText="1"/>
    </xf>
    <xf numFmtId="0" fontId="5" fillId="0" borderId="55" xfId="3" applyFont="1" applyBorder="1" applyAlignment="1">
      <alignment horizontal="center" vertical="top"/>
    </xf>
    <xf numFmtId="164" fontId="5" fillId="5" borderId="9" xfId="3" applyNumberFormat="1" applyFont="1" applyFill="1" applyBorder="1" applyAlignment="1">
      <alignment horizontal="center" vertical="top"/>
    </xf>
    <xf numFmtId="43" fontId="13" fillId="0" borderId="26" xfId="5" applyFont="1" applyBorder="1" applyAlignment="1">
      <alignment horizontal="center" vertical="center"/>
    </xf>
    <xf numFmtId="43" fontId="13" fillId="0" borderId="50" xfId="5" applyFont="1" applyBorder="1" applyAlignment="1">
      <alignment horizontal="left" vertical="top"/>
    </xf>
    <xf numFmtId="164" fontId="35" fillId="11" borderId="20" xfId="3" applyNumberFormat="1" applyFont="1" applyFill="1" applyBorder="1" applyAlignment="1">
      <alignment horizontal="center" vertical="top"/>
    </xf>
    <xf numFmtId="0" fontId="3" fillId="11" borderId="21" xfId="3" applyFont="1" applyFill="1" applyBorder="1" applyAlignment="1">
      <alignment horizontal="center" vertical="top"/>
    </xf>
    <xf numFmtId="0" fontId="31" fillId="11" borderId="1" xfId="3" applyFont="1" applyFill="1" applyBorder="1" applyAlignment="1">
      <alignment vertical="top" wrapText="1"/>
    </xf>
    <xf numFmtId="164" fontId="5" fillId="11" borderId="55" xfId="3" applyNumberFormat="1" applyFont="1" applyFill="1" applyBorder="1" applyAlignment="1">
      <alignment horizontal="center" vertical="top"/>
    </xf>
    <xf numFmtId="164" fontId="5" fillId="11" borderId="58" xfId="3" applyNumberFormat="1" applyFont="1" applyFill="1" applyBorder="1" applyAlignment="1">
      <alignment horizontal="center" vertical="top"/>
    </xf>
    <xf numFmtId="43" fontId="13" fillId="0" borderId="42" xfId="5" applyFont="1" applyBorder="1" applyAlignment="1">
      <alignment horizontal="center" vertical="center"/>
    </xf>
    <xf numFmtId="164" fontId="3" fillId="23" borderId="12" xfId="3" applyNumberFormat="1" applyFont="1" applyFill="1" applyBorder="1" applyAlignment="1">
      <alignment horizontal="center" vertical="top"/>
    </xf>
    <xf numFmtId="0" fontId="12" fillId="11" borderId="13" xfId="3" applyFont="1" applyFill="1" applyBorder="1" applyAlignment="1">
      <alignment horizontal="center" textRotation="90" wrapText="1"/>
    </xf>
    <xf numFmtId="0" fontId="31" fillId="5" borderId="14" xfId="3" applyFont="1" applyFill="1" applyBorder="1" applyAlignment="1">
      <alignment horizontal="center" vertical="top" wrapText="1"/>
    </xf>
    <xf numFmtId="43" fontId="13" fillId="0" borderId="40" xfId="5" applyFont="1" applyBorder="1" applyAlignment="1">
      <alignment horizontal="left" vertical="top"/>
    </xf>
    <xf numFmtId="164" fontId="5" fillId="0" borderId="58" xfId="3" applyNumberFormat="1" applyFont="1" applyBorder="1" applyAlignment="1">
      <alignment horizontal="center" vertical="top"/>
    </xf>
    <xf numFmtId="164" fontId="3" fillId="11" borderId="20" xfId="3" applyNumberFormat="1" applyFont="1" applyFill="1" applyBorder="1" applyAlignment="1">
      <alignment horizontal="center" vertical="top"/>
    </xf>
    <xf numFmtId="43" fontId="13" fillId="7" borderId="34" xfId="5" applyFont="1" applyFill="1" applyBorder="1" applyAlignment="1">
      <alignment horizontal="center" vertical="center" wrapText="1"/>
    </xf>
    <xf numFmtId="43" fontId="13" fillId="0" borderId="48" xfId="5" applyFont="1" applyBorder="1" applyAlignment="1">
      <alignment horizontal="left" vertical="top" wrapText="1"/>
    </xf>
    <xf numFmtId="43" fontId="13" fillId="5" borderId="17" xfId="5" applyFont="1" applyFill="1" applyBorder="1" applyAlignment="1">
      <alignment horizontal="center" vertical="center" wrapText="1"/>
    </xf>
    <xf numFmtId="43" fontId="0" fillId="4" borderId="9" xfId="5" applyFont="1" applyFill="1" applyBorder="1" applyAlignment="1">
      <alignment horizontal="center" vertical="top" wrapText="1"/>
    </xf>
    <xf numFmtId="43" fontId="0" fillId="4" borderId="8" xfId="5" applyFont="1" applyFill="1" applyBorder="1" applyAlignment="1">
      <alignment vertical="top" wrapText="1"/>
    </xf>
    <xf numFmtId="0" fontId="31" fillId="4" borderId="8" xfId="3" applyFont="1" applyFill="1" applyBorder="1" applyAlignment="1">
      <alignment vertical="top" wrapText="1"/>
    </xf>
    <xf numFmtId="0" fontId="31" fillId="4" borderId="8" xfId="3" applyFont="1" applyFill="1" applyBorder="1" applyAlignment="1">
      <alignment vertical="top" textRotation="90" wrapText="1"/>
    </xf>
    <xf numFmtId="0" fontId="5" fillId="4" borderId="8" xfId="3" applyFont="1" applyFill="1" applyBorder="1" applyAlignment="1">
      <alignment vertical="top" wrapText="1"/>
    </xf>
    <xf numFmtId="43" fontId="13" fillId="0" borderId="49" xfId="5" applyFont="1" applyBorder="1" applyAlignment="1">
      <alignment horizontal="center" vertical="center" wrapText="1"/>
    </xf>
    <xf numFmtId="43" fontId="13" fillId="0" borderId="18" xfId="5" applyFont="1" applyBorder="1" applyAlignment="1">
      <alignment vertical="top" wrapText="1"/>
    </xf>
    <xf numFmtId="0" fontId="3" fillId="0" borderId="1" xfId="3" applyFont="1" applyBorder="1" applyAlignment="1">
      <alignment horizontal="left" vertical="top"/>
    </xf>
    <xf numFmtId="0" fontId="3" fillId="0" borderId="1" xfId="3" applyFont="1" applyBorder="1" applyAlignment="1">
      <alignment horizontal="left" vertical="top" textRotation="90"/>
    </xf>
    <xf numFmtId="0" fontId="5" fillId="0" borderId="1" xfId="3" applyFont="1" applyBorder="1" applyAlignment="1">
      <alignment horizontal="left" vertical="top"/>
    </xf>
    <xf numFmtId="0" fontId="3" fillId="0" borderId="22" xfId="3" applyFont="1" applyBorder="1" applyAlignment="1">
      <alignment vertical="top"/>
    </xf>
    <xf numFmtId="0" fontId="13" fillId="0" borderId="17" xfId="5" applyNumberFormat="1" applyFont="1" applyBorder="1" applyAlignment="1">
      <alignment horizontal="center" vertical="center"/>
    </xf>
    <xf numFmtId="43" fontId="13" fillId="0" borderId="71" xfId="5" applyFont="1" applyBorder="1" applyAlignment="1">
      <alignment horizontal="center" vertical="center"/>
    </xf>
    <xf numFmtId="43" fontId="13" fillId="0" borderId="2" xfId="5" applyFont="1" applyBorder="1" applyAlignment="1">
      <alignment vertical="top" wrapText="1"/>
    </xf>
    <xf numFmtId="0" fontId="3" fillId="0" borderId="28" xfId="3" applyFont="1" applyBorder="1" applyAlignment="1">
      <alignment horizontal="left" vertical="top"/>
    </xf>
    <xf numFmtId="0" fontId="3" fillId="0" borderId="28" xfId="3" applyFont="1" applyBorder="1" applyAlignment="1">
      <alignment horizontal="left" vertical="top" textRotation="90"/>
    </xf>
    <xf numFmtId="0" fontId="5" fillId="0" borderId="28" xfId="3" applyFont="1" applyBorder="1" applyAlignment="1">
      <alignment horizontal="left" vertical="top"/>
    </xf>
    <xf numFmtId="0" fontId="3" fillId="0" borderId="6" xfId="3" applyFont="1" applyBorder="1" applyAlignment="1">
      <alignment vertical="top"/>
    </xf>
    <xf numFmtId="0" fontId="3" fillId="3" borderId="9" xfId="3" applyFont="1" applyFill="1" applyBorder="1" applyAlignment="1">
      <alignment horizontal="center" vertical="center"/>
    </xf>
    <xf numFmtId="0" fontId="31" fillId="2" borderId="8" xfId="3" applyFont="1" applyFill="1" applyBorder="1"/>
    <xf numFmtId="0" fontId="3" fillId="3" borderId="8" xfId="3" applyFont="1" applyFill="1" applyBorder="1" applyAlignment="1">
      <alignment horizontal="left" vertical="top" textRotation="90"/>
    </xf>
    <xf numFmtId="0" fontId="72" fillId="2" borderId="8" xfId="3" applyFont="1" applyFill="1" applyBorder="1" applyAlignment="1">
      <alignment vertical="center"/>
    </xf>
    <xf numFmtId="0" fontId="8" fillId="0" borderId="0" xfId="3" applyAlignment="1">
      <alignment horizontal="center" vertical="top"/>
    </xf>
    <xf numFmtId="0" fontId="52" fillId="0" borderId="0" xfId="3" applyFont="1"/>
    <xf numFmtId="2" fontId="75" fillId="15" borderId="27" xfId="3" applyNumberFormat="1" applyFont="1" applyFill="1" applyBorder="1" applyAlignment="1">
      <alignment horizontal="center"/>
    </xf>
    <xf numFmtId="2" fontId="48" fillId="0" borderId="5" xfId="3" applyNumberFormat="1" applyFont="1" applyBorder="1" applyAlignment="1">
      <alignment horizontal="center" vertical="top" wrapText="1"/>
    </xf>
    <xf numFmtId="0" fontId="10" fillId="0" borderId="0" xfId="3" applyFont="1" applyAlignment="1">
      <alignment horizontal="center" vertical="top"/>
    </xf>
    <xf numFmtId="2" fontId="56" fillId="0" borderId="10" xfId="3" applyNumberFormat="1" applyFont="1" applyBorder="1" applyAlignment="1">
      <alignment horizontal="center" vertical="top" wrapText="1"/>
    </xf>
    <xf numFmtId="2" fontId="57" fillId="12" borderId="27" xfId="3" applyNumberFormat="1" applyFont="1" applyFill="1" applyBorder="1" applyAlignment="1">
      <alignment horizontal="center" vertical="top" wrapText="1"/>
    </xf>
    <xf numFmtId="0" fontId="6" fillId="0" borderId="8" xfId="3" applyFont="1" applyBorder="1" applyAlignment="1">
      <alignment horizontal="center" vertical="top" wrapText="1"/>
    </xf>
    <xf numFmtId="49" fontId="14" fillId="0" borderId="0" xfId="3" applyNumberFormat="1" applyFont="1" applyBorder="1" applyAlignment="1">
      <alignment horizontal="center" vertical="top"/>
    </xf>
    <xf numFmtId="49" fontId="14" fillId="0" borderId="28" xfId="3" applyNumberFormat="1" applyFont="1" applyBorder="1" applyAlignment="1">
      <alignment horizontal="center" vertical="top"/>
    </xf>
    <xf numFmtId="0" fontId="14" fillId="9" borderId="9" xfId="3" applyFont="1" applyFill="1" applyBorder="1" applyAlignment="1">
      <alignment vertical="top"/>
    </xf>
    <xf numFmtId="0" fontId="14" fillId="9" borderId="8" xfId="3" applyFont="1" applyFill="1" applyBorder="1" applyAlignment="1">
      <alignment vertical="top"/>
    </xf>
    <xf numFmtId="0" fontId="14" fillId="9" borderId="7" xfId="3" applyFont="1" applyFill="1" applyBorder="1" applyAlignment="1">
      <alignment vertical="top"/>
    </xf>
    <xf numFmtId="2" fontId="23" fillId="9" borderId="27" xfId="3" applyNumberFormat="1" applyFont="1" applyFill="1" applyBorder="1" applyAlignment="1">
      <alignment horizontal="center" vertical="top"/>
    </xf>
    <xf numFmtId="49" fontId="23" fillId="2" borderId="9" xfId="8" applyNumberFormat="1" applyFont="1" applyFill="1" applyBorder="1" applyAlignment="1">
      <alignment vertical="top"/>
    </xf>
    <xf numFmtId="49" fontId="23" fillId="2" borderId="8" xfId="8" applyNumberFormat="1" applyFont="1" applyFill="1" applyBorder="1" applyAlignment="1">
      <alignment vertical="top"/>
    </xf>
    <xf numFmtId="49" fontId="23" fillId="2" borderId="7" xfId="8" applyNumberFormat="1" applyFont="1" applyFill="1" applyBorder="1" applyAlignment="1">
      <alignment vertical="top"/>
    </xf>
    <xf numFmtId="164" fontId="6" fillId="2" borderId="27" xfId="8" applyNumberFormat="1" applyFont="1" applyFill="1" applyBorder="1" applyAlignment="1">
      <alignment horizontal="center" vertical="top"/>
    </xf>
    <xf numFmtId="49" fontId="11" fillId="3" borderId="70" xfId="3" applyNumberFormat="1" applyFont="1" applyFill="1" applyBorder="1" applyAlignment="1">
      <alignment horizontal="center" vertical="top" wrapText="1"/>
    </xf>
    <xf numFmtId="0" fontId="16" fillId="4" borderId="9" xfId="3" applyFont="1" applyFill="1" applyBorder="1" applyAlignment="1">
      <alignment vertical="top" wrapText="1"/>
    </xf>
    <xf numFmtId="0" fontId="16" fillId="4" borderId="8" xfId="3" applyFont="1" applyFill="1" applyBorder="1" applyAlignment="1">
      <alignment vertical="top" wrapText="1"/>
    </xf>
    <xf numFmtId="0" fontId="16" fillId="4" borderId="7" xfId="3" applyFont="1" applyFill="1" applyBorder="1" applyAlignment="1">
      <alignment vertical="top" wrapText="1"/>
    </xf>
    <xf numFmtId="164" fontId="6" fillId="4" borderId="21" xfId="3" applyNumberFormat="1" applyFont="1" applyFill="1" applyBorder="1" applyAlignment="1">
      <alignment horizontal="center" vertical="top"/>
    </xf>
    <xf numFmtId="0" fontId="6" fillId="4" borderId="21" xfId="3" applyFont="1" applyFill="1" applyBorder="1" applyAlignment="1">
      <alignment horizontal="center" vertical="top"/>
    </xf>
    <xf numFmtId="9" fontId="26" fillId="0" borderId="26" xfId="3" applyNumberFormat="1" applyFont="1" applyBorder="1" applyAlignment="1">
      <alignment horizontal="center" vertical="top" wrapText="1"/>
    </xf>
    <xf numFmtId="0" fontId="26" fillId="0" borderId="25" xfId="3" applyFont="1" applyBorder="1" applyAlignment="1">
      <alignment horizontal="center" vertical="top" wrapText="1"/>
    </xf>
    <xf numFmtId="0" fontId="26" fillId="0" borderId="43" xfId="3" applyFont="1" applyBorder="1" applyAlignment="1">
      <alignment horizontal="left" vertical="top" wrapText="1"/>
    </xf>
    <xf numFmtId="164" fontId="6" fillId="23" borderId="18" xfId="3" applyNumberFormat="1" applyFont="1" applyFill="1" applyBorder="1" applyAlignment="1">
      <alignment horizontal="center" vertical="top"/>
    </xf>
    <xf numFmtId="0" fontId="6" fillId="23" borderId="27" xfId="3" applyFont="1" applyFill="1" applyBorder="1" applyAlignment="1">
      <alignment horizontal="center" vertical="top"/>
    </xf>
    <xf numFmtId="49" fontId="14" fillId="0" borderId="21" xfId="3" applyNumberFormat="1" applyFont="1" applyBorder="1" applyAlignment="1">
      <alignment horizontal="center" vertical="top"/>
    </xf>
    <xf numFmtId="0" fontId="15" fillId="10" borderId="1" xfId="3" applyFont="1" applyFill="1" applyBorder="1" applyAlignment="1">
      <alignment horizontal="center" vertical="top" wrapText="1"/>
    </xf>
    <xf numFmtId="0" fontId="15" fillId="11" borderId="21" xfId="3" applyFont="1" applyFill="1" applyBorder="1" applyAlignment="1">
      <alignment vertical="top" wrapText="1"/>
    </xf>
    <xf numFmtId="0" fontId="13" fillId="0" borderId="63" xfId="3" applyFont="1" applyBorder="1" applyAlignment="1">
      <alignment horizontal="center" vertical="top" wrapText="1"/>
    </xf>
    <xf numFmtId="0" fontId="13" fillId="0" borderId="62" xfId="3" applyFont="1" applyBorder="1" applyAlignment="1">
      <alignment horizontal="center" vertical="center" wrapText="1"/>
    </xf>
    <xf numFmtId="0" fontId="13" fillId="0" borderId="14" xfId="3" applyFont="1" applyBorder="1" applyAlignment="1">
      <alignment vertical="top" wrapText="1"/>
    </xf>
    <xf numFmtId="164" fontId="14" fillId="0" borderId="13" xfId="3" applyNumberFormat="1" applyFont="1" applyBorder="1" applyAlignment="1">
      <alignment horizontal="center" vertical="top"/>
    </xf>
    <xf numFmtId="0" fontId="6" fillId="0" borderId="21" xfId="3" applyFont="1" applyFill="1" applyBorder="1" applyAlignment="1">
      <alignment horizontal="center" vertical="top"/>
    </xf>
    <xf numFmtId="49" fontId="14" fillId="0" borderId="13" xfId="3" applyNumberFormat="1" applyFont="1" applyBorder="1" applyAlignment="1">
      <alignment horizontal="center" vertical="top"/>
    </xf>
    <xf numFmtId="49" fontId="6" fillId="10" borderId="0" xfId="3" applyNumberFormat="1" applyFont="1" applyFill="1" applyBorder="1" applyAlignment="1">
      <alignment horizontal="center" vertical="top" wrapText="1"/>
    </xf>
    <xf numFmtId="0" fontId="13" fillId="0" borderId="39" xfId="3" applyFont="1" applyBorder="1" applyAlignment="1">
      <alignment horizontal="center" vertical="top" wrapText="1"/>
    </xf>
    <xf numFmtId="0" fontId="13" fillId="0" borderId="38" xfId="3" applyFont="1" applyBorder="1" applyAlignment="1">
      <alignment horizontal="center" vertical="center" wrapText="1"/>
    </xf>
    <xf numFmtId="0" fontId="13" fillId="0" borderId="36" xfId="3" applyFont="1" applyBorder="1" applyAlignment="1">
      <alignment vertical="top" wrapText="1"/>
    </xf>
    <xf numFmtId="164" fontId="14" fillId="11" borderId="27" xfId="3" applyNumberFormat="1" applyFont="1" applyFill="1" applyBorder="1" applyAlignment="1">
      <alignment horizontal="center" vertical="top"/>
    </xf>
    <xf numFmtId="0" fontId="6" fillId="11" borderId="27" xfId="3" applyFont="1" applyFill="1" applyBorder="1" applyAlignment="1">
      <alignment horizontal="center" vertical="top"/>
    </xf>
    <xf numFmtId="0" fontId="13" fillId="0" borderId="40" xfId="3" applyFont="1" applyBorder="1" applyAlignment="1">
      <alignment vertical="top" wrapText="1"/>
    </xf>
    <xf numFmtId="0" fontId="14" fillId="11" borderId="27" xfId="3" applyFont="1" applyFill="1" applyBorder="1" applyAlignment="1">
      <alignment horizontal="center" vertical="top"/>
    </xf>
    <xf numFmtId="49" fontId="6" fillId="10" borderId="22" xfId="3" applyNumberFormat="1" applyFont="1" applyFill="1" applyBorder="1" applyAlignment="1">
      <alignment horizontal="center" vertical="top" wrapText="1"/>
    </xf>
    <xf numFmtId="0" fontId="13" fillId="0" borderId="58" xfId="3" applyFont="1" applyBorder="1" applyAlignment="1">
      <alignment vertical="top" wrapText="1"/>
    </xf>
    <xf numFmtId="0" fontId="13" fillId="0" borderId="33" xfId="3" applyFont="1" applyBorder="1" applyAlignment="1">
      <alignment horizontal="center" vertical="top" wrapText="1"/>
    </xf>
    <xf numFmtId="164" fontId="14" fillId="11" borderId="5" xfId="3" applyNumberFormat="1" applyFont="1" applyFill="1" applyBorder="1" applyAlignment="1">
      <alignment horizontal="center" vertical="top"/>
    </xf>
    <xf numFmtId="0" fontId="6" fillId="11" borderId="13" xfId="3" applyFont="1" applyFill="1" applyBorder="1" applyAlignment="1">
      <alignment horizontal="center" vertical="top"/>
    </xf>
    <xf numFmtId="49" fontId="6" fillId="10" borderId="6" xfId="3" applyNumberFormat="1" applyFont="1" applyFill="1" applyBorder="1" applyAlignment="1">
      <alignment horizontal="center" vertical="top" wrapText="1"/>
    </xf>
    <xf numFmtId="9" fontId="26" fillId="0" borderId="12" xfId="3" applyNumberFormat="1" applyFont="1" applyBorder="1" applyAlignment="1">
      <alignment horizontal="center" vertical="top" wrapText="1"/>
    </xf>
    <xf numFmtId="0" fontId="26" fillId="0" borderId="35" xfId="3" applyFont="1" applyBorder="1" applyAlignment="1">
      <alignment horizontal="center" vertical="top" wrapText="1"/>
    </xf>
    <xf numFmtId="0" fontId="26" fillId="0" borderId="15" xfId="3" applyFont="1" applyBorder="1" applyAlignment="1">
      <alignment horizontal="left" vertical="top" wrapText="1"/>
    </xf>
    <xf numFmtId="164" fontId="6" fillId="23" borderId="13" xfId="3" applyNumberFormat="1" applyFont="1" applyFill="1" applyBorder="1" applyAlignment="1">
      <alignment horizontal="center" vertical="top"/>
    </xf>
    <xf numFmtId="0" fontId="6" fillId="23" borderId="18" xfId="3" applyFont="1" applyFill="1" applyBorder="1" applyAlignment="1">
      <alignment horizontal="center" vertical="top"/>
    </xf>
    <xf numFmtId="0" fontId="15" fillId="5" borderId="13" xfId="3" applyFont="1" applyFill="1" applyBorder="1" applyAlignment="1">
      <alignment horizontal="center" vertical="top" wrapText="1"/>
    </xf>
    <xf numFmtId="0" fontId="15" fillId="11" borderId="13" xfId="3" applyFont="1" applyFill="1" applyBorder="1" applyAlignment="1">
      <alignment horizontal="center" vertical="top" wrapText="1"/>
    </xf>
    <xf numFmtId="164" fontId="6" fillId="0" borderId="27" xfId="3" applyNumberFormat="1" applyFont="1" applyFill="1" applyBorder="1" applyAlignment="1">
      <alignment horizontal="center" vertical="top"/>
    </xf>
    <xf numFmtId="0" fontId="26" fillId="0" borderId="49" xfId="3" applyFont="1" applyBorder="1" applyAlignment="1">
      <alignment horizontal="center" vertical="top" wrapText="1"/>
    </xf>
    <xf numFmtId="0" fontId="26" fillId="0" borderId="50" xfId="3" applyFont="1" applyBorder="1" applyAlignment="1">
      <alignment horizontal="left" vertical="top" wrapText="1"/>
    </xf>
    <xf numFmtId="164" fontId="6" fillId="11" borderId="21" xfId="3" applyNumberFormat="1" applyFont="1" applyFill="1" applyBorder="1" applyAlignment="1">
      <alignment horizontal="center" vertical="top"/>
    </xf>
    <xf numFmtId="0" fontId="6" fillId="11" borderId="21" xfId="3" applyFont="1" applyFill="1" applyBorder="1" applyAlignment="1">
      <alignment horizontal="center" vertical="top"/>
    </xf>
    <xf numFmtId="0" fontId="15" fillId="10" borderId="22" xfId="3" applyFont="1" applyFill="1" applyBorder="1" applyAlignment="1">
      <alignment horizontal="center" vertical="top" wrapText="1"/>
    </xf>
    <xf numFmtId="0" fontId="13" fillId="0" borderId="17" xfId="3" applyFont="1" applyBorder="1" applyAlignment="1">
      <alignment horizontal="center" vertical="top" wrapText="1"/>
    </xf>
    <xf numFmtId="0" fontId="13" fillId="0" borderId="57" xfId="3" applyFont="1" applyBorder="1" applyAlignment="1">
      <alignment horizontal="center" vertical="top" wrapText="1"/>
    </xf>
    <xf numFmtId="49" fontId="6" fillId="10" borderId="14" xfId="3" applyNumberFormat="1" applyFont="1" applyFill="1" applyBorder="1" applyAlignment="1">
      <alignment horizontal="center" vertical="top" wrapText="1"/>
    </xf>
    <xf numFmtId="0" fontId="13" fillId="0" borderId="34" xfId="3" applyFont="1" applyBorder="1" applyAlignment="1">
      <alignment horizontal="center" vertical="top" wrapText="1"/>
    </xf>
    <xf numFmtId="0" fontId="13" fillId="0" borderId="65" xfId="3" applyFont="1" applyBorder="1" applyAlignment="1">
      <alignment horizontal="center" vertical="top" wrapText="1"/>
    </xf>
    <xf numFmtId="0" fontId="10" fillId="0" borderId="64" xfId="3" applyFont="1" applyBorder="1" applyAlignment="1">
      <alignment vertical="center" wrapText="1"/>
    </xf>
    <xf numFmtId="0" fontId="12" fillId="0" borderId="8" xfId="3" applyFont="1" applyBorder="1" applyAlignment="1">
      <alignment vertical="top" wrapText="1"/>
    </xf>
    <xf numFmtId="0" fontId="12" fillId="0" borderId="8" xfId="3" applyFont="1" applyBorder="1" applyAlignment="1">
      <alignment horizontal="center" vertical="top" wrapText="1"/>
    </xf>
    <xf numFmtId="0" fontId="12" fillId="0" borderId="8" xfId="3" applyFont="1" applyBorder="1" applyAlignment="1">
      <alignment vertical="top" textRotation="90" wrapText="1"/>
    </xf>
    <xf numFmtId="0" fontId="12" fillId="0" borderId="8" xfId="3" applyFont="1" applyBorder="1" applyAlignment="1">
      <alignment vertical="top"/>
    </xf>
    <xf numFmtId="0" fontId="12" fillId="0" borderId="7" xfId="3" applyFont="1" applyBorder="1" applyAlignment="1">
      <alignment vertical="top"/>
    </xf>
    <xf numFmtId="0" fontId="12" fillId="4" borderId="9" xfId="3" applyFont="1" applyFill="1" applyBorder="1" applyAlignment="1">
      <alignment vertical="top" wrapText="1"/>
    </xf>
    <xf numFmtId="0" fontId="12" fillId="4" borderId="8" xfId="3" applyFont="1" applyFill="1" applyBorder="1" applyAlignment="1">
      <alignment vertical="top" wrapText="1"/>
    </xf>
    <xf numFmtId="0" fontId="13" fillId="4" borderId="8" xfId="3" applyFont="1" applyFill="1" applyBorder="1" applyAlignment="1">
      <alignment vertical="top" wrapText="1"/>
    </xf>
    <xf numFmtId="0" fontId="12" fillId="4" borderId="8" xfId="3" applyFont="1" applyFill="1" applyBorder="1" applyAlignment="1">
      <alignment horizontal="center" vertical="top" wrapText="1"/>
    </xf>
    <xf numFmtId="0" fontId="12" fillId="4" borderId="8" xfId="3" applyFont="1" applyFill="1" applyBorder="1" applyAlignment="1">
      <alignment vertical="top" textRotation="90" wrapText="1"/>
    </xf>
    <xf numFmtId="49" fontId="11" fillId="4" borderId="22" xfId="3" applyNumberFormat="1" applyFont="1" applyFill="1" applyBorder="1" applyAlignment="1">
      <alignment horizontal="center" vertical="top"/>
    </xf>
    <xf numFmtId="164" fontId="13" fillId="0" borderId="65" xfId="3" applyNumberFormat="1" applyFont="1" applyBorder="1" applyAlignment="1">
      <alignment horizontal="center" vertical="center"/>
    </xf>
    <xf numFmtId="0" fontId="13" fillId="0" borderId="64" xfId="3" applyFont="1" applyBorder="1" applyAlignment="1">
      <alignment horizontal="center" vertical="center"/>
    </xf>
    <xf numFmtId="0" fontId="13" fillId="0" borderId="8" xfId="3" applyFont="1" applyBorder="1" applyAlignment="1">
      <alignment vertical="top" wrapText="1"/>
    </xf>
    <xf numFmtId="0" fontId="3" fillId="2" borderId="9" xfId="3" applyFont="1" applyFill="1" applyBorder="1" applyAlignment="1">
      <alignment vertical="top"/>
    </xf>
    <xf numFmtId="0" fontId="3" fillId="2" borderId="8" xfId="3" applyFont="1" applyFill="1" applyBorder="1" applyAlignment="1">
      <alignment horizontal="center" vertical="top"/>
    </xf>
    <xf numFmtId="0" fontId="3" fillId="2" borderId="8" xfId="3" applyFont="1" applyFill="1" applyBorder="1" applyAlignment="1">
      <alignment vertical="top" textRotation="90"/>
    </xf>
    <xf numFmtId="0" fontId="12" fillId="2" borderId="8" xfId="3" applyFont="1" applyFill="1" applyBorder="1" applyAlignment="1">
      <alignment vertical="top"/>
    </xf>
    <xf numFmtId="0" fontId="52" fillId="2" borderId="8" xfId="3" applyFont="1" applyFill="1" applyBorder="1" applyAlignment="1">
      <alignment vertical="top"/>
    </xf>
    <xf numFmtId="0" fontId="3" fillId="2" borderId="7" xfId="3" applyFont="1" applyFill="1" applyBorder="1" applyAlignment="1">
      <alignment vertical="top"/>
    </xf>
    <xf numFmtId="49" fontId="6" fillId="2" borderId="9" xfId="8" applyNumberFormat="1" applyFont="1" applyFill="1" applyBorder="1" applyAlignment="1">
      <alignment vertical="top"/>
    </xf>
    <xf numFmtId="49" fontId="6" fillId="2" borderId="8" xfId="8" applyNumberFormat="1" applyFont="1" applyFill="1" applyBorder="1" applyAlignment="1">
      <alignment vertical="top"/>
    </xf>
    <xf numFmtId="49" fontId="6" fillId="2" borderId="7" xfId="8" applyNumberFormat="1" applyFont="1" applyFill="1" applyBorder="1" applyAlignment="1">
      <alignment vertical="top"/>
    </xf>
    <xf numFmtId="164" fontId="23" fillId="2" borderId="27" xfId="8" applyNumberFormat="1" applyFont="1" applyFill="1" applyBorder="1" applyAlignment="1">
      <alignment horizontal="center" vertical="top"/>
    </xf>
    <xf numFmtId="49" fontId="11" fillId="3" borderId="27" xfId="3" applyNumberFormat="1" applyFont="1" applyFill="1" applyBorder="1" applyAlignment="1">
      <alignment horizontal="center" vertical="top" wrapText="1"/>
    </xf>
    <xf numFmtId="0" fontId="14" fillId="4" borderId="9" xfId="3" applyFont="1" applyFill="1" applyBorder="1" applyAlignment="1">
      <alignment vertical="top"/>
    </xf>
    <xf numFmtId="0" fontId="14" fillId="4" borderId="8" xfId="3" applyFont="1" applyFill="1" applyBorder="1" applyAlignment="1">
      <alignment vertical="top"/>
    </xf>
    <xf numFmtId="0" fontId="14" fillId="4" borderId="7" xfId="3" applyFont="1" applyFill="1" applyBorder="1" applyAlignment="1">
      <alignment vertical="top"/>
    </xf>
    <xf numFmtId="164" fontId="6" fillId="4" borderId="27" xfId="3" applyNumberFormat="1" applyFont="1" applyFill="1" applyBorder="1" applyAlignment="1">
      <alignment horizontal="center" vertical="top"/>
    </xf>
    <xf numFmtId="49" fontId="6" fillId="6" borderId="27" xfId="3" applyNumberFormat="1" applyFont="1" applyFill="1" applyBorder="1" applyAlignment="1">
      <alignment horizontal="center" vertical="top"/>
    </xf>
    <xf numFmtId="9" fontId="14" fillId="0" borderId="20" xfId="3" applyNumberFormat="1" applyFont="1" applyBorder="1" applyAlignment="1">
      <alignment horizontal="center" vertical="top"/>
    </xf>
    <xf numFmtId="0" fontId="14" fillId="0" borderId="44" xfId="3" applyFont="1" applyBorder="1" applyAlignment="1">
      <alignment horizontal="center" vertical="top"/>
    </xf>
    <xf numFmtId="0" fontId="14" fillId="0" borderId="23" xfId="3" applyFont="1" applyBorder="1" applyAlignment="1">
      <alignment horizontal="left" vertical="top" wrapText="1"/>
    </xf>
    <xf numFmtId="164" fontId="6" fillId="25" borderId="27" xfId="3" applyNumberFormat="1" applyFont="1" applyFill="1" applyBorder="1" applyAlignment="1">
      <alignment horizontal="center" vertical="top"/>
    </xf>
    <xf numFmtId="0" fontId="13" fillId="10" borderId="21" xfId="3" applyFont="1" applyFill="1" applyBorder="1" applyAlignment="1">
      <alignment horizontal="left" vertical="top"/>
    </xf>
    <xf numFmtId="1" fontId="14" fillId="0" borderId="4" xfId="3" applyNumberFormat="1" applyFont="1" applyBorder="1" applyAlignment="1">
      <alignment horizontal="center" vertical="top"/>
    </xf>
    <xf numFmtId="0" fontId="14" fillId="0" borderId="32" xfId="3" applyFont="1" applyBorder="1" applyAlignment="1">
      <alignment horizontal="center" vertical="top"/>
    </xf>
    <xf numFmtId="0" fontId="14" fillId="0" borderId="47" xfId="3" applyFont="1" applyBorder="1" applyAlignment="1">
      <alignment horizontal="left" vertical="top" wrapText="1"/>
    </xf>
    <xf numFmtId="0" fontId="13" fillId="10" borderId="5" xfId="3" applyFont="1" applyFill="1" applyBorder="1" applyAlignment="1">
      <alignment vertical="top"/>
    </xf>
    <xf numFmtId="49" fontId="6" fillId="10" borderId="5" xfId="3" applyNumberFormat="1" applyFont="1" applyFill="1" applyBorder="1" applyAlignment="1">
      <alignment vertical="top" wrapText="1"/>
    </xf>
    <xf numFmtId="49" fontId="6" fillId="11" borderId="6" xfId="3" applyNumberFormat="1" applyFont="1" applyFill="1" applyBorder="1" applyAlignment="1">
      <alignment vertical="top" wrapText="1"/>
    </xf>
    <xf numFmtId="0" fontId="14" fillId="0" borderId="24" xfId="3" applyFont="1" applyBorder="1" applyAlignment="1">
      <alignment horizontal="center" vertical="top"/>
    </xf>
    <xf numFmtId="0" fontId="14" fillId="0" borderId="22" xfId="3" applyFont="1" applyBorder="1" applyAlignment="1">
      <alignment horizontal="left" vertical="top" wrapText="1"/>
    </xf>
    <xf numFmtId="1" fontId="14" fillId="0" borderId="58" xfId="3" applyNumberFormat="1" applyFont="1" applyBorder="1" applyAlignment="1">
      <alignment horizontal="center" vertical="top"/>
    </xf>
    <xf numFmtId="0" fontId="14" fillId="0" borderId="33" xfId="3" applyFont="1" applyBorder="1" applyAlignment="1">
      <alignment horizontal="center" vertical="top"/>
    </xf>
    <xf numFmtId="0" fontId="14" fillId="0" borderId="31" xfId="3" applyFont="1" applyBorder="1" applyAlignment="1">
      <alignment horizontal="left" vertical="top" wrapText="1"/>
    </xf>
    <xf numFmtId="164" fontId="6" fillId="0" borderId="28" xfId="3" applyNumberFormat="1" applyFont="1" applyFill="1" applyBorder="1" applyAlignment="1">
      <alignment horizontal="center" vertical="top"/>
    </xf>
    <xf numFmtId="0" fontId="6" fillId="0" borderId="27" xfId="3" applyFont="1" applyFill="1" applyBorder="1" applyAlignment="1">
      <alignment horizontal="center" vertical="top"/>
    </xf>
    <xf numFmtId="0" fontId="15" fillId="5" borderId="5" xfId="3" applyFont="1" applyFill="1" applyBorder="1" applyAlignment="1">
      <alignment horizontal="center" vertical="top" wrapText="1"/>
    </xf>
    <xf numFmtId="164" fontId="6" fillId="23" borderId="27" xfId="3" applyNumberFormat="1" applyFont="1" applyFill="1" applyBorder="1" applyAlignment="1">
      <alignment horizontal="center" vertical="top"/>
    </xf>
    <xf numFmtId="0" fontId="13" fillId="10" borderId="21" xfId="3" applyFont="1" applyFill="1" applyBorder="1" applyAlignment="1">
      <alignment horizontal="left" vertical="top" wrapText="1"/>
    </xf>
    <xf numFmtId="9" fontId="14" fillId="0" borderId="37" xfId="3" applyNumberFormat="1" applyFont="1" applyBorder="1" applyAlignment="1">
      <alignment horizontal="center" vertical="top"/>
    </xf>
    <xf numFmtId="0" fontId="14" fillId="0" borderId="38" xfId="3" applyFont="1" applyBorder="1" applyAlignment="1">
      <alignment horizontal="center" vertical="top"/>
    </xf>
    <xf numFmtId="0" fontId="14" fillId="0" borderId="36" xfId="3" applyFont="1" applyBorder="1" applyAlignment="1">
      <alignment horizontal="left" vertical="top" wrapText="1"/>
    </xf>
    <xf numFmtId="164" fontId="6" fillId="0" borderId="0" xfId="3" applyNumberFormat="1" applyFont="1" applyFill="1" applyBorder="1" applyAlignment="1">
      <alignment horizontal="center" vertical="top"/>
    </xf>
    <xf numFmtId="0" fontId="13" fillId="10" borderId="13" xfId="4" applyFont="1" applyFill="1" applyBorder="1" applyAlignment="1">
      <alignment vertical="top" wrapText="1"/>
    </xf>
    <xf numFmtId="49" fontId="6" fillId="10" borderId="13" xfId="3" applyNumberFormat="1" applyFont="1" applyFill="1" applyBorder="1" applyAlignment="1">
      <alignment vertical="top" wrapText="1"/>
    </xf>
    <xf numFmtId="0" fontId="13" fillId="10" borderId="5" xfId="4" applyFont="1" applyFill="1" applyBorder="1" applyAlignment="1">
      <alignment vertical="top" wrapText="1"/>
    </xf>
    <xf numFmtId="49" fontId="14" fillId="0" borderId="21" xfId="3" applyNumberFormat="1" applyFont="1" applyFill="1" applyBorder="1" applyAlignment="1">
      <alignment horizontal="center" vertical="top"/>
    </xf>
    <xf numFmtId="49" fontId="2" fillId="0" borderId="0" xfId="3" applyNumberFormat="1" applyFont="1" applyBorder="1" applyAlignment="1">
      <alignment horizontal="center" vertical="center" textRotation="90"/>
    </xf>
    <xf numFmtId="0" fontId="13" fillId="10" borderId="20" xfId="3" applyFont="1" applyFill="1" applyBorder="1" applyAlignment="1">
      <alignment horizontal="left" vertical="top" wrapText="1"/>
    </xf>
    <xf numFmtId="0" fontId="10" fillId="0" borderId="46" xfId="12" applyFont="1" applyBorder="1" applyAlignment="1">
      <alignment horizontal="left" vertical="top" wrapText="1"/>
    </xf>
    <xf numFmtId="0" fontId="13" fillId="0" borderId="5" xfId="4" applyFont="1" applyFill="1" applyBorder="1" applyAlignment="1">
      <alignment vertical="top" wrapText="1"/>
    </xf>
    <xf numFmtId="0" fontId="13" fillId="10" borderId="4" xfId="3" applyFont="1" applyFill="1" applyBorder="1" applyAlignment="1">
      <alignment vertical="top" wrapText="1"/>
    </xf>
    <xf numFmtId="9" fontId="14" fillId="0" borderId="59" xfId="3" applyNumberFormat="1" applyFont="1" applyBorder="1" applyAlignment="1">
      <alignment horizontal="center" vertical="top"/>
    </xf>
    <xf numFmtId="0" fontId="14" fillId="0" borderId="25" xfId="3" applyFont="1" applyBorder="1" applyAlignment="1">
      <alignment horizontal="center" vertical="top"/>
    </xf>
    <xf numFmtId="0" fontId="14" fillId="0" borderId="43" xfId="3" applyFont="1" applyBorder="1" applyAlignment="1">
      <alignment horizontal="left" vertical="top" wrapText="1"/>
    </xf>
    <xf numFmtId="49" fontId="14" fillId="0" borderId="18" xfId="3" applyNumberFormat="1" applyFont="1" applyFill="1" applyBorder="1" applyAlignment="1">
      <alignment horizontal="center" vertical="top"/>
    </xf>
    <xf numFmtId="0" fontId="14" fillId="0" borderId="2" xfId="3" applyFont="1" applyBorder="1" applyAlignment="1">
      <alignment horizontal="center" vertical="top"/>
    </xf>
    <xf numFmtId="9" fontId="14" fillId="0" borderId="26" xfId="3" applyNumberFormat="1" applyFont="1" applyBorder="1" applyAlignment="1">
      <alignment horizontal="center" vertical="top"/>
    </xf>
    <xf numFmtId="0" fontId="14" fillId="0" borderId="50" xfId="3" applyFont="1" applyBorder="1" applyAlignment="1">
      <alignment horizontal="left" vertical="top" wrapText="1"/>
    </xf>
    <xf numFmtId="164" fontId="6" fillId="23" borderId="73" xfId="3" applyNumberFormat="1" applyFont="1" applyFill="1" applyBorder="1" applyAlignment="1">
      <alignment horizontal="center" vertical="top"/>
    </xf>
    <xf numFmtId="0" fontId="6" fillId="23" borderId="43" xfId="3" applyFont="1" applyFill="1" applyBorder="1" applyAlignment="1">
      <alignment horizontal="center" vertical="top"/>
    </xf>
    <xf numFmtId="1" fontId="14" fillId="0" borderId="34" xfId="3" applyNumberFormat="1" applyFont="1" applyBorder="1" applyAlignment="1">
      <alignment horizontal="center" vertical="top"/>
    </xf>
    <xf numFmtId="0" fontId="14" fillId="0" borderId="46" xfId="3" applyFont="1" applyBorder="1" applyAlignment="1">
      <alignment horizontal="left" vertical="top" wrapText="1"/>
    </xf>
    <xf numFmtId="164" fontId="6" fillId="0" borderId="79" xfId="3" applyNumberFormat="1" applyFont="1" applyFill="1" applyBorder="1" applyAlignment="1">
      <alignment horizontal="center" vertical="top"/>
    </xf>
    <xf numFmtId="0" fontId="14" fillId="0" borderId="25" xfId="3" applyFont="1" applyBorder="1" applyAlignment="1">
      <alignment horizontal="left" vertical="top"/>
    </xf>
    <xf numFmtId="0" fontId="13" fillId="0" borderId="34" xfId="3" applyFont="1" applyBorder="1" applyAlignment="1">
      <alignment horizontal="center" vertical="top"/>
    </xf>
    <xf numFmtId="0" fontId="13" fillId="0" borderId="31" xfId="3" applyFont="1" applyBorder="1" applyAlignment="1">
      <alignment vertical="top" wrapText="1"/>
    </xf>
    <xf numFmtId="0" fontId="14" fillId="0" borderId="34" xfId="3" applyFont="1" applyBorder="1" applyAlignment="1">
      <alignment horizontal="center" vertical="top"/>
    </xf>
    <xf numFmtId="0" fontId="14" fillId="0" borderId="33" xfId="3" applyFont="1" applyBorder="1" applyAlignment="1">
      <alignment horizontal="center" vertical="top" wrapText="1"/>
    </xf>
    <xf numFmtId="9" fontId="14" fillId="0" borderId="39" xfId="3" applyNumberFormat="1" applyFont="1" applyBorder="1" applyAlignment="1">
      <alignment horizontal="center" vertical="top"/>
    </xf>
    <xf numFmtId="0" fontId="14" fillId="0" borderId="38" xfId="3" applyFont="1" applyBorder="1" applyAlignment="1">
      <alignment horizontal="left" vertical="top"/>
    </xf>
    <xf numFmtId="164" fontId="6" fillId="0" borderId="75" xfId="3" applyNumberFormat="1" applyFont="1" applyFill="1" applyBorder="1" applyAlignment="1">
      <alignment horizontal="center" vertical="top"/>
    </xf>
    <xf numFmtId="0" fontId="14" fillId="0" borderId="10" xfId="3" applyFont="1" applyBorder="1" applyAlignment="1">
      <alignment horizontal="center" vertical="top"/>
    </xf>
    <xf numFmtId="0" fontId="14" fillId="0" borderId="40" xfId="3" applyFont="1" applyBorder="1" applyAlignment="1">
      <alignment horizontal="left" vertical="top" wrapText="1"/>
    </xf>
    <xf numFmtId="164" fontId="6" fillId="0" borderId="65" xfId="3" applyNumberFormat="1" applyFont="1" applyFill="1" applyBorder="1" applyAlignment="1">
      <alignment horizontal="center" vertical="top"/>
    </xf>
    <xf numFmtId="0" fontId="6" fillId="23" borderId="7" xfId="3" applyFont="1" applyFill="1" applyBorder="1" applyAlignment="1">
      <alignment horizontal="center" vertical="top"/>
    </xf>
    <xf numFmtId="164" fontId="23" fillId="0" borderId="77" xfId="3" applyNumberFormat="1" applyFont="1" applyFill="1" applyBorder="1" applyAlignment="1">
      <alignment horizontal="center" vertical="top"/>
    </xf>
    <xf numFmtId="0" fontId="14" fillId="0" borderId="5" xfId="3" applyFont="1" applyBorder="1" applyAlignment="1">
      <alignment horizontal="center" vertical="top"/>
    </xf>
    <xf numFmtId="164" fontId="6" fillId="0" borderId="73" xfId="3" applyNumberFormat="1" applyFont="1" applyFill="1" applyBorder="1" applyAlignment="1">
      <alignment horizontal="center" vertical="top"/>
    </xf>
    <xf numFmtId="164" fontId="23" fillId="0" borderId="79" xfId="3" applyNumberFormat="1" applyFont="1" applyFill="1" applyBorder="1" applyAlignment="1">
      <alignment horizontal="center" vertical="top"/>
    </xf>
    <xf numFmtId="2" fontId="23" fillId="0" borderId="79" xfId="3" applyNumberFormat="1" applyFont="1" applyFill="1" applyBorder="1" applyAlignment="1">
      <alignment horizontal="center" vertical="top"/>
    </xf>
    <xf numFmtId="2" fontId="23" fillId="0" borderId="77" xfId="3" applyNumberFormat="1" applyFont="1" applyFill="1" applyBorder="1" applyAlignment="1">
      <alignment horizontal="center" vertical="top"/>
    </xf>
    <xf numFmtId="0" fontId="14" fillId="0" borderId="69" xfId="3" applyFont="1" applyBorder="1" applyAlignment="1">
      <alignment horizontal="center" vertical="top"/>
    </xf>
    <xf numFmtId="164" fontId="23" fillId="0" borderId="75" xfId="3" applyNumberFormat="1" applyFont="1" applyFill="1" applyBorder="1" applyAlignment="1">
      <alignment horizontal="center" vertical="top"/>
    </xf>
    <xf numFmtId="0" fontId="13" fillId="0" borderId="33" xfId="3" applyFont="1" applyBorder="1" applyAlignment="1">
      <alignment horizontal="center" vertical="center" wrapText="1"/>
    </xf>
    <xf numFmtId="0" fontId="13" fillId="0" borderId="31" xfId="3" applyFont="1" applyBorder="1" applyAlignment="1">
      <alignment wrapText="1"/>
    </xf>
    <xf numFmtId="0" fontId="13" fillId="0" borderId="33" xfId="3" applyFont="1" applyBorder="1" applyAlignment="1">
      <alignment horizontal="center" vertical="top"/>
    </xf>
    <xf numFmtId="164" fontId="12" fillId="0" borderId="79" xfId="3" applyNumberFormat="1" applyFont="1" applyFill="1" applyBorder="1" applyAlignment="1">
      <alignment horizontal="center" vertical="top"/>
    </xf>
    <xf numFmtId="49" fontId="14" fillId="0" borderId="5" xfId="3" applyNumberFormat="1" applyFont="1" applyBorder="1" applyAlignment="1">
      <alignment horizontal="center" vertical="top"/>
    </xf>
    <xf numFmtId="9" fontId="14" fillId="0" borderId="30" xfId="3" applyNumberFormat="1" applyFont="1" applyBorder="1" applyAlignment="1">
      <alignment horizontal="center" vertical="top"/>
    </xf>
    <xf numFmtId="0" fontId="14" fillId="0" borderId="44" xfId="3" applyFont="1" applyBorder="1" applyAlignment="1">
      <alignment horizontal="left" vertical="top"/>
    </xf>
    <xf numFmtId="0" fontId="6" fillId="11" borderId="43" xfId="3" applyFont="1" applyFill="1" applyBorder="1" applyAlignment="1">
      <alignment horizontal="center" vertical="top"/>
    </xf>
    <xf numFmtId="0" fontId="14" fillId="0" borderId="37" xfId="3" applyFont="1" applyBorder="1" applyAlignment="1">
      <alignment horizontal="center" vertical="top"/>
    </xf>
    <xf numFmtId="0" fontId="13" fillId="0" borderId="36" xfId="3" applyFont="1" applyBorder="1" applyAlignment="1">
      <alignment wrapText="1"/>
    </xf>
    <xf numFmtId="164" fontId="13" fillId="11" borderId="10" xfId="3" applyNumberFormat="1" applyFont="1" applyFill="1" applyBorder="1" applyAlignment="1">
      <alignment horizontal="center" vertical="top"/>
    </xf>
    <xf numFmtId="0" fontId="8" fillId="0" borderId="12" xfId="3" applyBorder="1"/>
    <xf numFmtId="0" fontId="8" fillId="0" borderId="41" xfId="3" applyBorder="1"/>
    <xf numFmtId="0" fontId="8" fillId="0" borderId="14" xfId="3" applyBorder="1"/>
    <xf numFmtId="0" fontId="14" fillId="0" borderId="58" xfId="3" applyFont="1" applyBorder="1" applyAlignment="1">
      <alignment horizontal="center" vertical="top"/>
    </xf>
    <xf numFmtId="164" fontId="19" fillId="11" borderId="2" xfId="3" applyNumberFormat="1" applyFont="1" applyFill="1" applyBorder="1" applyAlignment="1">
      <alignment horizontal="center" vertical="top"/>
    </xf>
    <xf numFmtId="0" fontId="8" fillId="0" borderId="42" xfId="3" applyFont="1" applyBorder="1" applyAlignment="1">
      <alignment horizontal="center" vertical="top" wrapText="1"/>
    </xf>
    <xf numFmtId="0" fontId="10" fillId="0" borderId="41" xfId="3" applyFont="1" applyBorder="1" applyAlignment="1">
      <alignment horizontal="center" vertical="top" wrapText="1"/>
    </xf>
    <xf numFmtId="0" fontId="8" fillId="0" borderId="34" xfId="3" applyFont="1" applyBorder="1" applyAlignment="1">
      <alignment horizontal="center" vertical="top" wrapText="1"/>
    </xf>
    <xf numFmtId="0" fontId="10" fillId="0" borderId="33" xfId="3" applyFont="1" applyBorder="1" applyAlignment="1">
      <alignment horizontal="center" vertical="top" wrapText="1"/>
    </xf>
    <xf numFmtId="0" fontId="13" fillId="0" borderId="46" xfId="3" applyFont="1" applyBorder="1" applyAlignment="1">
      <alignment wrapText="1"/>
    </xf>
    <xf numFmtId="0" fontId="47" fillId="4" borderId="9" xfId="3" applyFont="1" applyFill="1" applyBorder="1" applyAlignment="1">
      <alignment vertical="top" wrapText="1"/>
    </xf>
    <xf numFmtId="0" fontId="47" fillId="4" borderId="8" xfId="3" applyFont="1" applyFill="1" applyBorder="1" applyAlignment="1">
      <alignment vertical="top" wrapText="1"/>
    </xf>
    <xf numFmtId="0" fontId="47" fillId="4" borderId="8" xfId="3" applyFont="1" applyFill="1" applyBorder="1" applyAlignment="1">
      <alignment horizontal="center" vertical="top" wrapText="1"/>
    </xf>
    <xf numFmtId="0" fontId="47" fillId="4" borderId="8" xfId="3" applyFont="1" applyFill="1" applyBorder="1" applyAlignment="1">
      <alignment vertical="top" textRotation="90" wrapText="1"/>
    </xf>
    <xf numFmtId="49" fontId="12" fillId="4" borderId="8" xfId="3" applyNumberFormat="1" applyFont="1" applyFill="1" applyBorder="1" applyAlignment="1">
      <alignment vertical="top" wrapText="1"/>
    </xf>
    <xf numFmtId="0" fontId="79" fillId="4" borderId="8" xfId="3" applyFont="1" applyFill="1" applyBorder="1" applyAlignment="1">
      <alignment vertical="top"/>
    </xf>
    <xf numFmtId="0" fontId="79" fillId="4" borderId="7" xfId="3" applyFont="1" applyFill="1" applyBorder="1" applyAlignment="1">
      <alignment vertical="top"/>
    </xf>
    <xf numFmtId="9" fontId="14" fillId="4" borderId="9" xfId="3" applyNumberFormat="1" applyFont="1" applyFill="1" applyBorder="1" applyAlignment="1">
      <alignment horizontal="center" vertical="top"/>
    </xf>
    <xf numFmtId="0" fontId="14" fillId="4" borderId="8" xfId="3" applyFont="1" applyFill="1" applyBorder="1" applyAlignment="1">
      <alignment horizontal="left" vertical="top"/>
    </xf>
    <xf numFmtId="0" fontId="14" fillId="4" borderId="7" xfId="3" applyFont="1" applyFill="1" applyBorder="1" applyAlignment="1">
      <alignment horizontal="left" vertical="top"/>
    </xf>
    <xf numFmtId="0" fontId="14" fillId="0" borderId="26" xfId="3" applyFont="1" applyBorder="1" applyAlignment="1">
      <alignment horizontal="center" vertical="top"/>
    </xf>
    <xf numFmtId="0" fontId="80" fillId="0" borderId="50" xfId="3" applyFont="1" applyBorder="1" applyAlignment="1">
      <alignment horizontal="left" vertical="top" wrapText="1"/>
    </xf>
    <xf numFmtId="0" fontId="6" fillId="23" borderId="59" xfId="3" applyFont="1" applyFill="1" applyBorder="1" applyAlignment="1">
      <alignment horizontal="center" vertical="top"/>
    </xf>
    <xf numFmtId="0" fontId="13" fillId="10" borderId="21" xfId="4" applyFont="1" applyFill="1" applyBorder="1" applyAlignment="1">
      <alignment vertical="top" wrapText="1"/>
    </xf>
    <xf numFmtId="0" fontId="14" fillId="0" borderId="39" xfId="3" applyFont="1" applyBorder="1" applyAlignment="1">
      <alignment horizontal="center" vertical="top"/>
    </xf>
    <xf numFmtId="0" fontId="80" fillId="0" borderId="40" xfId="3" applyFont="1" applyBorder="1" applyAlignment="1">
      <alignment horizontal="left" vertical="top" wrapText="1"/>
    </xf>
    <xf numFmtId="0" fontId="14" fillId="0" borderId="55" xfId="3" applyFont="1" applyBorder="1" applyAlignment="1">
      <alignment horizontal="center" vertical="top"/>
    </xf>
    <xf numFmtId="0" fontId="10" fillId="0" borderId="38" xfId="3" applyFont="1" applyBorder="1" applyAlignment="1">
      <alignment horizontal="center" vertical="top" wrapText="1"/>
    </xf>
    <xf numFmtId="0" fontId="13" fillId="0" borderId="36" xfId="3" applyFont="1" applyBorder="1" applyAlignment="1">
      <alignment vertical="center" wrapText="1"/>
    </xf>
    <xf numFmtId="0" fontId="8" fillId="0" borderId="0" xfId="3" applyFill="1" applyBorder="1"/>
    <xf numFmtId="0" fontId="6" fillId="0" borderId="0" xfId="3" applyFont="1" applyFill="1" applyBorder="1" applyAlignment="1">
      <alignment horizontal="center" vertical="top"/>
    </xf>
    <xf numFmtId="0" fontId="80" fillId="0" borderId="43" xfId="3" applyFont="1" applyBorder="1" applyAlignment="1">
      <alignment horizontal="left" vertical="top" wrapText="1"/>
    </xf>
    <xf numFmtId="2" fontId="14" fillId="0" borderId="0" xfId="3" applyNumberFormat="1" applyFont="1" applyFill="1" applyBorder="1" applyAlignment="1">
      <alignment horizontal="center" vertical="top"/>
    </xf>
    <xf numFmtId="0" fontId="14" fillId="0" borderId="0" xfId="3" applyFont="1" applyFill="1" applyBorder="1" applyAlignment="1">
      <alignment horizontal="center" vertical="top"/>
    </xf>
    <xf numFmtId="0" fontId="14" fillId="0" borderId="17" xfId="3" applyFont="1" applyBorder="1" applyAlignment="1">
      <alignment horizontal="center" vertical="top"/>
    </xf>
    <xf numFmtId="0" fontId="13" fillId="0" borderId="45" xfId="3" applyFont="1" applyBorder="1" applyAlignment="1">
      <alignment vertical="center" wrapText="1"/>
    </xf>
    <xf numFmtId="2" fontId="14" fillId="11" borderId="69" xfId="3" applyNumberFormat="1" applyFont="1" applyFill="1" applyBorder="1" applyAlignment="1">
      <alignment horizontal="center" vertical="top"/>
    </xf>
    <xf numFmtId="0" fontId="14" fillId="11" borderId="69" xfId="3" applyFont="1" applyFill="1" applyBorder="1" applyAlignment="1">
      <alignment horizontal="center" vertical="top"/>
    </xf>
    <xf numFmtId="2" fontId="14" fillId="11" borderId="10" xfId="3" applyNumberFormat="1" applyFont="1" applyFill="1" applyBorder="1" applyAlignment="1">
      <alignment horizontal="center" vertical="top"/>
    </xf>
    <xf numFmtId="0" fontId="29" fillId="0" borderId="0" xfId="3" applyFont="1" applyFill="1"/>
    <xf numFmtId="164" fontId="14" fillId="0" borderId="0" xfId="3" applyNumberFormat="1" applyFont="1" applyFill="1" applyBorder="1" applyAlignment="1">
      <alignment horizontal="center" vertical="top"/>
    </xf>
    <xf numFmtId="0" fontId="15" fillId="10" borderId="20" xfId="3" applyFont="1" applyFill="1" applyBorder="1" applyAlignment="1">
      <alignment horizontal="center" vertical="top" wrapText="1"/>
    </xf>
    <xf numFmtId="49" fontId="6" fillId="11" borderId="21" xfId="3" applyNumberFormat="1" applyFont="1" applyFill="1" applyBorder="1" applyAlignment="1">
      <alignment vertical="top" wrapText="1"/>
    </xf>
    <xf numFmtId="49" fontId="6" fillId="6" borderId="21" xfId="3" applyNumberFormat="1" applyFont="1" applyFill="1" applyBorder="1" applyAlignment="1">
      <alignment horizontal="center" vertical="top"/>
    </xf>
    <xf numFmtId="49" fontId="11" fillId="3" borderId="22" xfId="3" applyNumberFormat="1" applyFont="1" applyFill="1" applyBorder="1" applyAlignment="1">
      <alignment horizontal="center" vertical="top"/>
    </xf>
    <xf numFmtId="9" fontId="14" fillId="0" borderId="42" xfId="3" applyNumberFormat="1" applyFont="1" applyBorder="1" applyAlignment="1">
      <alignment horizontal="center" vertical="top"/>
    </xf>
    <xf numFmtId="0" fontId="14" fillId="0" borderId="35" xfId="3" applyFont="1" applyBorder="1" applyAlignment="1">
      <alignment horizontal="left" vertical="top"/>
    </xf>
    <xf numFmtId="0" fontId="14" fillId="0" borderId="15" xfId="3" applyFont="1" applyBorder="1" applyAlignment="1">
      <alignment horizontal="left" vertical="top" wrapText="1"/>
    </xf>
    <xf numFmtId="164" fontId="6" fillId="0" borderId="13" xfId="3" applyNumberFormat="1" applyFont="1" applyFill="1" applyBorder="1" applyAlignment="1">
      <alignment horizontal="center" vertical="top"/>
    </xf>
    <xf numFmtId="0" fontId="14" fillId="0" borderId="13" xfId="3" applyFont="1" applyFill="1" applyBorder="1" applyAlignment="1">
      <alignment horizontal="center" vertical="top"/>
    </xf>
    <xf numFmtId="49" fontId="6" fillId="10" borderId="12" xfId="3" applyNumberFormat="1" applyFont="1" applyFill="1" applyBorder="1" applyAlignment="1">
      <alignment vertical="top"/>
    </xf>
    <xf numFmtId="49" fontId="6" fillId="6" borderId="13" xfId="3" applyNumberFormat="1" applyFont="1" applyFill="1" applyBorder="1" applyAlignment="1">
      <alignment horizontal="center" vertical="top"/>
    </xf>
    <xf numFmtId="49" fontId="11" fillId="3" borderId="14" xfId="3" applyNumberFormat="1" applyFont="1" applyFill="1" applyBorder="1" applyAlignment="1">
      <alignment horizontal="center" vertical="top"/>
    </xf>
    <xf numFmtId="164" fontId="6" fillId="0" borderId="2" xfId="3" applyNumberFormat="1" applyFont="1" applyFill="1" applyBorder="1" applyAlignment="1">
      <alignment horizontal="center" vertical="top"/>
    </xf>
    <xf numFmtId="49" fontId="6" fillId="10" borderId="5" xfId="3" applyNumberFormat="1" applyFont="1" applyFill="1" applyBorder="1" applyAlignment="1">
      <alignment vertical="top"/>
    </xf>
    <xf numFmtId="49" fontId="6" fillId="6" borderId="5" xfId="3" applyNumberFormat="1" applyFont="1" applyFill="1" applyBorder="1" applyAlignment="1">
      <alignment horizontal="center" vertical="top"/>
    </xf>
    <xf numFmtId="0" fontId="14" fillId="0" borderId="61" xfId="3" applyFont="1" applyBorder="1" applyAlignment="1">
      <alignment horizontal="left" vertical="top"/>
    </xf>
    <xf numFmtId="0" fontId="15" fillId="10" borderId="0" xfId="3" applyFont="1" applyFill="1" applyBorder="1" applyAlignment="1">
      <alignment horizontal="center" vertical="top" wrapText="1"/>
    </xf>
    <xf numFmtId="0" fontId="14" fillId="0" borderId="39" xfId="3" applyFont="1" applyBorder="1" applyAlignment="1">
      <alignment horizontal="left" vertical="top" wrapText="1"/>
    </xf>
    <xf numFmtId="0" fontId="14" fillId="0" borderId="17" xfId="3" applyFont="1" applyBorder="1" applyAlignment="1">
      <alignment horizontal="left" vertical="top" wrapText="1"/>
    </xf>
    <xf numFmtId="0" fontId="13" fillId="0" borderId="57" xfId="3" applyFont="1" applyBorder="1" applyAlignment="1">
      <alignment horizontal="center" vertical="center" wrapText="1"/>
    </xf>
    <xf numFmtId="0" fontId="14" fillId="0" borderId="34" xfId="3" applyFont="1" applyBorder="1" applyAlignment="1">
      <alignment horizontal="left" vertical="top" wrapText="1"/>
    </xf>
    <xf numFmtId="0" fontId="13" fillId="0" borderId="46" xfId="3" applyFont="1" applyBorder="1" applyAlignment="1">
      <alignment vertical="center" wrapText="1"/>
    </xf>
    <xf numFmtId="49" fontId="6" fillId="10" borderId="28" xfId="3" applyNumberFormat="1" applyFont="1" applyFill="1" applyBorder="1" applyAlignment="1">
      <alignment horizontal="center" vertical="top" wrapText="1"/>
    </xf>
    <xf numFmtId="49" fontId="14" fillId="7" borderId="30" xfId="3" applyNumberFormat="1" applyFont="1" applyFill="1" applyBorder="1" applyAlignment="1">
      <alignment vertical="center" wrapText="1"/>
    </xf>
    <xf numFmtId="0" fontId="13" fillId="0" borderId="24" xfId="3" applyFont="1" applyBorder="1" applyAlignment="1">
      <alignment horizontal="center" vertical="top" wrapText="1"/>
    </xf>
    <xf numFmtId="0" fontId="13" fillId="0" borderId="22" xfId="3" applyFont="1" applyBorder="1" applyAlignment="1">
      <alignment vertical="center" wrapText="1"/>
    </xf>
    <xf numFmtId="164" fontId="6" fillId="23" borderId="21" xfId="3" applyNumberFormat="1" applyFont="1" applyFill="1" applyBorder="1" applyAlignment="1">
      <alignment horizontal="center" vertical="top"/>
    </xf>
    <xf numFmtId="0" fontId="6" fillId="23" borderId="13" xfId="3" applyFont="1" applyFill="1" applyBorder="1" applyAlignment="1">
      <alignment horizontal="center" vertical="top"/>
    </xf>
    <xf numFmtId="0" fontId="41" fillId="10" borderId="21" xfId="3" applyFont="1" applyFill="1" applyBorder="1" applyAlignment="1">
      <alignment vertical="top" wrapText="1"/>
    </xf>
    <xf numFmtId="49" fontId="14" fillId="7" borderId="42" xfId="3" applyNumberFormat="1" applyFont="1" applyFill="1" applyBorder="1" applyAlignment="1">
      <alignment vertical="center" wrapText="1"/>
    </xf>
    <xf numFmtId="164" fontId="6" fillId="0" borderId="69" xfId="3" applyNumberFormat="1" applyFont="1" applyFill="1" applyBorder="1" applyAlignment="1">
      <alignment horizontal="center" vertical="top"/>
    </xf>
    <xf numFmtId="0" fontId="41" fillId="10" borderId="13" xfId="3" applyFont="1" applyFill="1" applyBorder="1" applyAlignment="1">
      <alignment vertical="top" wrapText="1"/>
    </xf>
    <xf numFmtId="49" fontId="6" fillId="10" borderId="0" xfId="3" applyNumberFormat="1" applyFont="1" applyFill="1" applyBorder="1" applyAlignment="1">
      <alignment vertical="top" wrapText="1"/>
    </xf>
    <xf numFmtId="0" fontId="13" fillId="0" borderId="69" xfId="3" applyFont="1" applyFill="1" applyBorder="1" applyAlignment="1">
      <alignment horizontal="center" vertical="top"/>
    </xf>
    <xf numFmtId="0" fontId="13" fillId="0" borderId="40" xfId="3" applyFont="1" applyBorder="1" applyAlignment="1">
      <alignment vertical="center" wrapText="1"/>
    </xf>
    <xf numFmtId="0" fontId="13" fillId="0" borderId="12" xfId="4" applyFont="1" applyBorder="1" applyAlignment="1">
      <alignment vertical="top" wrapText="1"/>
    </xf>
    <xf numFmtId="49" fontId="14" fillId="7" borderId="29" xfId="3" applyNumberFormat="1" applyFont="1" applyFill="1" applyBorder="1" applyAlignment="1">
      <alignment vertical="center" wrapText="1"/>
    </xf>
    <xf numFmtId="0" fontId="13" fillId="0" borderId="31" xfId="3" applyFont="1" applyBorder="1" applyAlignment="1">
      <alignment vertical="center" wrapText="1"/>
    </xf>
    <xf numFmtId="0" fontId="6" fillId="23" borderId="21" xfId="3" applyFont="1" applyFill="1" applyBorder="1" applyAlignment="1">
      <alignment horizontal="center" vertical="top"/>
    </xf>
    <xf numFmtId="49" fontId="14" fillId="7" borderId="39" xfId="3" applyNumberFormat="1" applyFont="1" applyFill="1" applyBorder="1" applyAlignment="1">
      <alignment vertical="center" wrapText="1"/>
    </xf>
    <xf numFmtId="49" fontId="11" fillId="3" borderId="13" xfId="3" applyNumberFormat="1" applyFont="1" applyFill="1" applyBorder="1" applyAlignment="1">
      <alignment horizontal="center" vertical="top"/>
    </xf>
    <xf numFmtId="0" fontId="14" fillId="0" borderId="10" xfId="3" applyFont="1" applyFill="1" applyBorder="1" applyAlignment="1">
      <alignment horizontal="center" vertical="top"/>
    </xf>
    <xf numFmtId="49" fontId="14" fillId="7" borderId="34" xfId="3" applyNumberFormat="1" applyFont="1" applyFill="1" applyBorder="1" applyAlignment="1">
      <alignment vertical="center" wrapText="1"/>
    </xf>
    <xf numFmtId="49" fontId="6" fillId="10" borderId="13" xfId="3" applyNumberFormat="1" applyFont="1" applyFill="1" applyBorder="1" applyAlignment="1">
      <alignment vertical="top"/>
    </xf>
    <xf numFmtId="49" fontId="6" fillId="6" borderId="5" xfId="3" applyNumberFormat="1" applyFont="1" applyFill="1" applyBorder="1" applyAlignment="1">
      <alignment vertical="top"/>
    </xf>
    <xf numFmtId="49" fontId="14" fillId="7" borderId="30" xfId="3" applyNumberFormat="1"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22" xfId="3" applyFont="1" applyBorder="1" applyAlignment="1">
      <alignment horizontal="left" vertical="center" wrapText="1"/>
    </xf>
    <xf numFmtId="49" fontId="14" fillId="7" borderId="39" xfId="3" applyNumberFormat="1" applyFont="1" applyFill="1" applyBorder="1" applyAlignment="1">
      <alignment horizontal="center" vertical="center" wrapText="1"/>
    </xf>
    <xf numFmtId="0" fontId="13" fillId="0" borderId="38" xfId="3" applyFont="1" applyBorder="1" applyAlignment="1">
      <alignment horizontal="center" vertical="top" wrapText="1"/>
    </xf>
    <xf numFmtId="0" fontId="13" fillId="0" borderId="36" xfId="3" applyFont="1" applyBorder="1" applyAlignment="1">
      <alignment horizontal="left" vertical="center" wrapText="1"/>
    </xf>
    <xf numFmtId="49" fontId="6" fillId="11" borderId="13" xfId="3" applyNumberFormat="1" applyFont="1" applyFill="1" applyBorder="1" applyAlignment="1">
      <alignment horizontal="center" vertical="top" wrapText="1"/>
    </xf>
    <xf numFmtId="0" fontId="13" fillId="0" borderId="40" xfId="3" applyFont="1" applyBorder="1" applyAlignment="1">
      <alignment horizontal="left" vertical="center" wrapText="1"/>
    </xf>
    <xf numFmtId="49" fontId="14" fillId="7" borderId="17" xfId="3" applyNumberFormat="1" applyFont="1" applyFill="1" applyBorder="1" applyAlignment="1">
      <alignment horizontal="center" vertical="center" wrapText="1"/>
    </xf>
    <xf numFmtId="0" fontId="13" fillId="0" borderId="60" xfId="3" applyFont="1" applyBorder="1" applyAlignment="1">
      <alignment horizontal="left" vertical="center" wrapText="1"/>
    </xf>
    <xf numFmtId="0" fontId="13" fillId="0" borderId="45" xfId="3" applyFont="1" applyBorder="1" applyAlignment="1">
      <alignment horizontal="left" vertical="center" wrapText="1"/>
    </xf>
    <xf numFmtId="0" fontId="14" fillId="0" borderId="61" xfId="3" applyFont="1" applyBorder="1" applyAlignment="1">
      <alignment horizontal="center" vertical="top"/>
    </xf>
    <xf numFmtId="0" fontId="13" fillId="0" borderId="61" xfId="3" applyFont="1" applyBorder="1" applyAlignment="1">
      <alignment horizontal="center" vertical="top"/>
    </xf>
    <xf numFmtId="0" fontId="13" fillId="0" borderId="61" xfId="3" applyFont="1" applyBorder="1" applyAlignment="1">
      <alignment horizontal="center" vertical="center"/>
    </xf>
    <xf numFmtId="0" fontId="13" fillId="0" borderId="40" xfId="3" applyFont="1" applyBorder="1" applyAlignment="1">
      <alignment horizontal="left" vertical="top" wrapText="1"/>
    </xf>
    <xf numFmtId="49" fontId="14" fillId="7" borderId="34" xfId="3" applyNumberFormat="1" applyFont="1" applyFill="1" applyBorder="1" applyAlignment="1">
      <alignment horizontal="center" vertical="center" wrapText="1"/>
    </xf>
    <xf numFmtId="0" fontId="14" fillId="0" borderId="33" xfId="3" applyFont="1" applyBorder="1" applyAlignment="1">
      <alignment horizontal="center" vertical="center"/>
    </xf>
    <xf numFmtId="0" fontId="13" fillId="0" borderId="48" xfId="3" applyFont="1" applyBorder="1" applyAlignment="1">
      <alignment horizontal="left" vertical="top" wrapText="1"/>
    </xf>
    <xf numFmtId="0" fontId="13" fillId="0" borderId="4" xfId="4" applyFont="1" applyBorder="1" applyAlignment="1">
      <alignment vertical="top" wrapText="1"/>
    </xf>
    <xf numFmtId="49" fontId="6" fillId="11" borderId="5" xfId="3" applyNumberFormat="1" applyFont="1" applyFill="1" applyBorder="1" applyAlignment="1">
      <alignment horizontal="center" vertical="top" wrapText="1"/>
    </xf>
    <xf numFmtId="49" fontId="13" fillId="7" borderId="20" xfId="3" applyNumberFormat="1" applyFont="1" applyFill="1" applyBorder="1" applyAlignment="1">
      <alignment vertical="center" wrapText="1"/>
    </xf>
    <xf numFmtId="0" fontId="13" fillId="0" borderId="24" xfId="3" applyFont="1" applyBorder="1" applyAlignment="1">
      <alignment horizontal="center" vertical="top"/>
    </xf>
    <xf numFmtId="0" fontId="8" fillId="0" borderId="23" xfId="3" applyFont="1" applyBorder="1" applyAlignment="1">
      <alignment vertical="top" wrapText="1"/>
    </xf>
    <xf numFmtId="49" fontId="13" fillId="7" borderId="12" xfId="3" applyNumberFormat="1" applyFont="1" applyFill="1" applyBorder="1" applyAlignment="1">
      <alignment vertical="center" wrapText="1"/>
    </xf>
    <xf numFmtId="0" fontId="13" fillId="0" borderId="41" xfId="3" applyFont="1" applyBorder="1" applyAlignment="1">
      <alignment horizontal="center" vertical="top"/>
    </xf>
    <xf numFmtId="0" fontId="8" fillId="0" borderId="15" xfId="3" applyFont="1" applyBorder="1" applyAlignment="1">
      <alignment vertical="top" wrapText="1"/>
    </xf>
    <xf numFmtId="164" fontId="14" fillId="0" borderId="13" xfId="3" applyNumberFormat="1" applyFont="1" applyFill="1" applyBorder="1" applyAlignment="1">
      <alignment horizontal="center" vertical="top"/>
    </xf>
    <xf numFmtId="49" fontId="13" fillId="7" borderId="4" xfId="3" applyNumberFormat="1" applyFont="1" applyFill="1" applyBorder="1" applyAlignment="1">
      <alignment vertical="center" wrapText="1"/>
    </xf>
    <xf numFmtId="0" fontId="13" fillId="0" borderId="16" xfId="3" applyFont="1" applyBorder="1" applyAlignment="1">
      <alignment horizontal="center" vertical="top"/>
    </xf>
    <xf numFmtId="0" fontId="8" fillId="0" borderId="47" xfId="3" applyFont="1" applyBorder="1" applyAlignment="1">
      <alignment vertical="top" wrapText="1"/>
    </xf>
    <xf numFmtId="164" fontId="14" fillId="0" borderId="69" xfId="3" applyNumberFormat="1" applyFont="1" applyBorder="1" applyAlignment="1">
      <alignment horizontal="center" vertical="top"/>
    </xf>
    <xf numFmtId="49" fontId="13" fillId="7" borderId="42" xfId="3" applyNumberFormat="1" applyFont="1" applyFill="1" applyBorder="1" applyAlignment="1">
      <alignment vertical="center" wrapText="1"/>
    </xf>
    <xf numFmtId="0" fontId="13" fillId="0" borderId="35" xfId="3" applyFont="1" applyBorder="1" applyAlignment="1">
      <alignment horizontal="center" vertical="top"/>
    </xf>
    <xf numFmtId="164" fontId="6" fillId="11" borderId="27" xfId="3" applyNumberFormat="1" applyFont="1" applyFill="1" applyBorder="1" applyAlignment="1">
      <alignment horizontal="center" vertical="top"/>
    </xf>
    <xf numFmtId="0" fontId="6" fillId="11" borderId="69" xfId="3" applyFont="1" applyFill="1" applyBorder="1" applyAlignment="1">
      <alignment horizontal="center" vertical="top"/>
    </xf>
    <xf numFmtId="49" fontId="13" fillId="0" borderId="42" xfId="3" applyNumberFormat="1" applyFont="1" applyFill="1" applyBorder="1" applyAlignment="1">
      <alignment horizontal="center" vertical="center" wrapText="1"/>
    </xf>
    <xf numFmtId="0" fontId="13" fillId="0" borderId="35" xfId="3" applyFont="1" applyBorder="1" applyAlignment="1">
      <alignment horizontal="center" vertical="center"/>
    </xf>
    <xf numFmtId="0" fontId="13" fillId="0" borderId="15" xfId="3" applyFont="1" applyFill="1" applyBorder="1" applyAlignment="1">
      <alignment vertical="top" wrapText="1"/>
    </xf>
    <xf numFmtId="49" fontId="13" fillId="0" borderId="34" xfId="3" applyNumberFormat="1" applyFont="1" applyFill="1" applyBorder="1" applyAlignment="1">
      <alignment horizontal="center" vertical="center" wrapText="1"/>
    </xf>
    <xf numFmtId="0" fontId="13" fillId="0" borderId="33" xfId="3" applyFont="1" applyBorder="1" applyAlignment="1">
      <alignment horizontal="center" vertical="center"/>
    </xf>
    <xf numFmtId="0" fontId="13" fillId="0" borderId="46" xfId="3" applyFont="1" applyFill="1" applyBorder="1" applyAlignment="1">
      <alignment vertical="top" wrapText="1"/>
    </xf>
    <xf numFmtId="0" fontId="14" fillId="11" borderId="5" xfId="3" applyFont="1" applyFill="1" applyBorder="1" applyAlignment="1">
      <alignment horizontal="center" vertical="top"/>
    </xf>
    <xf numFmtId="0" fontId="13" fillId="0" borderId="44" xfId="3" applyFont="1" applyBorder="1" applyAlignment="1">
      <alignment horizontal="center" vertical="top"/>
    </xf>
    <xf numFmtId="0" fontId="14" fillId="0" borderId="44" xfId="3" applyFont="1" applyBorder="1" applyAlignment="1">
      <alignment horizontal="left" vertical="top" wrapText="1"/>
    </xf>
    <xf numFmtId="164" fontId="6" fillId="14" borderId="27" xfId="3" applyNumberFormat="1" applyFont="1" applyFill="1" applyBorder="1" applyAlignment="1">
      <alignment horizontal="center" vertical="top"/>
    </xf>
    <xf numFmtId="49" fontId="6" fillId="10" borderId="1" xfId="3" applyNumberFormat="1" applyFont="1" applyFill="1" applyBorder="1" applyAlignment="1">
      <alignment vertical="top" wrapText="1"/>
    </xf>
    <xf numFmtId="49" fontId="14" fillId="7" borderId="17" xfId="3" applyNumberFormat="1" applyFont="1" applyFill="1" applyBorder="1" applyAlignment="1">
      <alignment vertical="center" wrapText="1"/>
    </xf>
    <xf numFmtId="0" fontId="14" fillId="0" borderId="35" xfId="3" applyFont="1" applyBorder="1" applyAlignment="1">
      <alignment horizontal="left" vertical="top" wrapText="1"/>
    </xf>
    <xf numFmtId="0" fontId="13" fillId="0" borderId="71" xfId="3" applyFont="1" applyBorder="1" applyAlignment="1">
      <alignment horizontal="center" vertical="top"/>
    </xf>
    <xf numFmtId="0" fontId="16" fillId="0" borderId="71" xfId="3" applyFont="1" applyBorder="1" applyAlignment="1">
      <alignment horizontal="left" vertical="top" wrapText="1"/>
    </xf>
    <xf numFmtId="49" fontId="14" fillId="0" borderId="69" xfId="3" applyNumberFormat="1" applyFont="1" applyBorder="1" applyAlignment="1">
      <alignment horizontal="center" vertical="top"/>
    </xf>
    <xf numFmtId="0" fontId="13" fillId="0" borderId="32" xfId="3" applyFont="1" applyBorder="1" applyAlignment="1">
      <alignment horizontal="center" vertical="top"/>
    </xf>
    <xf numFmtId="0" fontId="14" fillId="0" borderId="32" xfId="3" applyFont="1" applyBorder="1" applyAlignment="1">
      <alignment horizontal="left" vertical="top" wrapText="1"/>
    </xf>
    <xf numFmtId="49" fontId="14" fillId="7" borderId="20" xfId="3" applyNumberFormat="1" applyFont="1" applyFill="1" applyBorder="1" applyAlignment="1">
      <alignment vertical="center" wrapText="1"/>
    </xf>
    <xf numFmtId="49" fontId="14" fillId="7" borderId="12" xfId="3" applyNumberFormat="1" applyFont="1" applyFill="1" applyBorder="1" applyAlignment="1">
      <alignment vertical="center" wrapText="1"/>
    </xf>
    <xf numFmtId="0" fontId="13" fillId="0" borderId="38" xfId="3" applyFont="1" applyBorder="1" applyAlignment="1">
      <alignment horizontal="center" vertical="top"/>
    </xf>
    <xf numFmtId="49" fontId="14" fillId="7" borderId="37" xfId="3" applyNumberFormat="1" applyFont="1" applyFill="1" applyBorder="1" applyAlignment="1">
      <alignment horizontal="center" vertical="center" wrapText="1"/>
    </xf>
    <xf numFmtId="0" fontId="13" fillId="0" borderId="38" xfId="3" applyFont="1" applyBorder="1" applyAlignment="1">
      <alignment horizontal="center" vertical="center"/>
    </xf>
    <xf numFmtId="49" fontId="14" fillId="7" borderId="58" xfId="3" applyNumberFormat="1" applyFont="1" applyFill="1" applyBorder="1" applyAlignment="1">
      <alignment horizontal="center" vertical="center" wrapText="1"/>
    </xf>
    <xf numFmtId="0" fontId="13" fillId="0" borderId="2" xfId="4" applyFont="1" applyBorder="1" applyAlignment="1">
      <alignment vertical="top" wrapText="1"/>
    </xf>
    <xf numFmtId="0" fontId="13" fillId="0" borderId="30" xfId="3" applyFont="1" applyBorder="1" applyAlignment="1">
      <alignment horizontal="center" vertical="top" wrapText="1"/>
    </xf>
    <xf numFmtId="0" fontId="13" fillId="0" borderId="22" xfId="3" applyFont="1" applyBorder="1" applyAlignment="1">
      <alignment horizontal="justify" vertical="center"/>
    </xf>
    <xf numFmtId="0" fontId="15" fillId="0" borderId="1" xfId="3" applyFont="1" applyBorder="1" applyAlignment="1">
      <alignment vertical="top" wrapText="1"/>
    </xf>
    <xf numFmtId="0" fontId="15" fillId="0" borderId="1" xfId="3" applyFont="1" applyBorder="1" applyAlignment="1">
      <alignment horizontal="center" vertical="top" wrapText="1"/>
    </xf>
    <xf numFmtId="0" fontId="15" fillId="0" borderId="1" xfId="3" applyFont="1" applyBorder="1" applyAlignment="1">
      <alignment vertical="top" textRotation="90" wrapText="1"/>
    </xf>
    <xf numFmtId="49" fontId="12" fillId="0" borderId="1" xfId="3" applyNumberFormat="1" applyFont="1" applyBorder="1" applyAlignment="1">
      <alignment vertical="top" wrapText="1"/>
    </xf>
    <xf numFmtId="0" fontId="12" fillId="0" borderId="1" xfId="3" applyFont="1" applyBorder="1" applyAlignment="1">
      <alignment vertical="center"/>
    </xf>
    <xf numFmtId="0" fontId="12" fillId="0" borderId="22" xfId="3" applyFont="1" applyBorder="1" applyAlignment="1">
      <alignment vertical="center"/>
    </xf>
    <xf numFmtId="49" fontId="6" fillId="4" borderId="22" xfId="3" applyNumberFormat="1" applyFont="1" applyFill="1" applyBorder="1" applyAlignment="1">
      <alignment horizontal="center" vertical="top"/>
    </xf>
    <xf numFmtId="0" fontId="15" fillId="0" borderId="0" xfId="3" applyFont="1" applyBorder="1" applyAlignment="1">
      <alignment vertical="top" wrapText="1"/>
    </xf>
    <xf numFmtId="0" fontId="15" fillId="0" borderId="0" xfId="3" applyFont="1" applyBorder="1" applyAlignment="1">
      <alignment horizontal="center" vertical="top" wrapText="1"/>
    </xf>
    <xf numFmtId="0" fontId="15" fillId="0" borderId="0" xfId="3" applyFont="1" applyBorder="1" applyAlignment="1">
      <alignment vertical="top" textRotation="90" wrapText="1"/>
    </xf>
    <xf numFmtId="49" fontId="12" fillId="0" borderId="0" xfId="3" applyNumberFormat="1" applyFont="1" applyBorder="1" applyAlignment="1">
      <alignment vertical="top" wrapText="1"/>
    </xf>
    <xf numFmtId="0" fontId="12" fillId="0" borderId="0" xfId="3" applyFont="1" applyBorder="1" applyAlignment="1">
      <alignment vertical="center"/>
    </xf>
    <xf numFmtId="0" fontId="12" fillId="0" borderId="14" xfId="3" applyFont="1" applyBorder="1" applyAlignment="1">
      <alignment vertical="center"/>
    </xf>
    <xf numFmtId="49" fontId="6" fillId="4" borderId="14" xfId="3" applyNumberFormat="1" applyFont="1" applyFill="1" applyBorder="1" applyAlignment="1">
      <alignment horizontal="center" vertical="top"/>
    </xf>
    <xf numFmtId="0" fontId="13" fillId="0" borderId="14" xfId="3" applyFont="1" applyBorder="1" applyAlignment="1">
      <alignment horizontal="left" vertical="top" wrapText="1"/>
    </xf>
    <xf numFmtId="0" fontId="15" fillId="0" borderId="20" xfId="3" applyFont="1" applyBorder="1" applyAlignment="1">
      <alignment vertical="top" wrapText="1"/>
    </xf>
    <xf numFmtId="0" fontId="13" fillId="0" borderId="36" xfId="3" applyFont="1" applyBorder="1" applyAlignment="1">
      <alignment horizontal="justify" vertical="center"/>
    </xf>
    <xf numFmtId="0" fontId="15" fillId="0" borderId="12" xfId="3" applyFont="1" applyBorder="1" applyAlignment="1">
      <alignment vertical="top" wrapText="1"/>
    </xf>
    <xf numFmtId="0" fontId="9" fillId="0" borderId="39" xfId="3" applyFont="1" applyBorder="1" applyAlignment="1">
      <alignment vertical="top" wrapText="1"/>
    </xf>
    <xf numFmtId="0" fontId="13" fillId="0" borderId="31" xfId="3" applyFont="1" applyBorder="1" applyAlignment="1">
      <alignment horizontal="justify" vertical="center"/>
    </xf>
    <xf numFmtId="0" fontId="15" fillId="0" borderId="4" xfId="3" applyFont="1" applyBorder="1" applyAlignment="1">
      <alignment vertical="top" wrapText="1"/>
    </xf>
    <xf numFmtId="0" fontId="15" fillId="0" borderId="28" xfId="3" applyFont="1" applyBorder="1" applyAlignment="1">
      <alignment vertical="top" wrapText="1"/>
    </xf>
    <xf numFmtId="0" fontId="15" fillId="0" borderId="28" xfId="3" applyFont="1" applyBorder="1" applyAlignment="1">
      <alignment horizontal="center" vertical="top" wrapText="1"/>
    </xf>
    <xf numFmtId="0" fontId="15" fillId="0" borderId="28" xfId="3" applyFont="1" applyBorder="1" applyAlignment="1">
      <alignment vertical="top" textRotation="90" wrapText="1"/>
    </xf>
    <xf numFmtId="49" fontId="12" fillId="0" borderId="28" xfId="3" applyNumberFormat="1" applyFont="1" applyBorder="1" applyAlignment="1">
      <alignment vertical="top" wrapText="1"/>
    </xf>
    <xf numFmtId="0" fontId="12" fillId="0" borderId="28" xfId="3" applyFont="1" applyBorder="1" applyAlignment="1">
      <alignment vertical="center"/>
    </xf>
    <xf numFmtId="0" fontId="12" fillId="0" borderId="6" xfId="3" applyFont="1" applyBorder="1" applyAlignment="1">
      <alignment vertical="center"/>
    </xf>
    <xf numFmtId="0" fontId="15" fillId="4" borderId="9" xfId="3" applyFont="1" applyFill="1" applyBorder="1" applyAlignment="1">
      <alignment vertical="top" wrapText="1"/>
    </xf>
    <xf numFmtId="0" fontId="15" fillId="4" borderId="8" xfId="3" applyFont="1" applyFill="1" applyBorder="1" applyAlignment="1">
      <alignment vertical="top" wrapText="1"/>
    </xf>
    <xf numFmtId="0" fontId="15" fillId="4" borderId="8" xfId="3" applyFont="1" applyFill="1" applyBorder="1" applyAlignment="1">
      <alignment horizontal="center" vertical="top" wrapText="1"/>
    </xf>
    <xf numFmtId="0" fontId="15" fillId="4" borderId="8" xfId="3" applyFont="1" applyFill="1" applyBorder="1" applyAlignment="1">
      <alignment vertical="top" textRotation="90" wrapText="1"/>
    </xf>
    <xf numFmtId="0" fontId="39" fillId="4" borderId="8" xfId="3" applyFont="1" applyFill="1" applyBorder="1" applyAlignment="1">
      <alignment vertical="top" wrapText="1"/>
    </xf>
    <xf numFmtId="0" fontId="13" fillId="0" borderId="26" xfId="3" applyFont="1" applyBorder="1" applyAlignment="1">
      <alignment horizontal="center" vertical="top"/>
    </xf>
    <xf numFmtId="0" fontId="13" fillId="0" borderId="22" xfId="3" applyFont="1" applyBorder="1" applyAlignment="1">
      <alignment vertical="top" wrapText="1"/>
    </xf>
    <xf numFmtId="0" fontId="6" fillId="3" borderId="9" xfId="3" applyFont="1" applyFill="1" applyBorder="1" applyAlignment="1">
      <alignment horizontal="left" vertical="top"/>
    </xf>
    <xf numFmtId="0" fontId="6" fillId="3" borderId="8" xfId="3" applyFont="1" applyFill="1" applyBorder="1" applyAlignment="1">
      <alignment horizontal="left" vertical="top"/>
    </xf>
    <xf numFmtId="0" fontId="1" fillId="3" borderId="8" xfId="3" applyFont="1" applyFill="1" applyBorder="1" applyAlignment="1">
      <alignment horizontal="left" vertical="top"/>
    </xf>
    <xf numFmtId="0" fontId="1" fillId="3" borderId="8" xfId="3" applyFont="1" applyFill="1" applyBorder="1" applyAlignment="1">
      <alignment horizontal="center" vertical="top"/>
    </xf>
    <xf numFmtId="0" fontId="1" fillId="3" borderId="8" xfId="3" applyFont="1" applyFill="1" applyBorder="1" applyAlignment="1">
      <alignment horizontal="left" vertical="top" textRotation="90"/>
    </xf>
    <xf numFmtId="0" fontId="7" fillId="3" borderId="8" xfId="3" applyFont="1" applyFill="1" applyBorder="1" applyAlignment="1">
      <alignment horizontal="left" vertical="top"/>
    </xf>
    <xf numFmtId="0" fontId="1" fillId="2" borderId="8" xfId="3" applyFont="1" applyFill="1" applyBorder="1" applyAlignment="1">
      <alignment horizontal="left" vertical="top"/>
    </xf>
    <xf numFmtId="0" fontId="1" fillId="2" borderId="7" xfId="3" applyFont="1" applyFill="1" applyBorder="1" applyAlignment="1">
      <alignment vertical="top"/>
    </xf>
    <xf numFmtId="0" fontId="4" fillId="0" borderId="0" xfId="3" applyFont="1" applyAlignment="1">
      <alignment horizontal="center" vertical="top"/>
    </xf>
    <xf numFmtId="2" fontId="47" fillId="15" borderId="27" xfId="3" applyNumberFormat="1" applyFont="1" applyFill="1" applyBorder="1" applyAlignment="1">
      <alignment vertical="top" wrapText="1"/>
    </xf>
    <xf numFmtId="2" fontId="49" fillId="12" borderId="27" xfId="3" applyNumberFormat="1" applyFont="1" applyFill="1" applyBorder="1" applyAlignment="1">
      <alignment vertical="top" wrapText="1"/>
    </xf>
    <xf numFmtId="2" fontId="48" fillId="0" borderId="18" xfId="3" applyNumberFormat="1" applyFont="1" applyBorder="1" applyAlignment="1">
      <alignment vertical="top" wrapText="1"/>
    </xf>
    <xf numFmtId="0" fontId="20" fillId="0" borderId="10" xfId="2" applyFont="1" applyBorder="1" applyAlignment="1">
      <alignment vertical="top" wrapText="1"/>
    </xf>
    <xf numFmtId="0" fontId="32" fillId="0" borderId="0" xfId="3" applyFont="1" applyAlignment="1">
      <alignment horizontal="center" vertical="top"/>
    </xf>
    <xf numFmtId="49" fontId="5" fillId="0" borderId="0" xfId="3" applyNumberFormat="1" applyFont="1" applyAlignment="1">
      <alignment vertical="top"/>
    </xf>
    <xf numFmtId="49" fontId="5" fillId="0" borderId="28" xfId="3" applyNumberFormat="1" applyFont="1" applyBorder="1" applyAlignment="1">
      <alignment vertical="top" textRotation="90"/>
    </xf>
    <xf numFmtId="0" fontId="5" fillId="9" borderId="9" xfId="3" applyFont="1" applyFill="1" applyBorder="1" applyAlignment="1">
      <alignment vertical="top"/>
    </xf>
    <xf numFmtId="2" fontId="3" fillId="9" borderId="27" xfId="3" applyNumberFormat="1" applyFont="1" applyFill="1" applyBorder="1" applyAlignment="1">
      <alignment horizontal="center" vertical="top"/>
    </xf>
    <xf numFmtId="49" fontId="3" fillId="2" borderId="20" xfId="8" applyNumberFormat="1" applyFont="1" applyFill="1" applyBorder="1" applyAlignment="1">
      <alignment vertical="top"/>
    </xf>
    <xf numFmtId="49" fontId="3" fillId="2" borderId="1" xfId="8" applyNumberFormat="1" applyFont="1" applyFill="1" applyBorder="1" applyAlignment="1">
      <alignment vertical="top"/>
    </xf>
    <xf numFmtId="164" fontId="3" fillId="2" borderId="21" xfId="8" applyNumberFormat="1" applyFont="1" applyFill="1" applyBorder="1" applyAlignment="1">
      <alignment horizontal="center" vertical="top"/>
    </xf>
    <xf numFmtId="49" fontId="3" fillId="3" borderId="47" xfId="3" applyNumberFormat="1" applyFont="1" applyFill="1" applyBorder="1" applyAlignment="1">
      <alignment horizontal="center" vertical="top" wrapText="1"/>
    </xf>
    <xf numFmtId="0" fontId="5" fillId="4" borderId="9" xfId="3" applyFont="1" applyFill="1" applyBorder="1" applyAlignment="1">
      <alignment vertical="top"/>
    </xf>
    <xf numFmtId="0" fontId="5" fillId="4" borderId="8" xfId="3" applyFont="1" applyFill="1" applyBorder="1" applyAlignment="1">
      <alignment vertical="top"/>
    </xf>
    <xf numFmtId="0" fontId="5" fillId="4" borderId="7" xfId="3" applyFont="1" applyFill="1" applyBorder="1" applyAlignment="1">
      <alignment vertical="top"/>
    </xf>
    <xf numFmtId="0" fontId="5" fillId="0" borderId="20" xfId="3" applyFont="1" applyBorder="1" applyAlignment="1">
      <alignment horizontal="center" vertical="top"/>
    </xf>
    <xf numFmtId="0" fontId="5" fillId="0" borderId="24" xfId="3" applyFont="1" applyBorder="1" applyAlignment="1">
      <alignment horizontal="center" vertical="top"/>
    </xf>
    <xf numFmtId="0" fontId="5" fillId="0" borderId="22" xfId="3" applyFont="1" applyBorder="1" applyAlignment="1">
      <alignment horizontal="center" vertical="top"/>
    </xf>
    <xf numFmtId="164" fontId="3" fillId="23" borderId="27" xfId="3" applyNumberFormat="1" applyFont="1" applyFill="1" applyBorder="1" applyAlignment="1">
      <alignment horizontal="center" vertical="top"/>
    </xf>
    <xf numFmtId="0" fontId="3" fillId="0" borderId="1" xfId="3" applyFont="1" applyBorder="1" applyAlignment="1">
      <alignment horizontal="center" vertical="top" wrapText="1"/>
    </xf>
    <xf numFmtId="0" fontId="5" fillId="0" borderId="37" xfId="3" applyFont="1" applyBorder="1" applyAlignment="1">
      <alignment horizontal="center" vertical="top"/>
    </xf>
    <xf numFmtId="0" fontId="5" fillId="0" borderId="38" xfId="3" applyFont="1" applyBorder="1" applyAlignment="1">
      <alignment horizontal="center" vertical="top"/>
    </xf>
    <xf numFmtId="0" fontId="5" fillId="0" borderId="36" xfId="3" applyFont="1" applyBorder="1" applyAlignment="1">
      <alignment horizontal="center" vertical="top"/>
    </xf>
    <xf numFmtId="164" fontId="5" fillId="0" borderId="47" xfId="3" applyNumberFormat="1" applyFont="1" applyBorder="1" applyAlignment="1">
      <alignment horizontal="center" vertical="top"/>
    </xf>
    <xf numFmtId="0" fontId="5" fillId="0" borderId="31" xfId="3" applyFont="1" applyBorder="1" applyAlignment="1">
      <alignment horizontal="center" vertical="top"/>
    </xf>
    <xf numFmtId="0" fontId="3" fillId="0" borderId="0" xfId="3" applyFont="1" applyBorder="1" applyAlignment="1">
      <alignment horizontal="center" vertical="top" wrapText="1"/>
    </xf>
    <xf numFmtId="49" fontId="3" fillId="10" borderId="13" xfId="3" applyNumberFormat="1" applyFont="1" applyFill="1" applyBorder="1" applyAlignment="1">
      <alignment horizontal="center" vertical="top"/>
    </xf>
    <xf numFmtId="0" fontId="13" fillId="0" borderId="37" xfId="3" applyFont="1" applyBorder="1" applyAlignment="1">
      <alignment horizontal="center" vertical="top"/>
    </xf>
    <xf numFmtId="0" fontId="13" fillId="0" borderId="36" xfId="3" applyFont="1" applyBorder="1" applyAlignment="1">
      <alignment horizontal="center" vertical="top"/>
    </xf>
    <xf numFmtId="164" fontId="3" fillId="0" borderId="50" xfId="3" applyNumberFormat="1" applyFont="1" applyBorder="1" applyAlignment="1">
      <alignment horizontal="center" vertical="top"/>
    </xf>
    <xf numFmtId="0" fontId="5" fillId="0" borderId="14" xfId="3" applyFont="1" applyBorder="1" applyAlignment="1">
      <alignment horizontal="center" vertical="top"/>
    </xf>
    <xf numFmtId="0" fontId="13" fillId="0" borderId="58" xfId="3" applyFont="1" applyBorder="1" applyAlignment="1">
      <alignment horizontal="center" vertical="center"/>
    </xf>
    <xf numFmtId="164" fontId="13" fillId="0" borderId="33" xfId="8" applyNumberFormat="1" applyFont="1" applyBorder="1" applyAlignment="1">
      <alignment horizontal="center" vertical="center"/>
    </xf>
    <xf numFmtId="0" fontId="13" fillId="0" borderId="31" xfId="8" applyFont="1" applyBorder="1" applyAlignment="1">
      <alignment vertical="top" wrapText="1"/>
    </xf>
    <xf numFmtId="0" fontId="8" fillId="0" borderId="28" xfId="3" applyBorder="1" applyAlignment="1">
      <alignment horizontal="center" vertical="center"/>
    </xf>
    <xf numFmtId="49" fontId="3" fillId="10" borderId="5" xfId="3" applyNumberFormat="1" applyFont="1" applyFill="1" applyBorder="1" applyAlignment="1">
      <alignment horizontal="center" vertical="top"/>
    </xf>
    <xf numFmtId="49" fontId="3" fillId="6" borderId="7" xfId="3" applyNumberFormat="1" applyFont="1" applyFill="1" applyBorder="1" applyAlignment="1">
      <alignment horizontal="center" vertical="top"/>
    </xf>
    <xf numFmtId="0" fontId="13" fillId="5" borderId="20" xfId="3" applyFont="1" applyFill="1" applyBorder="1" applyAlignment="1">
      <alignment horizontal="center" vertical="center"/>
    </xf>
    <xf numFmtId="0" fontId="13" fillId="5" borderId="24" xfId="3" applyFont="1" applyFill="1" applyBorder="1" applyAlignment="1">
      <alignment horizontal="center" vertical="center" wrapText="1"/>
    </xf>
    <xf numFmtId="0" fontId="13" fillId="5" borderId="22" xfId="3" applyFont="1" applyFill="1" applyBorder="1" applyAlignment="1">
      <alignment horizontal="left" vertical="top" wrapText="1"/>
    </xf>
    <xf numFmtId="0" fontId="13" fillId="0" borderId="12" xfId="3" applyFont="1" applyFill="1" applyBorder="1" applyAlignment="1">
      <alignment horizontal="center" vertical="top"/>
    </xf>
    <xf numFmtId="164" fontId="13" fillId="7" borderId="41" xfId="3" applyNumberFormat="1" applyFont="1" applyFill="1" applyBorder="1" applyAlignment="1">
      <alignment horizontal="center" vertical="top" wrapText="1"/>
    </xf>
    <xf numFmtId="0" fontId="13" fillId="5" borderId="14" xfId="3" applyFont="1" applyFill="1" applyBorder="1" applyAlignment="1">
      <alignment horizontal="left" vertical="top" wrapText="1"/>
    </xf>
    <xf numFmtId="0" fontId="3" fillId="0" borderId="27" xfId="3" applyFont="1" applyFill="1" applyBorder="1" applyAlignment="1">
      <alignment horizontal="center" vertical="top"/>
    </xf>
    <xf numFmtId="0" fontId="13" fillId="0" borderId="58" xfId="3" applyFont="1" applyFill="1" applyBorder="1" applyAlignment="1">
      <alignment horizontal="center" vertical="top"/>
    </xf>
    <xf numFmtId="164" fontId="13" fillId="7" borderId="33" xfId="3" applyNumberFormat="1" applyFont="1" applyFill="1" applyBorder="1" applyAlignment="1">
      <alignment horizontal="center" vertical="top" wrapText="1"/>
    </xf>
    <xf numFmtId="0" fontId="13" fillId="5" borderId="31" xfId="3" applyFont="1" applyFill="1" applyBorder="1" applyAlignment="1">
      <alignment horizontal="left" vertical="top" wrapText="1"/>
    </xf>
    <xf numFmtId="0" fontId="13" fillId="0" borderId="0" xfId="3" applyFont="1" applyBorder="1" applyAlignment="1">
      <alignment vertical="top" wrapText="1"/>
    </xf>
    <xf numFmtId="0" fontId="13" fillId="5" borderId="59" xfId="3" applyFont="1" applyFill="1" applyBorder="1" applyAlignment="1">
      <alignment horizontal="center" vertical="center"/>
    </xf>
    <xf numFmtId="0" fontId="13" fillId="5" borderId="25" xfId="3" applyFont="1" applyFill="1" applyBorder="1" applyAlignment="1">
      <alignment horizontal="center" vertical="center" wrapText="1"/>
    </xf>
    <xf numFmtId="0" fontId="13" fillId="5" borderId="50" xfId="3" applyFont="1" applyFill="1" applyBorder="1" applyAlignment="1">
      <alignment horizontal="left" vertical="top" wrapText="1"/>
    </xf>
    <xf numFmtId="164" fontId="3" fillId="25" borderId="21" xfId="3" applyNumberFormat="1" applyFont="1" applyFill="1" applyBorder="1" applyAlignment="1">
      <alignment horizontal="center" vertical="top"/>
    </xf>
    <xf numFmtId="0" fontId="3" fillId="25" borderId="27" xfId="3" applyFont="1" applyFill="1" applyBorder="1" applyAlignment="1">
      <alignment horizontal="center" vertical="top"/>
    </xf>
    <xf numFmtId="0" fontId="13" fillId="5" borderId="12" xfId="3" applyFont="1" applyFill="1" applyBorder="1" applyAlignment="1">
      <alignment horizontal="center" vertical="center"/>
    </xf>
    <xf numFmtId="0" fontId="13" fillId="5" borderId="41" xfId="3" applyFont="1" applyFill="1" applyBorder="1" applyAlignment="1">
      <alignment horizontal="center" vertical="center" wrapText="1"/>
    </xf>
    <xf numFmtId="0" fontId="13" fillId="5" borderId="58" xfId="3" applyFont="1" applyFill="1" applyBorder="1" applyAlignment="1">
      <alignment horizontal="center" vertical="center"/>
    </xf>
    <xf numFmtId="0" fontId="13" fillId="5" borderId="33" xfId="3" applyFont="1" applyFill="1" applyBorder="1" applyAlignment="1">
      <alignment horizontal="center" vertical="center" wrapText="1"/>
    </xf>
    <xf numFmtId="0" fontId="13" fillId="5" borderId="37" xfId="3" applyFont="1" applyFill="1" applyBorder="1" applyAlignment="1">
      <alignment horizontal="center" vertical="center"/>
    </xf>
    <xf numFmtId="0" fontId="13" fillId="5" borderId="36" xfId="3" applyFont="1" applyFill="1" applyBorder="1" applyAlignment="1">
      <alignment horizontal="left" vertical="top" wrapText="1"/>
    </xf>
    <xf numFmtId="164" fontId="3" fillId="23" borderId="18" xfId="3" applyNumberFormat="1" applyFont="1" applyFill="1" applyBorder="1" applyAlignment="1">
      <alignment horizontal="center" vertical="top"/>
    </xf>
    <xf numFmtId="0" fontId="3" fillId="23" borderId="43" xfId="3" applyFont="1" applyFill="1" applyBorder="1" applyAlignment="1">
      <alignment horizontal="center" vertical="top"/>
    </xf>
    <xf numFmtId="0" fontId="5" fillId="11" borderId="21" xfId="3" applyFont="1" applyFill="1" applyBorder="1" applyAlignment="1">
      <alignment vertical="top" wrapText="1"/>
    </xf>
    <xf numFmtId="49" fontId="3" fillId="10" borderId="21" xfId="3" applyNumberFormat="1" applyFont="1" applyFill="1" applyBorder="1" applyAlignment="1">
      <alignment horizontal="center" vertical="top" wrapText="1"/>
    </xf>
    <xf numFmtId="164" fontId="13" fillId="5" borderId="38" xfId="3" applyNumberFormat="1" applyFont="1" applyFill="1" applyBorder="1" applyAlignment="1">
      <alignment horizontal="center" vertical="center" wrapText="1"/>
    </xf>
    <xf numFmtId="0" fontId="13" fillId="5" borderId="36" xfId="3" applyFont="1" applyFill="1" applyBorder="1" applyAlignment="1">
      <alignment vertical="center" wrapText="1"/>
    </xf>
    <xf numFmtId="164" fontId="5" fillId="0" borderId="56" xfId="3" applyNumberFormat="1" applyFont="1" applyBorder="1" applyAlignment="1">
      <alignment horizontal="center" vertical="top"/>
    </xf>
    <xf numFmtId="0" fontId="5" fillId="0" borderId="52" xfId="3" applyFont="1" applyBorder="1" applyAlignment="1">
      <alignment horizontal="center" vertical="top"/>
    </xf>
    <xf numFmtId="0" fontId="5" fillId="11" borderId="13" xfId="3" applyFont="1" applyFill="1" applyBorder="1" applyAlignment="1">
      <alignment vertical="top" wrapText="1"/>
    </xf>
    <xf numFmtId="49" fontId="13" fillId="5" borderId="55" xfId="3" applyNumberFormat="1" applyFont="1" applyFill="1" applyBorder="1" applyAlignment="1">
      <alignment horizontal="center" vertical="center" wrapText="1"/>
    </xf>
    <xf numFmtId="164" fontId="13" fillId="5" borderId="57" xfId="3" applyNumberFormat="1" applyFont="1" applyFill="1" applyBorder="1" applyAlignment="1">
      <alignment horizontal="left" vertical="center" wrapText="1"/>
    </xf>
    <xf numFmtId="0" fontId="13" fillId="5" borderId="45" xfId="3" applyFont="1" applyFill="1" applyBorder="1" applyAlignment="1">
      <alignment horizontal="left" vertical="top" wrapText="1"/>
    </xf>
    <xf numFmtId="0" fontId="32" fillId="11" borderId="13" xfId="3" applyFont="1" applyFill="1" applyBorder="1" applyAlignment="1">
      <alignment vertical="top" wrapText="1"/>
    </xf>
    <xf numFmtId="49" fontId="13" fillId="5" borderId="37" xfId="3" applyNumberFormat="1" applyFont="1" applyFill="1" applyBorder="1" applyAlignment="1">
      <alignment horizontal="center" vertical="center"/>
    </xf>
    <xf numFmtId="164" fontId="5" fillId="0" borderId="10" xfId="3" applyNumberFormat="1" applyFont="1" applyBorder="1" applyAlignment="1">
      <alignment horizontal="center" vertical="top"/>
    </xf>
    <xf numFmtId="0" fontId="5" fillId="0" borderId="10" xfId="3" applyFont="1" applyBorder="1" applyAlignment="1">
      <alignment horizontal="center" vertical="top"/>
    </xf>
    <xf numFmtId="0" fontId="13" fillId="5" borderId="36" xfId="3" applyFont="1" applyFill="1" applyBorder="1" applyAlignment="1">
      <alignment horizontal="justify" vertical="center"/>
    </xf>
    <xf numFmtId="0" fontId="13" fillId="5" borderId="55" xfId="3" applyFont="1" applyFill="1" applyBorder="1" applyAlignment="1">
      <alignment horizontal="center" vertical="center"/>
    </xf>
    <xf numFmtId="0" fontId="13" fillId="5" borderId="45" xfId="3" applyFont="1" applyFill="1" applyBorder="1" applyAlignment="1">
      <alignment horizontal="justify" vertical="center"/>
    </xf>
    <xf numFmtId="0" fontId="13" fillId="5" borderId="58" xfId="3" applyFont="1" applyFill="1" applyBorder="1" applyAlignment="1">
      <alignment horizontal="center" vertical="center" wrapText="1"/>
    </xf>
    <xf numFmtId="0" fontId="13" fillId="5" borderId="31" xfId="3" applyFont="1" applyFill="1" applyBorder="1" applyAlignment="1">
      <alignment horizontal="justify" vertical="center"/>
    </xf>
    <xf numFmtId="164" fontId="5" fillId="0" borderId="13" xfId="3" applyNumberFormat="1" applyFont="1" applyBorder="1" applyAlignment="1">
      <alignment horizontal="center" vertical="top"/>
    </xf>
    <xf numFmtId="0" fontId="3" fillId="11" borderId="5" xfId="3" applyFont="1" applyFill="1" applyBorder="1" applyAlignment="1">
      <alignment vertical="top" wrapText="1"/>
    </xf>
    <xf numFmtId="0" fontId="5" fillId="0" borderId="26" xfId="3" applyFont="1" applyBorder="1" applyAlignment="1">
      <alignment horizontal="center" vertical="center" wrapText="1"/>
    </xf>
    <xf numFmtId="164" fontId="5" fillId="7" borderId="49" xfId="3" applyNumberFormat="1" applyFont="1" applyFill="1" applyBorder="1" applyAlignment="1">
      <alignment horizontal="center" vertical="center" wrapText="1"/>
    </xf>
    <xf numFmtId="0" fontId="5" fillId="0" borderId="50" xfId="3" applyFont="1" applyBorder="1" applyAlignment="1">
      <alignment vertical="center" wrapText="1"/>
    </xf>
    <xf numFmtId="2" fontId="5" fillId="25" borderId="27" xfId="3" applyNumberFormat="1" applyFont="1" applyFill="1" applyBorder="1" applyAlignment="1">
      <alignment horizontal="center" vertical="top"/>
    </xf>
    <xf numFmtId="49" fontId="3" fillId="5" borderId="21" xfId="3" applyNumberFormat="1" applyFont="1" applyFill="1" applyBorder="1" applyAlignment="1">
      <alignment vertical="top" wrapText="1"/>
    </xf>
    <xf numFmtId="49" fontId="3" fillId="11" borderId="21" xfId="3" applyNumberFormat="1" applyFont="1" applyFill="1" applyBorder="1" applyAlignment="1">
      <alignment vertical="top" wrapText="1"/>
    </xf>
    <xf numFmtId="49" fontId="3" fillId="3" borderId="21" xfId="3" applyNumberFormat="1" applyFont="1" applyFill="1" applyBorder="1" applyAlignment="1">
      <alignment vertical="top"/>
    </xf>
    <xf numFmtId="0" fontId="13" fillId="0" borderId="34" xfId="3" applyFont="1" applyBorder="1" applyAlignment="1">
      <alignment horizontal="center" vertical="center" wrapText="1"/>
    </xf>
    <xf numFmtId="164" fontId="13" fillId="7" borderId="48" xfId="3" applyNumberFormat="1" applyFont="1" applyFill="1" applyBorder="1" applyAlignment="1">
      <alignment horizontal="center" vertical="center" wrapText="1"/>
    </xf>
    <xf numFmtId="2" fontId="5" fillId="0" borderId="5" xfId="3" applyNumberFormat="1" applyFont="1" applyBorder="1" applyAlignment="1">
      <alignment horizontal="center" vertical="top"/>
    </xf>
    <xf numFmtId="49" fontId="3" fillId="5" borderId="5" xfId="3" applyNumberFormat="1" applyFont="1" applyFill="1" applyBorder="1" applyAlignment="1">
      <alignment vertical="top" wrapText="1"/>
    </xf>
    <xf numFmtId="0" fontId="5" fillId="0" borderId="63" xfId="3" applyFont="1" applyBorder="1" applyAlignment="1">
      <alignment horizontal="center" vertical="center" wrapText="1"/>
    </xf>
    <xf numFmtId="164" fontId="5" fillId="7" borderId="67" xfId="3" applyNumberFormat="1" applyFont="1" applyFill="1" applyBorder="1" applyAlignment="1">
      <alignment horizontal="center" vertical="center" wrapText="1"/>
    </xf>
    <xf numFmtId="0" fontId="5" fillId="0" borderId="66" xfId="3" applyFont="1" applyBorder="1" applyAlignment="1">
      <alignment vertical="center" wrapText="1"/>
    </xf>
    <xf numFmtId="164" fontId="5" fillId="25" borderId="27" xfId="3" applyNumberFormat="1" applyFont="1" applyFill="1" applyBorder="1" applyAlignment="1">
      <alignment horizontal="center" vertical="top"/>
    </xf>
    <xf numFmtId="49" fontId="3" fillId="5" borderId="13" xfId="3" applyNumberFormat="1" applyFont="1" applyFill="1" applyBorder="1" applyAlignment="1">
      <alignment vertical="top" wrapText="1"/>
    </xf>
    <xf numFmtId="49" fontId="13" fillId="0" borderId="12" xfId="3" applyNumberFormat="1" applyFont="1" applyBorder="1" applyAlignment="1">
      <alignment horizontal="center" vertical="center"/>
    </xf>
    <xf numFmtId="164" fontId="13" fillId="7" borderId="71" xfId="3" applyNumberFormat="1" applyFont="1" applyFill="1" applyBorder="1" applyAlignment="1">
      <alignment horizontal="center" vertical="center" wrapText="1"/>
    </xf>
    <xf numFmtId="164" fontId="5" fillId="0" borderId="5" xfId="3" applyNumberFormat="1" applyFont="1" applyBorder="1" applyAlignment="1">
      <alignment horizontal="center" vertical="top"/>
    </xf>
    <xf numFmtId="0" fontId="5" fillId="0" borderId="39" xfId="3" applyFont="1" applyBorder="1" applyAlignment="1">
      <alignment horizontal="center" vertical="center" wrapText="1"/>
    </xf>
    <xf numFmtId="164" fontId="5" fillId="7" borderId="38" xfId="3" applyNumberFormat="1" applyFont="1" applyFill="1" applyBorder="1" applyAlignment="1">
      <alignment horizontal="center" vertical="center" wrapText="1"/>
    </xf>
    <xf numFmtId="0" fontId="5" fillId="0" borderId="42" xfId="3" applyFont="1" applyBorder="1" applyAlignment="1">
      <alignment horizontal="center" vertical="center" wrapText="1"/>
    </xf>
    <xf numFmtId="164" fontId="5" fillId="7" borderId="41" xfId="3" applyNumberFormat="1" applyFont="1" applyFill="1" applyBorder="1" applyAlignment="1">
      <alignment horizontal="center" vertical="center" wrapText="1"/>
    </xf>
    <xf numFmtId="0" fontId="5" fillId="0" borderId="15" xfId="3" applyFont="1" applyBorder="1" applyAlignment="1">
      <alignment vertical="center" wrapText="1"/>
    </xf>
    <xf numFmtId="164" fontId="5" fillId="25" borderId="13" xfId="3" applyNumberFormat="1" applyFont="1" applyFill="1" applyBorder="1" applyAlignment="1">
      <alignment horizontal="center" vertical="top"/>
    </xf>
    <xf numFmtId="0" fontId="3" fillId="23" borderId="13" xfId="3" applyFont="1" applyFill="1" applyBorder="1" applyAlignment="1">
      <alignment horizontal="center" vertical="top"/>
    </xf>
    <xf numFmtId="164" fontId="13" fillId="7" borderId="68" xfId="3" applyNumberFormat="1" applyFont="1" applyFill="1" applyBorder="1" applyAlignment="1">
      <alignment horizontal="center" vertical="center" wrapText="1"/>
    </xf>
    <xf numFmtId="164" fontId="5" fillId="0" borderId="27" xfId="3" applyNumberFormat="1" applyFont="1" applyBorder="1" applyAlignment="1">
      <alignment horizontal="center" vertical="top"/>
    </xf>
    <xf numFmtId="0" fontId="5" fillId="0" borderId="27" xfId="3" applyFont="1" applyBorder="1" applyAlignment="1">
      <alignment horizontal="center" vertical="top"/>
    </xf>
    <xf numFmtId="49" fontId="5" fillId="0" borderId="5" xfId="3" applyNumberFormat="1" applyFont="1" applyBorder="1" applyAlignment="1">
      <alignment horizontal="center" vertical="top"/>
    </xf>
    <xf numFmtId="164" fontId="5" fillId="7" borderId="25" xfId="3" applyNumberFormat="1" applyFont="1" applyFill="1" applyBorder="1" applyAlignment="1">
      <alignment horizontal="center" vertical="center" wrapText="1"/>
    </xf>
    <xf numFmtId="2" fontId="5" fillId="0" borderId="56" xfId="3" applyNumberFormat="1" applyFont="1" applyBorder="1" applyAlignment="1">
      <alignment horizontal="center" vertical="top"/>
    </xf>
    <xf numFmtId="0" fontId="5" fillId="0" borderId="56" xfId="3" applyFont="1" applyBorder="1" applyAlignment="1">
      <alignment horizontal="center" vertical="top"/>
    </xf>
    <xf numFmtId="0" fontId="13" fillId="0" borderId="29" xfId="3" applyFont="1" applyBorder="1" applyAlignment="1">
      <alignment horizontal="center" vertical="center" wrapText="1"/>
    </xf>
    <xf numFmtId="164" fontId="13" fillId="7" borderId="32" xfId="3" applyNumberFormat="1" applyFont="1" applyFill="1" applyBorder="1" applyAlignment="1">
      <alignment horizontal="center" vertical="center" wrapText="1"/>
    </xf>
    <xf numFmtId="0" fontId="13" fillId="0" borderId="47" xfId="3" applyFont="1" applyBorder="1" applyAlignment="1">
      <alignment vertical="center" wrapText="1"/>
    </xf>
    <xf numFmtId="2" fontId="5" fillId="0" borderId="2" xfId="3" applyNumberFormat="1" applyFont="1" applyBorder="1" applyAlignment="1">
      <alignment horizontal="center" vertical="top"/>
    </xf>
    <xf numFmtId="0" fontId="13" fillId="10" borderId="21" xfId="4" applyFont="1" applyFill="1" applyBorder="1" applyAlignment="1">
      <alignment horizontal="left" vertical="top" wrapText="1"/>
    </xf>
    <xf numFmtId="0" fontId="13" fillId="5" borderId="42" xfId="3" applyFont="1" applyFill="1" applyBorder="1" applyAlignment="1">
      <alignment horizontal="center" vertical="center"/>
    </xf>
    <xf numFmtId="0" fontId="13" fillId="0" borderId="0" xfId="3" applyFont="1" applyBorder="1"/>
    <xf numFmtId="2" fontId="32" fillId="0" borderId="56" xfId="3" applyNumberFormat="1" applyFont="1" applyBorder="1" applyAlignment="1">
      <alignment horizontal="center" vertical="top"/>
    </xf>
    <xf numFmtId="0" fontId="13" fillId="10" borderId="13" xfId="4" applyFont="1" applyFill="1" applyBorder="1" applyAlignment="1">
      <alignment horizontal="left" vertical="top" wrapText="1"/>
    </xf>
    <xf numFmtId="0" fontId="13" fillId="5" borderId="34" xfId="3" applyFont="1" applyFill="1" applyBorder="1" applyAlignment="1">
      <alignment horizontal="center" vertical="center"/>
    </xf>
    <xf numFmtId="0" fontId="13" fillId="0" borderId="28" xfId="3" applyFont="1" applyBorder="1"/>
    <xf numFmtId="0" fontId="13" fillId="10" borderId="5" xfId="4" applyFont="1" applyFill="1" applyBorder="1" applyAlignment="1">
      <alignment horizontal="left" vertical="top" wrapText="1"/>
    </xf>
    <xf numFmtId="0" fontId="3" fillId="11" borderId="7" xfId="3" applyFont="1" applyFill="1" applyBorder="1" applyAlignment="1">
      <alignment horizontal="center" vertical="top"/>
    </xf>
    <xf numFmtId="0" fontId="8" fillId="0" borderId="20" xfId="3" applyBorder="1"/>
    <xf numFmtId="0" fontId="8" fillId="0" borderId="24" xfId="3" applyBorder="1"/>
    <xf numFmtId="0" fontId="8" fillId="0" borderId="22" xfId="3" applyBorder="1"/>
    <xf numFmtId="0" fontId="5" fillId="11" borderId="69" xfId="3" applyFont="1" applyFill="1" applyBorder="1" applyAlignment="1">
      <alignment horizontal="center" vertical="top"/>
    </xf>
    <xf numFmtId="0" fontId="5" fillId="0" borderId="34" xfId="3" applyFont="1" applyBorder="1" applyAlignment="1">
      <alignment horizontal="center" vertical="center"/>
    </xf>
    <xf numFmtId="164" fontId="5" fillId="7" borderId="48" xfId="3" applyNumberFormat="1" applyFont="1" applyFill="1" applyBorder="1" applyAlignment="1">
      <alignment horizontal="center" vertical="center" wrapText="1"/>
    </xf>
    <xf numFmtId="0" fontId="13" fillId="5" borderId="46" xfId="3" applyFont="1" applyFill="1" applyBorder="1" applyAlignment="1">
      <alignment vertical="center" wrapText="1"/>
    </xf>
    <xf numFmtId="0" fontId="13" fillId="5" borderId="12" xfId="3" applyFont="1" applyFill="1" applyBorder="1" applyAlignment="1">
      <alignment horizontal="center" vertical="center" wrapText="1"/>
    </xf>
    <xf numFmtId="0" fontId="3" fillId="0" borderId="1" xfId="3" applyFont="1" applyBorder="1" applyAlignment="1">
      <alignment vertical="top"/>
    </xf>
    <xf numFmtId="0" fontId="3" fillId="0" borderId="1" xfId="3" applyFont="1" applyBorder="1" applyAlignment="1">
      <alignment horizontal="center" vertical="top"/>
    </xf>
    <xf numFmtId="0" fontId="3" fillId="0" borderId="1" xfId="3" applyFont="1" applyBorder="1" applyAlignment="1">
      <alignment vertical="top" textRotation="90"/>
    </xf>
    <xf numFmtId="0" fontId="13" fillId="5" borderId="31" xfId="3" applyFont="1" applyFill="1" applyBorder="1" applyAlignment="1">
      <alignment wrapText="1"/>
    </xf>
    <xf numFmtId="0" fontId="3" fillId="0" borderId="28" xfId="3" applyFont="1" applyBorder="1" applyAlignment="1">
      <alignment vertical="top"/>
    </xf>
    <xf numFmtId="0" fontId="3" fillId="0" borderId="28" xfId="3" applyFont="1" applyBorder="1" applyAlignment="1">
      <alignment vertical="top" textRotation="90"/>
    </xf>
    <xf numFmtId="0" fontId="3" fillId="4" borderId="9" xfId="3" applyFont="1" applyFill="1" applyBorder="1" applyAlignment="1">
      <alignment vertical="top"/>
    </xf>
    <xf numFmtId="0" fontId="3" fillId="4" borderId="8" xfId="3" applyFont="1" applyFill="1" applyBorder="1" applyAlignment="1">
      <alignment vertical="top" textRotation="90"/>
    </xf>
    <xf numFmtId="1" fontId="5" fillId="0" borderId="26" xfId="3" applyNumberFormat="1" applyFont="1" applyBorder="1" applyAlignment="1">
      <alignment horizontal="center" vertical="center"/>
    </xf>
    <xf numFmtId="0" fontId="5" fillId="0" borderId="23" xfId="3" applyFont="1" applyBorder="1" applyAlignment="1">
      <alignment horizontal="justify" vertical="center"/>
    </xf>
    <xf numFmtId="164" fontId="5" fillId="25" borderId="9" xfId="3" applyNumberFormat="1" applyFont="1" applyFill="1" applyBorder="1" applyAlignment="1">
      <alignment horizontal="center" vertical="top"/>
    </xf>
    <xf numFmtId="0" fontId="13" fillId="0" borderId="39" xfId="3" applyFont="1" applyBorder="1" applyAlignment="1">
      <alignment horizontal="center" vertical="center"/>
    </xf>
    <xf numFmtId="0" fontId="13" fillId="0" borderId="61" xfId="3" applyFont="1" applyBorder="1" applyAlignment="1">
      <alignment horizontal="center" vertical="center" wrapText="1"/>
    </xf>
    <xf numFmtId="0" fontId="13" fillId="0" borderId="40" xfId="3" applyFont="1" applyBorder="1" applyAlignment="1">
      <alignment horizontal="justify" vertical="center"/>
    </xf>
    <xf numFmtId="164" fontId="5" fillId="0" borderId="0" xfId="3" applyNumberFormat="1" applyFont="1" applyBorder="1" applyAlignment="1">
      <alignment horizontal="center" vertical="top"/>
    </xf>
    <xf numFmtId="0" fontId="5" fillId="0" borderId="13" xfId="3" applyFont="1" applyBorder="1" applyAlignment="1">
      <alignment horizontal="center" vertical="top"/>
    </xf>
    <xf numFmtId="1" fontId="5" fillId="0" borderId="63" xfId="3" applyNumberFormat="1" applyFont="1" applyBorder="1" applyAlignment="1">
      <alignment horizontal="center" vertical="center"/>
    </xf>
    <xf numFmtId="0" fontId="13" fillId="0" borderId="15" xfId="3" applyFont="1" applyBorder="1" applyAlignment="1">
      <alignment horizontal="justify" vertical="center"/>
    </xf>
    <xf numFmtId="1" fontId="13" fillId="0" borderId="63" xfId="3" applyNumberFormat="1" applyFont="1" applyBorder="1" applyAlignment="1">
      <alignment horizontal="center" vertical="center"/>
    </xf>
    <xf numFmtId="164" fontId="13" fillId="7" borderId="67" xfId="3" applyNumberFormat="1" applyFont="1" applyFill="1" applyBorder="1" applyAlignment="1">
      <alignment horizontal="center" vertical="center" wrapText="1"/>
    </xf>
    <xf numFmtId="0" fontId="13" fillId="0" borderId="40" xfId="3" applyFont="1" applyBorder="1" applyAlignment="1">
      <alignment wrapText="1"/>
    </xf>
    <xf numFmtId="0" fontId="13" fillId="0" borderId="66" xfId="3" applyFont="1" applyBorder="1" applyAlignment="1">
      <alignment horizontal="justify" vertical="center"/>
    </xf>
    <xf numFmtId="0" fontId="13" fillId="0" borderId="32" xfId="3" applyFont="1" applyBorder="1" applyAlignment="1">
      <alignment horizontal="center" vertical="center" wrapText="1"/>
    </xf>
    <xf numFmtId="0" fontId="13" fillId="0" borderId="17" xfId="3" applyFont="1" applyBorder="1" applyAlignment="1">
      <alignment horizontal="center" vertical="center"/>
    </xf>
    <xf numFmtId="0" fontId="13" fillId="0" borderId="71" xfId="3" applyFont="1" applyBorder="1" applyAlignment="1">
      <alignment horizontal="center" vertical="center"/>
    </xf>
    <xf numFmtId="0" fontId="13" fillId="0" borderId="60" xfId="3" applyFont="1" applyBorder="1" applyAlignment="1">
      <alignment wrapText="1"/>
    </xf>
    <xf numFmtId="1" fontId="5" fillId="0" borderId="39" xfId="3" applyNumberFormat="1" applyFont="1" applyBorder="1" applyAlignment="1">
      <alignment horizontal="center" vertical="center"/>
    </xf>
    <xf numFmtId="164" fontId="5" fillId="7" borderId="61" xfId="3" applyNumberFormat="1" applyFont="1" applyFill="1" applyBorder="1" applyAlignment="1">
      <alignment horizontal="center" vertical="center" wrapText="1"/>
    </xf>
    <xf numFmtId="0" fontId="13" fillId="0" borderId="60" xfId="3" applyFont="1" applyBorder="1" applyAlignment="1">
      <alignment horizontal="justify" vertical="center"/>
    </xf>
    <xf numFmtId="0" fontId="13" fillId="10" borderId="69" xfId="4" applyFont="1" applyFill="1" applyBorder="1" applyAlignment="1">
      <alignment horizontal="left" vertical="top" wrapText="1"/>
    </xf>
    <xf numFmtId="49" fontId="3" fillId="5" borderId="69" xfId="3" applyNumberFormat="1" applyFont="1" applyFill="1" applyBorder="1" applyAlignment="1">
      <alignment horizontal="center" vertical="top" wrapText="1"/>
    </xf>
    <xf numFmtId="49" fontId="3" fillId="10" borderId="69" xfId="3" applyNumberFormat="1" applyFont="1" applyFill="1" applyBorder="1" applyAlignment="1">
      <alignment horizontal="center" vertical="top" wrapText="1"/>
    </xf>
    <xf numFmtId="49" fontId="3" fillId="11" borderId="51" xfId="3" applyNumberFormat="1" applyFont="1" applyFill="1" applyBorder="1" applyAlignment="1">
      <alignment vertical="top" wrapText="1"/>
    </xf>
    <xf numFmtId="1" fontId="13" fillId="0" borderId="29" xfId="3" applyNumberFormat="1" applyFont="1" applyBorder="1" applyAlignment="1">
      <alignment horizontal="center" vertical="center"/>
    </xf>
    <xf numFmtId="0" fontId="13" fillId="0" borderId="46" xfId="3" applyFont="1" applyBorder="1" applyAlignment="1">
      <alignment horizontal="justify" vertical="center"/>
    </xf>
    <xf numFmtId="164" fontId="5" fillId="0" borderId="28" xfId="3" applyNumberFormat="1" applyFont="1" applyBorder="1" applyAlignment="1">
      <alignment horizontal="center" vertical="top"/>
    </xf>
    <xf numFmtId="49" fontId="5" fillId="0" borderId="6" xfId="3" applyNumberFormat="1" applyFont="1" applyBorder="1" applyAlignment="1">
      <alignment horizontal="center" vertical="top"/>
    </xf>
    <xf numFmtId="49" fontId="3" fillId="11" borderId="53" xfId="3" applyNumberFormat="1" applyFont="1" applyFill="1" applyBorder="1" applyAlignment="1">
      <alignment vertical="top" wrapText="1"/>
    </xf>
    <xf numFmtId="164" fontId="3" fillId="11" borderId="59" xfId="3" applyNumberFormat="1" applyFont="1" applyFill="1" applyBorder="1" applyAlignment="1">
      <alignment horizontal="center" vertical="top"/>
    </xf>
    <xf numFmtId="164" fontId="5" fillId="11" borderId="37" xfId="3" applyNumberFormat="1" applyFont="1" applyFill="1" applyBorder="1" applyAlignment="1">
      <alignment horizontal="center" vertical="top"/>
    </xf>
    <xf numFmtId="9" fontId="5" fillId="0" borderId="30" xfId="3" applyNumberFormat="1" applyFont="1" applyBorder="1" applyAlignment="1">
      <alignment horizontal="left" vertical="top"/>
    </xf>
    <xf numFmtId="0" fontId="5" fillId="0" borderId="44" xfId="3" applyFont="1" applyBorder="1" applyAlignment="1">
      <alignment horizontal="left" vertical="top"/>
    </xf>
    <xf numFmtId="0" fontId="5" fillId="0" borderId="23" xfId="3" applyFont="1" applyBorder="1" applyAlignment="1">
      <alignment horizontal="left" vertical="top"/>
    </xf>
    <xf numFmtId="164" fontId="3" fillId="23" borderId="9" xfId="3" applyNumberFormat="1" applyFont="1" applyFill="1" applyBorder="1" applyAlignment="1">
      <alignment horizontal="center" vertical="top"/>
    </xf>
    <xf numFmtId="49" fontId="13" fillId="0" borderId="22" xfId="3" applyNumberFormat="1" applyFont="1" applyFill="1" applyBorder="1" applyAlignment="1">
      <alignment horizontal="left" vertical="top" wrapText="1"/>
    </xf>
    <xf numFmtId="49" fontId="9" fillId="0" borderId="21" xfId="3" applyNumberFormat="1" applyFont="1" applyBorder="1" applyAlignment="1">
      <alignment horizontal="center" vertical="center" textRotation="90"/>
    </xf>
    <xf numFmtId="0" fontId="12" fillId="11" borderId="21" xfId="3" applyFont="1" applyFill="1" applyBorder="1" applyAlignment="1">
      <alignment horizontal="center" vertical="center" textRotation="90" wrapText="1"/>
    </xf>
    <xf numFmtId="9" fontId="5" fillId="0" borderId="42" xfId="3" applyNumberFormat="1" applyFont="1" applyBorder="1" applyAlignment="1">
      <alignment horizontal="left" vertical="top"/>
    </xf>
    <xf numFmtId="0" fontId="5" fillId="0" borderId="35" xfId="3" applyFont="1" applyBorder="1" applyAlignment="1">
      <alignment horizontal="left" vertical="top"/>
    </xf>
    <xf numFmtId="0" fontId="5" fillId="0" borderId="15" xfId="3" applyFont="1" applyBorder="1" applyAlignment="1">
      <alignment horizontal="left" vertical="top"/>
    </xf>
    <xf numFmtId="164" fontId="5" fillId="0" borderId="4" xfId="3" applyNumberFormat="1" applyFont="1" applyBorder="1" applyAlignment="1">
      <alignment horizontal="center" vertical="top"/>
    </xf>
    <xf numFmtId="49" fontId="13" fillId="0" borderId="14" xfId="3" applyNumberFormat="1" applyFont="1" applyFill="1" applyBorder="1" applyAlignment="1">
      <alignment horizontal="left" vertical="top" wrapText="1"/>
    </xf>
    <xf numFmtId="49" fontId="9" fillId="0" borderId="13" xfId="3" applyNumberFormat="1" applyFont="1" applyBorder="1" applyAlignment="1">
      <alignment horizontal="center" vertical="center" textRotation="90"/>
    </xf>
    <xf numFmtId="0" fontId="12" fillId="11" borderId="13" xfId="3" applyFont="1" applyFill="1" applyBorder="1" applyAlignment="1">
      <alignment horizontal="center" vertical="center" textRotation="90" wrapText="1"/>
    </xf>
    <xf numFmtId="0" fontId="31" fillId="5" borderId="0" xfId="3" applyFont="1" applyFill="1" applyBorder="1" applyAlignment="1">
      <alignment horizontal="center" vertical="top" wrapText="1"/>
    </xf>
    <xf numFmtId="9" fontId="5" fillId="0" borderId="29" xfId="3" applyNumberFormat="1" applyFont="1" applyBorder="1" applyAlignment="1">
      <alignment horizontal="left" vertical="top"/>
    </xf>
    <xf numFmtId="0" fontId="5" fillId="0" borderId="32" xfId="3" applyFont="1" applyBorder="1" applyAlignment="1">
      <alignment horizontal="left" vertical="top"/>
    </xf>
    <xf numFmtId="0" fontId="5" fillId="0" borderId="47" xfId="3" applyFont="1" applyBorder="1" applyAlignment="1">
      <alignment horizontal="left" vertical="top"/>
    </xf>
    <xf numFmtId="164" fontId="32" fillId="0" borderId="4" xfId="3" applyNumberFormat="1" applyFont="1" applyBorder="1" applyAlignment="1">
      <alignment horizontal="center" vertical="top"/>
    </xf>
    <xf numFmtId="49" fontId="13" fillId="0" borderId="6" xfId="3" applyNumberFormat="1" applyFont="1" applyFill="1" applyBorder="1" applyAlignment="1">
      <alignment horizontal="left" vertical="top" wrapText="1"/>
    </xf>
    <xf numFmtId="49" fontId="9" fillId="0" borderId="5" xfId="3" applyNumberFormat="1" applyFont="1" applyBorder="1" applyAlignment="1">
      <alignment horizontal="center" vertical="center" textRotation="90"/>
    </xf>
    <xf numFmtId="0" fontId="12" fillId="11" borderId="5" xfId="3" applyFont="1" applyFill="1" applyBorder="1" applyAlignment="1">
      <alignment horizontal="center" vertical="center" textRotation="90" wrapText="1"/>
    </xf>
    <xf numFmtId="9" fontId="5" fillId="0" borderId="26" xfId="3" applyNumberFormat="1" applyFont="1" applyBorder="1" applyAlignment="1">
      <alignment horizontal="left" vertical="top"/>
    </xf>
    <xf numFmtId="0" fontId="5" fillId="0" borderId="49" xfId="3" applyFont="1" applyBorder="1" applyAlignment="1">
      <alignment horizontal="left" vertical="top"/>
    </xf>
    <xf numFmtId="0" fontId="5" fillId="0" borderId="50" xfId="3" applyFont="1" applyBorder="1" applyAlignment="1">
      <alignment horizontal="left" vertical="top"/>
    </xf>
    <xf numFmtId="0" fontId="13" fillId="7" borderId="39" xfId="3" applyFont="1" applyFill="1" applyBorder="1" applyAlignment="1">
      <alignment horizontal="center" vertical="center" wrapText="1"/>
    </xf>
    <xf numFmtId="164" fontId="13" fillId="7" borderId="38" xfId="3" applyNumberFormat="1" applyFont="1" applyFill="1" applyBorder="1" applyAlignment="1">
      <alignment horizontal="center" vertical="center" wrapText="1"/>
    </xf>
    <xf numFmtId="0" fontId="13" fillId="7" borderId="34" xfId="3" applyFont="1" applyFill="1" applyBorder="1" applyAlignment="1">
      <alignment horizontal="center" vertical="center" wrapText="1"/>
    </xf>
    <xf numFmtId="164" fontId="13" fillId="7" borderId="33" xfId="3" applyNumberFormat="1" applyFont="1" applyFill="1" applyBorder="1" applyAlignment="1">
      <alignment horizontal="center" vertical="center" wrapText="1"/>
    </xf>
    <xf numFmtId="9" fontId="13" fillId="0" borderId="42" xfId="3" applyNumberFormat="1" applyFont="1" applyBorder="1" applyAlignment="1">
      <alignment horizontal="center" vertical="top"/>
    </xf>
    <xf numFmtId="0" fontId="13" fillId="0" borderId="35" xfId="3" applyFont="1" applyBorder="1" applyAlignment="1">
      <alignment horizontal="left" vertical="top"/>
    </xf>
    <xf numFmtId="0" fontId="13" fillId="0" borderId="15" xfId="3" applyFont="1" applyBorder="1" applyAlignment="1">
      <alignment horizontal="left" vertical="top"/>
    </xf>
    <xf numFmtId="49" fontId="3" fillId="2" borderId="14" xfId="3" applyNumberFormat="1" applyFont="1" applyFill="1" applyBorder="1" applyAlignment="1">
      <alignment horizontal="center" vertical="top"/>
    </xf>
    <xf numFmtId="164" fontId="35" fillId="0" borderId="5" xfId="3" applyNumberFormat="1" applyFont="1" applyFill="1" applyBorder="1" applyAlignment="1">
      <alignment horizontal="center" vertical="top"/>
    </xf>
    <xf numFmtId="9" fontId="13" fillId="0" borderId="26" xfId="3" applyNumberFormat="1" applyFont="1" applyBorder="1" applyAlignment="1">
      <alignment horizontal="center" vertical="top"/>
    </xf>
    <xf numFmtId="0" fontId="13" fillId="0" borderId="49" xfId="3" applyFont="1" applyBorder="1" applyAlignment="1">
      <alignment horizontal="left" vertical="top"/>
    </xf>
    <xf numFmtId="0" fontId="13" fillId="0" borderId="50" xfId="3" applyFont="1" applyBorder="1" applyAlignment="1">
      <alignment horizontal="left" vertical="top"/>
    </xf>
    <xf numFmtId="0" fontId="26" fillId="7" borderId="34" xfId="3" applyFont="1" applyFill="1" applyBorder="1" applyAlignment="1">
      <alignment horizontal="center" vertical="center" wrapText="1"/>
    </xf>
    <xf numFmtId="164" fontId="32" fillId="0" borderId="69" xfId="3" applyNumberFormat="1" applyFont="1" applyBorder="1" applyAlignment="1">
      <alignment horizontal="center" vertical="top"/>
    </xf>
    <xf numFmtId="0" fontId="13" fillId="5" borderId="29" xfId="8" applyFont="1" applyFill="1" applyBorder="1" applyAlignment="1">
      <alignment horizontal="center" vertical="center" wrapText="1"/>
    </xf>
    <xf numFmtId="0" fontId="13" fillId="5" borderId="16" xfId="8" applyFont="1" applyFill="1" applyBorder="1" applyAlignment="1">
      <alignment horizontal="center" vertical="center" wrapText="1"/>
    </xf>
    <xf numFmtId="0" fontId="13" fillId="5" borderId="47" xfId="8" applyFont="1" applyFill="1" applyBorder="1" applyAlignment="1">
      <alignment horizontal="justify" vertical="center"/>
    </xf>
    <xf numFmtId="0" fontId="41" fillId="0" borderId="9" xfId="3" applyFont="1" applyBorder="1" applyAlignment="1">
      <alignment vertical="top" wrapText="1"/>
    </xf>
    <xf numFmtId="49" fontId="3" fillId="4" borderId="13" xfId="3" applyNumberFormat="1" applyFont="1" applyFill="1" applyBorder="1" applyAlignment="1">
      <alignment horizontal="center" vertical="top"/>
    </xf>
    <xf numFmtId="0" fontId="13" fillId="5" borderId="26" xfId="3" applyFont="1" applyFill="1" applyBorder="1" applyAlignment="1">
      <alignment horizontal="center" vertical="top" wrapText="1"/>
    </xf>
    <xf numFmtId="0" fontId="13" fillId="0" borderId="25" xfId="3" applyFont="1" applyBorder="1" applyAlignment="1">
      <alignment horizontal="center" vertical="center" wrapText="1"/>
    </xf>
    <xf numFmtId="0" fontId="13" fillId="0" borderId="50" xfId="3" applyFont="1" applyBorder="1" applyAlignment="1">
      <alignment horizontal="justify" vertical="center"/>
    </xf>
    <xf numFmtId="0" fontId="41" fillId="0" borderId="0" xfId="3" applyFont="1" applyBorder="1" applyAlignment="1">
      <alignment vertical="top" wrapText="1"/>
    </xf>
    <xf numFmtId="0" fontId="41" fillId="0" borderId="0" xfId="3" applyFont="1" applyBorder="1" applyAlignment="1">
      <alignment vertical="top" textRotation="90" wrapText="1"/>
    </xf>
    <xf numFmtId="49" fontId="3" fillId="0" borderId="0" xfId="3" applyNumberFormat="1" applyFont="1" applyBorder="1" applyAlignment="1">
      <alignment vertical="top" wrapText="1"/>
    </xf>
    <xf numFmtId="0" fontId="3" fillId="0" borderId="0" xfId="3" applyFont="1" applyBorder="1" applyAlignment="1">
      <alignment vertical="top"/>
    </xf>
    <xf numFmtId="0" fontId="3" fillId="0" borderId="14" xfId="3" applyFont="1" applyBorder="1" applyAlignment="1">
      <alignment vertical="top"/>
    </xf>
    <xf numFmtId="49" fontId="3" fillId="2" borderId="13" xfId="3" applyNumberFormat="1" applyFont="1" applyFill="1" applyBorder="1" applyAlignment="1">
      <alignment horizontal="center" vertical="top"/>
    </xf>
    <xf numFmtId="0" fontId="13" fillId="0" borderId="17" xfId="3" applyFont="1" applyBorder="1" applyAlignment="1">
      <alignment horizontal="center" vertical="center" wrapText="1"/>
    </xf>
    <xf numFmtId="0" fontId="13" fillId="0" borderId="57" xfId="3" applyFont="1" applyBorder="1" applyAlignment="1">
      <alignment horizontal="center" vertical="center"/>
    </xf>
    <xf numFmtId="0" fontId="13" fillId="0" borderId="45" xfId="3" applyFont="1" applyBorder="1" applyAlignment="1">
      <alignment horizontal="justify" vertical="center"/>
    </xf>
    <xf numFmtId="0" fontId="52" fillId="5" borderId="34" xfId="3" applyFont="1" applyFill="1" applyBorder="1" applyAlignment="1">
      <alignment vertical="top" wrapText="1"/>
    </xf>
    <xf numFmtId="0" fontId="41" fillId="0" borderId="28" xfId="3" applyFont="1" applyBorder="1" applyAlignment="1">
      <alignment vertical="top" wrapText="1"/>
    </xf>
    <xf numFmtId="0" fontId="41" fillId="0" borderId="28" xfId="3" applyFont="1" applyBorder="1" applyAlignment="1">
      <alignment vertical="top" textRotation="90" wrapText="1"/>
    </xf>
    <xf numFmtId="49" fontId="3" fillId="0" borderId="28" xfId="3" applyNumberFormat="1" applyFont="1" applyBorder="1" applyAlignment="1">
      <alignment vertical="top" wrapText="1"/>
    </xf>
    <xf numFmtId="0" fontId="3" fillId="3" borderId="9" xfId="3" applyFont="1" applyFill="1" applyBorder="1" applyAlignment="1">
      <alignment horizontal="left" vertical="top"/>
    </xf>
    <xf numFmtId="0" fontId="3" fillId="2" borderId="8" xfId="3" applyFont="1" applyFill="1" applyBorder="1" applyAlignment="1">
      <alignment horizontal="left" vertical="top" textRotation="90"/>
    </xf>
    <xf numFmtId="0" fontId="3" fillId="2" borderId="8" xfId="3" applyFont="1" applyFill="1" applyBorder="1"/>
    <xf numFmtId="0" fontId="13" fillId="0" borderId="1" xfId="3" applyFont="1" applyBorder="1" applyAlignment="1"/>
    <xf numFmtId="164" fontId="12" fillId="0" borderId="0" xfId="9" applyNumberFormat="1" applyFont="1" applyAlignment="1">
      <alignment vertical="top" wrapText="1"/>
    </xf>
    <xf numFmtId="164" fontId="19" fillId="25" borderId="27" xfId="9" applyNumberFormat="1" applyFont="1" applyFill="1" applyBorder="1" applyAlignment="1">
      <alignment vertical="top" wrapText="1"/>
    </xf>
    <xf numFmtId="164" fontId="13" fillId="0" borderId="0" xfId="9" applyNumberFormat="1" applyFont="1" applyAlignment="1">
      <alignment vertical="top" wrapText="1"/>
    </xf>
    <xf numFmtId="164" fontId="26" fillId="0" borderId="2" xfId="9" applyNumberFormat="1" applyFont="1" applyBorder="1" applyAlignment="1">
      <alignment vertical="top" wrapText="1"/>
    </xf>
    <xf numFmtId="164" fontId="19" fillId="12" borderId="27" xfId="9" applyNumberFormat="1" applyFont="1" applyFill="1" applyBorder="1" applyAlignment="1">
      <alignment vertical="top" wrapText="1"/>
    </xf>
    <xf numFmtId="164" fontId="13" fillId="0" borderId="18" xfId="9" applyNumberFormat="1" applyFont="1" applyBorder="1" applyAlignment="1">
      <alignment vertical="top" wrapText="1"/>
    </xf>
    <xf numFmtId="164" fontId="13" fillId="0" borderId="56" xfId="9" applyNumberFormat="1" applyFont="1" applyBorder="1" applyAlignment="1">
      <alignment vertical="top" wrapText="1"/>
    </xf>
    <xf numFmtId="164" fontId="26" fillId="0" borderId="10" xfId="9" applyNumberFormat="1" applyFont="1" applyBorder="1" applyAlignment="1">
      <alignment vertical="top" wrapText="1"/>
    </xf>
    <xf numFmtId="164" fontId="13" fillId="0" borderId="10" xfId="9" applyNumberFormat="1" applyFont="1" applyBorder="1" applyAlignment="1">
      <alignment vertical="top" wrapText="1"/>
    </xf>
    <xf numFmtId="164" fontId="13" fillId="0" borderId="0" xfId="2" applyNumberFormat="1" applyFont="1" applyAlignment="1">
      <alignment vertical="top" wrapText="1"/>
    </xf>
    <xf numFmtId="164" fontId="13" fillId="0" borderId="10" xfId="2" applyNumberFormat="1" applyFont="1" applyBorder="1" applyAlignment="1">
      <alignment vertical="top" wrapText="1"/>
    </xf>
    <xf numFmtId="0" fontId="81" fillId="0" borderId="0" xfId="9" applyFont="1" applyAlignment="1">
      <alignment vertical="center" wrapText="1"/>
    </xf>
    <xf numFmtId="0" fontId="12" fillId="0" borderId="0" xfId="1" applyFont="1" applyAlignment="1">
      <alignment horizontal="center" vertical="center" wrapText="1"/>
    </xf>
    <xf numFmtId="0" fontId="8" fillId="0" borderId="8" xfId="9" applyFont="1" applyBorder="1"/>
    <xf numFmtId="0" fontId="12" fillId="0" borderId="8" xfId="9" applyFont="1" applyBorder="1" applyAlignment="1">
      <alignment vertical="center" wrapText="1"/>
    </xf>
    <xf numFmtId="0" fontId="12" fillId="0" borderId="7" xfId="9" applyFont="1" applyBorder="1" applyAlignment="1">
      <alignment vertical="center" wrapText="1"/>
    </xf>
    <xf numFmtId="0" fontId="14" fillId="9" borderId="9" xfId="9" applyFont="1" applyFill="1" applyBorder="1" applyAlignment="1">
      <alignment vertical="top"/>
    </xf>
    <xf numFmtId="0" fontId="14" fillId="9" borderId="8" xfId="9" applyFont="1" applyFill="1" applyBorder="1" applyAlignment="1">
      <alignment vertical="top"/>
    </xf>
    <xf numFmtId="0" fontId="14" fillId="9" borderId="7" xfId="9" applyFont="1" applyFill="1" applyBorder="1" applyAlignment="1">
      <alignment vertical="top"/>
    </xf>
    <xf numFmtId="164" fontId="23" fillId="9" borderId="27" xfId="9" applyNumberFormat="1" applyFont="1" applyFill="1" applyBorder="1" applyAlignment="1">
      <alignment horizontal="center" vertical="top"/>
    </xf>
    <xf numFmtId="49" fontId="6" fillId="2" borderId="20" xfId="8" applyNumberFormat="1" applyFont="1" applyFill="1" applyBorder="1" applyAlignment="1">
      <alignment vertical="top"/>
    </xf>
    <xf numFmtId="49" fontId="6" fillId="2" borderId="1" xfId="8" applyNumberFormat="1" applyFont="1" applyFill="1" applyBorder="1" applyAlignment="1">
      <alignment vertical="top"/>
    </xf>
    <xf numFmtId="49" fontId="6" fillId="2" borderId="22" xfId="8" applyNumberFormat="1" applyFont="1" applyFill="1" applyBorder="1" applyAlignment="1">
      <alignment vertical="top"/>
    </xf>
    <xf numFmtId="164" fontId="23" fillId="2" borderId="21" xfId="8" applyNumberFormat="1" applyFont="1" applyFill="1" applyBorder="1" applyAlignment="1">
      <alignment horizontal="center" vertical="top"/>
    </xf>
    <xf numFmtId="49" fontId="6" fillId="3" borderId="47" xfId="9" applyNumberFormat="1" applyFont="1" applyFill="1" applyBorder="1" applyAlignment="1">
      <alignment horizontal="center" vertical="top" wrapText="1"/>
    </xf>
    <xf numFmtId="0" fontId="14" fillId="4" borderId="9" xfId="9" applyFont="1" applyFill="1" applyBorder="1" applyAlignment="1">
      <alignment vertical="top"/>
    </xf>
    <xf numFmtId="0" fontId="14" fillId="4" borderId="8" xfId="9" applyFont="1" applyFill="1" applyBorder="1" applyAlignment="1">
      <alignment vertical="top"/>
    </xf>
    <xf numFmtId="0" fontId="14" fillId="4" borderId="7" xfId="9" applyFont="1" applyFill="1" applyBorder="1" applyAlignment="1">
      <alignment vertical="top"/>
    </xf>
    <xf numFmtId="164" fontId="6" fillId="4" borderId="27" xfId="9" applyNumberFormat="1" applyFont="1" applyFill="1" applyBorder="1" applyAlignment="1">
      <alignment horizontal="center" vertical="top"/>
    </xf>
    <xf numFmtId="0" fontId="6" fillId="4" borderId="27" xfId="9" applyFont="1" applyFill="1" applyBorder="1" applyAlignment="1">
      <alignment horizontal="center" vertical="top"/>
    </xf>
    <xf numFmtId="49" fontId="6" fillId="6" borderId="27" xfId="9" applyNumberFormat="1" applyFont="1" applyFill="1" applyBorder="1" applyAlignment="1">
      <alignment horizontal="center" vertical="top"/>
    </xf>
    <xf numFmtId="49" fontId="6" fillId="3" borderId="7" xfId="9" applyNumberFormat="1" applyFont="1" applyFill="1" applyBorder="1" applyAlignment="1">
      <alignment horizontal="center" vertical="top"/>
    </xf>
    <xf numFmtId="0" fontId="14" fillId="0" borderId="20" xfId="9" applyFont="1" applyBorder="1" applyAlignment="1">
      <alignment horizontal="center" vertical="top" wrapText="1"/>
    </xf>
    <xf numFmtId="164" fontId="13" fillId="7" borderId="24" xfId="9" applyNumberFormat="1" applyFont="1" applyFill="1" applyBorder="1" applyAlignment="1">
      <alignment horizontal="center" vertical="top" wrapText="1"/>
    </xf>
    <xf numFmtId="0" fontId="13" fillId="0" borderId="22" xfId="9" applyFont="1" applyBorder="1" applyAlignment="1">
      <alignment horizontal="left" vertical="top" wrapText="1"/>
    </xf>
    <xf numFmtId="164" fontId="6" fillId="23" borderId="21" xfId="9" applyNumberFormat="1" applyFont="1" applyFill="1" applyBorder="1" applyAlignment="1">
      <alignment horizontal="center" vertical="top"/>
    </xf>
    <xf numFmtId="0" fontId="6" fillId="23" borderId="18" xfId="9" applyFont="1" applyFill="1" applyBorder="1" applyAlignment="1">
      <alignment horizontal="center" vertical="top"/>
    </xf>
    <xf numFmtId="49" fontId="6" fillId="5" borderId="21" xfId="9" applyNumberFormat="1" applyFont="1" applyFill="1" applyBorder="1" applyAlignment="1">
      <alignment vertical="top" wrapText="1"/>
    </xf>
    <xf numFmtId="0" fontId="14" fillId="0" borderId="37" xfId="9" applyFont="1" applyBorder="1" applyAlignment="1">
      <alignment horizontal="center" vertical="top" wrapText="1"/>
    </xf>
    <xf numFmtId="164" fontId="13" fillId="7" borderId="38" xfId="9" applyNumberFormat="1" applyFont="1" applyFill="1" applyBorder="1" applyAlignment="1">
      <alignment horizontal="center" vertical="top" wrapText="1"/>
    </xf>
    <xf numFmtId="0" fontId="13" fillId="0" borderId="36" xfId="9" applyFont="1" applyBorder="1" applyAlignment="1">
      <alignment horizontal="left" vertical="top" wrapText="1"/>
    </xf>
    <xf numFmtId="164" fontId="6" fillId="0" borderId="21" xfId="9" applyNumberFormat="1" applyFont="1" applyBorder="1" applyAlignment="1">
      <alignment horizontal="center" vertical="top"/>
    </xf>
    <xf numFmtId="0" fontId="14" fillId="0" borderId="10" xfId="9" applyFont="1" applyBorder="1" applyAlignment="1">
      <alignment horizontal="center" vertical="top"/>
    </xf>
    <xf numFmtId="49" fontId="6" fillId="5" borderId="13" xfId="9" applyNumberFormat="1" applyFont="1" applyFill="1" applyBorder="1" applyAlignment="1">
      <alignment vertical="top" wrapText="1"/>
    </xf>
    <xf numFmtId="164" fontId="14" fillId="0" borderId="2" xfId="9" applyNumberFormat="1" applyFont="1" applyBorder="1" applyAlignment="1">
      <alignment horizontal="center" vertical="top"/>
    </xf>
    <xf numFmtId="0" fontId="14" fillId="0" borderId="2" xfId="9" applyFont="1" applyBorder="1" applyAlignment="1">
      <alignment horizontal="center" vertical="top"/>
    </xf>
    <xf numFmtId="49" fontId="6" fillId="5" borderId="5" xfId="9" applyNumberFormat="1" applyFont="1" applyFill="1" applyBorder="1" applyAlignment="1">
      <alignment vertical="top" wrapText="1"/>
    </xf>
    <xf numFmtId="164" fontId="6" fillId="23" borderId="18" xfId="9" applyNumberFormat="1" applyFont="1" applyFill="1" applyBorder="1" applyAlignment="1">
      <alignment horizontal="center" vertical="top"/>
    </xf>
    <xf numFmtId="164" fontId="14" fillId="0" borderId="10" xfId="9" applyNumberFormat="1" applyFont="1" applyBorder="1" applyAlignment="1">
      <alignment horizontal="center" vertical="top"/>
    </xf>
    <xf numFmtId="164" fontId="14" fillId="0" borderId="69" xfId="9" applyNumberFormat="1" applyFont="1" applyBorder="1" applyAlignment="1">
      <alignment horizontal="center" vertical="top"/>
    </xf>
    <xf numFmtId="49" fontId="14" fillId="7" borderId="39" xfId="9" applyNumberFormat="1" applyFont="1" applyFill="1" applyBorder="1" applyAlignment="1">
      <alignment horizontal="center" vertical="center" wrapText="1"/>
    </xf>
    <xf numFmtId="0" fontId="13" fillId="5" borderId="40" xfId="9" applyFont="1" applyFill="1" applyBorder="1" applyAlignment="1">
      <alignment vertical="center" wrapText="1"/>
    </xf>
    <xf numFmtId="164" fontId="6" fillId="13" borderId="43" xfId="9" applyNumberFormat="1" applyFont="1" applyFill="1" applyBorder="1" applyAlignment="1">
      <alignment horizontal="center" vertical="top"/>
    </xf>
    <xf numFmtId="0" fontId="6" fillId="23" borderId="22" xfId="9" applyFont="1" applyFill="1" applyBorder="1" applyAlignment="1">
      <alignment horizontal="center" vertical="top"/>
    </xf>
    <xf numFmtId="0" fontId="13" fillId="0" borderId="37" xfId="4" applyFont="1" applyBorder="1" applyAlignment="1">
      <alignment vertical="top" wrapText="1"/>
    </xf>
    <xf numFmtId="49" fontId="20" fillId="0" borderId="21" xfId="9" applyNumberFormat="1" applyFont="1" applyBorder="1" applyAlignment="1">
      <alignment horizontal="center" vertical="top" wrapText="1"/>
    </xf>
    <xf numFmtId="0" fontId="14" fillId="0" borderId="63" xfId="9" applyFont="1" applyBorder="1" applyAlignment="1">
      <alignment horizontal="center" vertical="center"/>
    </xf>
    <xf numFmtId="0" fontId="13" fillId="0" borderId="62" xfId="9" applyFont="1" applyBorder="1" applyAlignment="1">
      <alignment horizontal="center" vertical="center"/>
    </xf>
    <xf numFmtId="0" fontId="13" fillId="0" borderId="66" xfId="9" applyFont="1" applyBorder="1" applyAlignment="1">
      <alignment vertical="center" wrapText="1"/>
    </xf>
    <xf numFmtId="164" fontId="14" fillId="0" borderId="31" xfId="9" applyNumberFormat="1" applyFont="1" applyBorder="1" applyAlignment="1">
      <alignment horizontal="center" vertical="top"/>
    </xf>
    <xf numFmtId="0" fontId="26" fillId="0" borderId="58" xfId="4" applyFont="1" applyBorder="1" applyAlignment="1">
      <alignment vertical="top" wrapText="1"/>
    </xf>
    <xf numFmtId="49" fontId="20" fillId="0" borderId="5" xfId="9" applyNumberFormat="1" applyFont="1" applyBorder="1" applyAlignment="1">
      <alignment horizontal="center" vertical="top" wrapText="1"/>
    </xf>
    <xf numFmtId="49" fontId="20" fillId="0" borderId="1" xfId="9" applyNumberFormat="1" applyFont="1" applyBorder="1" applyAlignment="1">
      <alignment vertical="top" wrapText="1"/>
    </xf>
    <xf numFmtId="0" fontId="14" fillId="0" borderId="17" xfId="9" applyFont="1" applyBorder="1" applyAlignment="1">
      <alignment horizontal="center" vertical="center"/>
    </xf>
    <xf numFmtId="0" fontId="13" fillId="0" borderId="57" xfId="9" applyFont="1" applyBorder="1" applyAlignment="1">
      <alignment horizontal="center" vertical="center"/>
    </xf>
    <xf numFmtId="0" fontId="13" fillId="0" borderId="60" xfId="9" applyFont="1" applyBorder="1" applyAlignment="1">
      <alignment vertical="center" wrapText="1"/>
    </xf>
    <xf numFmtId="164" fontId="14" fillId="0" borderId="36" xfId="9" applyNumberFormat="1" applyFont="1" applyBorder="1" applyAlignment="1">
      <alignment horizontal="center" vertical="top"/>
    </xf>
    <xf numFmtId="0" fontId="14" fillId="0" borderId="45" xfId="9" applyFont="1" applyBorder="1" applyAlignment="1">
      <alignment horizontal="center" vertical="top"/>
    </xf>
    <xf numFmtId="49" fontId="20" fillId="0" borderId="0" xfId="9" applyNumberFormat="1" applyFont="1" applyAlignment="1">
      <alignment vertical="top" wrapText="1"/>
    </xf>
    <xf numFmtId="49" fontId="20" fillId="0" borderId="13" xfId="9" applyNumberFormat="1" applyFont="1" applyBorder="1" applyAlignment="1">
      <alignment horizontal="center" vertical="top" wrapText="1"/>
    </xf>
    <xf numFmtId="49" fontId="14" fillId="7" borderId="34" xfId="9" applyNumberFormat="1" applyFont="1" applyFill="1" applyBorder="1" applyAlignment="1">
      <alignment horizontal="center" vertical="center" wrapText="1"/>
    </xf>
    <xf numFmtId="0" fontId="13" fillId="5" borderId="46" xfId="9" applyFont="1" applyFill="1" applyBorder="1" applyAlignment="1">
      <alignment vertical="center" wrapText="1"/>
    </xf>
    <xf numFmtId="49" fontId="20" fillId="0" borderId="28" xfId="9" applyNumberFormat="1" applyFont="1" applyBorder="1" applyAlignment="1">
      <alignment vertical="top" wrapText="1"/>
    </xf>
    <xf numFmtId="164" fontId="14" fillId="0" borderId="0" xfId="9" applyNumberFormat="1" applyFont="1" applyAlignment="1">
      <alignment horizontal="center" vertical="top"/>
    </xf>
    <xf numFmtId="0" fontId="6" fillId="0" borderId="0" xfId="9" applyFont="1" applyAlignment="1">
      <alignment horizontal="center" vertical="top"/>
    </xf>
    <xf numFmtId="0" fontId="14" fillId="0" borderId="30" xfId="9" applyFont="1" applyBorder="1" applyAlignment="1">
      <alignment vertical="center"/>
    </xf>
    <xf numFmtId="0" fontId="13" fillId="0" borderId="24" xfId="9" applyFont="1" applyBorder="1" applyAlignment="1">
      <alignment vertical="center"/>
    </xf>
    <xf numFmtId="164" fontId="14" fillId="11" borderId="21" xfId="9" applyNumberFormat="1" applyFont="1" applyFill="1" applyBorder="1" applyAlignment="1">
      <alignment horizontal="center" vertical="top"/>
    </xf>
    <xf numFmtId="0" fontId="6" fillId="11" borderId="43" xfId="9" applyFont="1" applyFill="1" applyBorder="1" applyAlignment="1">
      <alignment horizontal="center" vertical="top"/>
    </xf>
    <xf numFmtId="49" fontId="20" fillId="0" borderId="21" xfId="9" applyNumberFormat="1" applyFont="1" applyBorder="1" applyAlignment="1">
      <alignment vertical="top" wrapText="1"/>
    </xf>
    <xf numFmtId="49" fontId="6" fillId="11" borderId="0" xfId="9" applyNumberFormat="1" applyFont="1" applyFill="1" applyAlignment="1">
      <alignment vertical="top" wrapText="1"/>
    </xf>
    <xf numFmtId="0" fontId="14" fillId="0" borderId="0" xfId="9" applyFont="1" applyAlignment="1">
      <alignment horizontal="center" vertical="top"/>
    </xf>
    <xf numFmtId="0" fontId="14" fillId="0" borderId="29" xfId="9" applyFont="1" applyBorder="1" applyAlignment="1">
      <alignment vertical="center"/>
    </xf>
    <xf numFmtId="0" fontId="13" fillId="0" borderId="16" xfId="9" applyFont="1" applyBorder="1" applyAlignment="1">
      <alignment vertical="center"/>
    </xf>
    <xf numFmtId="0" fontId="13" fillId="0" borderId="47" xfId="9" applyFont="1" applyBorder="1" applyAlignment="1">
      <alignment vertical="center" wrapText="1"/>
    </xf>
    <xf numFmtId="164" fontId="14" fillId="11" borderId="2" xfId="9" applyNumberFormat="1" applyFont="1" applyFill="1" applyBorder="1" applyAlignment="1">
      <alignment horizontal="center" vertical="top"/>
    </xf>
    <xf numFmtId="0" fontId="14" fillId="11" borderId="2" xfId="9" applyFont="1" applyFill="1" applyBorder="1" applyAlignment="1">
      <alignment horizontal="center" vertical="top"/>
    </xf>
    <xf numFmtId="49" fontId="20" fillId="0" borderId="4" xfId="9" applyNumberFormat="1" applyFont="1" applyBorder="1" applyAlignment="1">
      <alignment vertical="top" wrapText="1"/>
    </xf>
    <xf numFmtId="49" fontId="20" fillId="0" borderId="5" xfId="9" applyNumberFormat="1" applyFont="1" applyBorder="1" applyAlignment="1">
      <alignment vertical="top" wrapText="1"/>
    </xf>
    <xf numFmtId="0" fontId="13" fillId="0" borderId="62" xfId="9" applyFont="1" applyBorder="1" applyAlignment="1">
      <alignment vertical="center"/>
    </xf>
    <xf numFmtId="164" fontId="14" fillId="11" borderId="13" xfId="9" applyNumberFormat="1" applyFont="1" applyFill="1" applyBorder="1" applyAlignment="1">
      <alignment horizontal="center" vertical="top"/>
    </xf>
    <xf numFmtId="0" fontId="14" fillId="11" borderId="14" xfId="9" applyFont="1" applyFill="1" applyBorder="1" applyAlignment="1">
      <alignment horizontal="center" vertical="top"/>
    </xf>
    <xf numFmtId="0" fontId="13" fillId="0" borderId="56" xfId="4" applyFont="1" applyBorder="1" applyAlignment="1">
      <alignment vertical="top" wrapText="1"/>
    </xf>
    <xf numFmtId="49" fontId="20" fillId="0" borderId="13" xfId="9" applyNumberFormat="1" applyFont="1" applyBorder="1" applyAlignment="1">
      <alignment vertical="top" wrapText="1"/>
    </xf>
    <xf numFmtId="0" fontId="14" fillId="0" borderId="34" xfId="9" applyFont="1" applyBorder="1" applyAlignment="1">
      <alignment horizontal="center" vertical="center"/>
    </xf>
    <xf numFmtId="0" fontId="13" fillId="0" borderId="33" xfId="9" applyFont="1" applyBorder="1" applyAlignment="1">
      <alignment horizontal="center" vertical="center"/>
    </xf>
    <xf numFmtId="0" fontId="26" fillId="0" borderId="2" xfId="4" applyFont="1" applyBorder="1" applyAlignment="1">
      <alignment vertical="top" wrapText="1"/>
    </xf>
    <xf numFmtId="49" fontId="6" fillId="11" borderId="28" xfId="9" applyNumberFormat="1" applyFont="1" applyFill="1" applyBorder="1" applyAlignment="1">
      <alignment vertical="top" wrapText="1"/>
    </xf>
    <xf numFmtId="0" fontId="13" fillId="5" borderId="30" xfId="9" applyFont="1" applyFill="1" applyBorder="1" applyAlignment="1">
      <alignment horizontal="center" vertical="center" wrapText="1"/>
    </xf>
    <xf numFmtId="0" fontId="13" fillId="0" borderId="64" xfId="9" applyFont="1" applyBorder="1" applyAlignment="1">
      <alignment horizontal="center" vertical="center"/>
    </xf>
    <xf numFmtId="0" fontId="13" fillId="0" borderId="70" xfId="9" applyFont="1" applyBorder="1" applyAlignment="1">
      <alignment horizontal="justify" vertical="center"/>
    </xf>
    <xf numFmtId="0" fontId="47" fillId="0" borderId="8" xfId="9" applyFont="1" applyBorder="1" applyAlignment="1">
      <alignment vertical="top" wrapText="1"/>
    </xf>
    <xf numFmtId="49" fontId="12" fillId="0" borderId="8" xfId="9" applyNumberFormat="1" applyFont="1" applyBorder="1" applyAlignment="1">
      <alignment vertical="top" wrapText="1"/>
    </xf>
    <xf numFmtId="0" fontId="12" fillId="0" borderId="8" xfId="9" applyFont="1" applyBorder="1" applyAlignment="1">
      <alignment vertical="top"/>
    </xf>
    <xf numFmtId="0" fontId="12" fillId="0" borderId="7" xfId="9" applyFont="1" applyBorder="1" applyAlignment="1">
      <alignment vertical="top"/>
    </xf>
    <xf numFmtId="49" fontId="6" fillId="6" borderId="5" xfId="9" applyNumberFormat="1" applyFont="1" applyFill="1" applyBorder="1" applyAlignment="1">
      <alignment horizontal="center" vertical="top"/>
    </xf>
    <xf numFmtId="49" fontId="6" fillId="3" borderId="6" xfId="9" applyNumberFormat="1" applyFont="1" applyFill="1" applyBorder="1" applyAlignment="1">
      <alignment horizontal="center" vertical="top"/>
    </xf>
    <xf numFmtId="0" fontId="83" fillId="4" borderId="9" xfId="9" applyFont="1" applyFill="1" applyBorder="1" applyAlignment="1">
      <alignment vertical="top" wrapText="1"/>
    </xf>
    <xf numFmtId="0" fontId="83" fillId="4" borderId="8" xfId="9" applyFont="1" applyFill="1" applyBorder="1" applyAlignment="1">
      <alignment vertical="top" wrapText="1"/>
    </xf>
    <xf numFmtId="49" fontId="3" fillId="4" borderId="8" xfId="9" applyNumberFormat="1" applyFont="1" applyFill="1" applyBorder="1" applyAlignment="1">
      <alignment vertical="top" wrapText="1"/>
    </xf>
    <xf numFmtId="9" fontId="14" fillId="4" borderId="9" xfId="9" applyNumberFormat="1" applyFont="1" applyFill="1" applyBorder="1" applyAlignment="1">
      <alignment horizontal="center" vertical="top"/>
    </xf>
    <xf numFmtId="0" fontId="14" fillId="4" borderId="8" xfId="9" applyFont="1" applyFill="1" applyBorder="1" applyAlignment="1">
      <alignment horizontal="left" vertical="top"/>
    </xf>
    <xf numFmtId="0" fontId="14" fillId="4" borderId="7" xfId="9" applyFont="1" applyFill="1" applyBorder="1" applyAlignment="1">
      <alignment horizontal="left" vertical="top"/>
    </xf>
    <xf numFmtId="164" fontId="23" fillId="4" borderId="27" xfId="9" applyNumberFormat="1" applyFont="1" applyFill="1" applyBorder="1" applyAlignment="1">
      <alignment horizontal="center" vertical="top"/>
    </xf>
    <xf numFmtId="0" fontId="14" fillId="0" borderId="30" xfId="9" applyFont="1" applyBorder="1" applyAlignment="1">
      <alignment horizontal="center" vertical="center" wrapText="1"/>
    </xf>
    <xf numFmtId="0" fontId="13" fillId="0" borderId="24" xfId="9" applyFont="1" applyBorder="1" applyAlignment="1">
      <alignment horizontal="center" vertical="center"/>
    </xf>
    <xf numFmtId="164" fontId="6" fillId="23" borderId="27" xfId="9" applyNumberFormat="1" applyFont="1" applyFill="1" applyBorder="1" applyAlignment="1">
      <alignment horizontal="center" vertical="top"/>
    </xf>
    <xf numFmtId="0" fontId="13" fillId="0" borderId="11" xfId="4" applyFont="1" applyBorder="1" applyAlignment="1">
      <alignment vertical="top" wrapText="1"/>
    </xf>
    <xf numFmtId="49" fontId="20" fillId="0" borderId="21" xfId="9" applyNumberFormat="1" applyFont="1" applyBorder="1" applyAlignment="1">
      <alignment horizontal="center" vertical="top"/>
    </xf>
    <xf numFmtId="49" fontId="6" fillId="5" borderId="13" xfId="9" applyNumberFormat="1" applyFont="1" applyFill="1" applyBorder="1" applyAlignment="1">
      <alignment horizontal="center" vertical="top" wrapText="1"/>
    </xf>
    <xf numFmtId="49" fontId="6" fillId="11" borderId="1" xfId="9" applyNumberFormat="1" applyFont="1" applyFill="1" applyBorder="1" applyAlignment="1">
      <alignment vertical="top" wrapText="1"/>
    </xf>
    <xf numFmtId="0" fontId="14" fillId="0" borderId="29" xfId="9" applyFont="1" applyBorder="1" applyAlignment="1">
      <alignment horizontal="center" vertical="center" wrapText="1"/>
    </xf>
    <xf numFmtId="0" fontId="13" fillId="0" borderId="16" xfId="9" applyFont="1" applyBorder="1" applyAlignment="1">
      <alignment horizontal="center" vertical="center"/>
    </xf>
    <xf numFmtId="164" fontId="14" fillId="0" borderId="13" xfId="9" applyNumberFormat="1" applyFont="1" applyBorder="1" applyAlignment="1">
      <alignment horizontal="center" vertical="top"/>
    </xf>
    <xf numFmtId="49" fontId="20" fillId="0" borderId="13" xfId="9" applyNumberFormat="1" applyFont="1" applyBorder="1" applyAlignment="1">
      <alignment horizontal="center" vertical="top"/>
    </xf>
    <xf numFmtId="49" fontId="20" fillId="0" borderId="1" xfId="9" applyNumberFormat="1" applyFont="1" applyBorder="1" applyAlignment="1">
      <alignment vertical="top"/>
    </xf>
    <xf numFmtId="0" fontId="14" fillId="0" borderId="42" xfId="9" applyFont="1" applyBorder="1" applyAlignment="1">
      <alignment horizontal="center" vertical="center" wrapText="1"/>
    </xf>
    <xf numFmtId="0" fontId="13" fillId="0" borderId="41" xfId="9" applyFont="1" applyBorder="1" applyAlignment="1">
      <alignment horizontal="center" vertical="center"/>
    </xf>
    <xf numFmtId="0" fontId="13" fillId="0" borderId="15" xfId="9" applyFont="1" applyBorder="1" applyAlignment="1">
      <alignment vertical="center" wrapText="1"/>
    </xf>
    <xf numFmtId="49" fontId="20" fillId="0" borderId="0" xfId="9" applyNumberFormat="1" applyFont="1" applyAlignment="1">
      <alignment vertical="top"/>
    </xf>
    <xf numFmtId="49" fontId="20" fillId="0" borderId="5" xfId="9" applyNumberFormat="1" applyFont="1" applyBorder="1" applyAlignment="1">
      <alignment horizontal="center" vertical="top"/>
    </xf>
    <xf numFmtId="164" fontId="23" fillId="23" borderId="27" xfId="9" applyNumberFormat="1" applyFont="1" applyFill="1" applyBorder="1" applyAlignment="1">
      <alignment horizontal="center" vertical="top"/>
    </xf>
    <xf numFmtId="0" fontId="6" fillId="23" borderId="1" xfId="9" applyFont="1" applyFill="1" applyBorder="1" applyAlignment="1">
      <alignment horizontal="center" vertical="top"/>
    </xf>
    <xf numFmtId="49" fontId="20" fillId="0" borderId="20" xfId="9" applyNumberFormat="1" applyFont="1" applyBorder="1" applyAlignment="1">
      <alignment vertical="top"/>
    </xf>
    <xf numFmtId="0" fontId="14" fillId="0" borderId="18" xfId="9" applyFont="1" applyBorder="1" applyAlignment="1">
      <alignment horizontal="center" vertical="top"/>
    </xf>
    <xf numFmtId="164" fontId="16" fillId="0" borderId="10" xfId="9" applyNumberFormat="1" applyFont="1" applyBorder="1" applyAlignment="1">
      <alignment horizontal="center" vertical="top"/>
    </xf>
    <xf numFmtId="0" fontId="14" fillId="0" borderId="69" xfId="9" applyFont="1" applyBorder="1" applyAlignment="1">
      <alignment horizontal="center" vertical="top"/>
    </xf>
    <xf numFmtId="164" fontId="16" fillId="0" borderId="2" xfId="9" applyNumberFormat="1" applyFont="1" applyBorder="1" applyAlignment="1">
      <alignment horizontal="center" vertical="top"/>
    </xf>
    <xf numFmtId="164" fontId="6" fillId="0" borderId="0" xfId="9" applyNumberFormat="1" applyFont="1" applyAlignment="1">
      <alignment horizontal="center" vertical="top"/>
    </xf>
    <xf numFmtId="164" fontId="23" fillId="11" borderId="18" xfId="9" applyNumberFormat="1" applyFont="1" applyFill="1" applyBorder="1" applyAlignment="1">
      <alignment horizontal="center" vertical="top"/>
    </xf>
    <xf numFmtId="0" fontId="6" fillId="11" borderId="18" xfId="9" applyFont="1" applyFill="1" applyBorder="1" applyAlignment="1">
      <alignment horizontal="center" vertical="top"/>
    </xf>
    <xf numFmtId="164" fontId="14" fillId="11" borderId="10" xfId="9" applyNumberFormat="1" applyFont="1" applyFill="1" applyBorder="1" applyAlignment="1">
      <alignment horizontal="center" vertical="top"/>
    </xf>
    <xf numFmtId="0" fontId="14" fillId="11" borderId="10" xfId="9" applyFont="1" applyFill="1" applyBorder="1" applyAlignment="1">
      <alignment horizontal="center" vertical="top"/>
    </xf>
    <xf numFmtId="164" fontId="16" fillId="11" borderId="10" xfId="9" applyNumberFormat="1" applyFont="1" applyFill="1" applyBorder="1" applyAlignment="1">
      <alignment horizontal="center" vertical="top"/>
    </xf>
    <xf numFmtId="0" fontId="14" fillId="11" borderId="69" xfId="9" applyFont="1" applyFill="1" applyBorder="1" applyAlignment="1">
      <alignment horizontal="center" vertical="top"/>
    </xf>
    <xf numFmtId="0" fontId="14" fillId="5" borderId="34" xfId="9" applyFont="1" applyFill="1" applyBorder="1" applyAlignment="1">
      <alignment horizontal="center" vertical="center" wrapText="1"/>
    </xf>
    <xf numFmtId="0" fontId="13" fillId="0" borderId="46" xfId="9" applyFont="1" applyBorder="1" applyAlignment="1">
      <alignment horizontal="justify" vertical="center"/>
    </xf>
    <xf numFmtId="164" fontId="16" fillId="11" borderId="2" xfId="9" applyNumberFormat="1" applyFont="1" applyFill="1" applyBorder="1" applyAlignment="1">
      <alignment horizontal="center" vertical="top"/>
    </xf>
    <xf numFmtId="164" fontId="23" fillId="13" borderId="13" xfId="9" applyNumberFormat="1" applyFont="1" applyFill="1" applyBorder="1" applyAlignment="1">
      <alignment horizontal="center" vertical="top"/>
    </xf>
    <xf numFmtId="0" fontId="6" fillId="13" borderId="18" xfId="9" applyFont="1" applyFill="1" applyBorder="1" applyAlignment="1">
      <alignment horizontal="center" vertical="top"/>
    </xf>
    <xf numFmtId="49" fontId="20" fillId="0" borderId="21" xfId="9" applyNumberFormat="1" applyFont="1" applyBorder="1" applyAlignment="1">
      <alignment vertical="top"/>
    </xf>
    <xf numFmtId="49" fontId="6" fillId="10" borderId="21" xfId="9" applyNumberFormat="1" applyFont="1" applyFill="1" applyBorder="1" applyAlignment="1">
      <alignment vertical="top" wrapText="1"/>
    </xf>
    <xf numFmtId="0" fontId="14" fillId="0" borderId="34" xfId="9" applyFont="1" applyBorder="1" applyAlignment="1">
      <alignment horizontal="center" vertical="center" wrapText="1"/>
    </xf>
    <xf numFmtId="49" fontId="6" fillId="10" borderId="5" xfId="9" applyNumberFormat="1" applyFont="1" applyFill="1" applyBorder="1" applyAlignment="1">
      <alignment vertical="top" wrapText="1"/>
    </xf>
    <xf numFmtId="0" fontId="14" fillId="0" borderId="30" xfId="9" applyFont="1" applyBorder="1" applyAlignment="1">
      <alignment vertical="center" wrapText="1"/>
    </xf>
    <xf numFmtId="0" fontId="14" fillId="0" borderId="63" xfId="9" applyFont="1" applyBorder="1" applyAlignment="1">
      <alignment vertical="center" wrapText="1"/>
    </xf>
    <xf numFmtId="0" fontId="14" fillId="5" borderId="39" xfId="9" applyFont="1" applyFill="1" applyBorder="1" applyAlignment="1">
      <alignment horizontal="center" vertical="center" wrapText="1"/>
    </xf>
    <xf numFmtId="0" fontId="13" fillId="0" borderId="38" xfId="9" applyFont="1" applyBorder="1" applyAlignment="1">
      <alignment horizontal="center" vertical="center"/>
    </xf>
    <xf numFmtId="0" fontId="13" fillId="0" borderId="40" xfId="9" applyFont="1" applyBorder="1" applyAlignment="1">
      <alignment horizontal="justify" vertical="center"/>
    </xf>
    <xf numFmtId="0" fontId="14" fillId="11" borderId="45" xfId="9" applyFont="1" applyFill="1" applyBorder="1" applyAlignment="1">
      <alignment horizontal="center" vertical="top"/>
    </xf>
    <xf numFmtId="0" fontId="14" fillId="0" borderId="63" xfId="9" applyFont="1" applyBorder="1" applyAlignment="1">
      <alignment horizontal="center" vertical="center" wrapText="1"/>
    </xf>
    <xf numFmtId="49" fontId="14" fillId="7" borderId="26" xfId="9" applyNumberFormat="1" applyFont="1" applyFill="1" applyBorder="1" applyAlignment="1">
      <alignment horizontal="center" vertical="center" wrapText="1"/>
    </xf>
    <xf numFmtId="0" fontId="13" fillId="5" borderId="50" xfId="9" applyFont="1" applyFill="1" applyBorder="1" applyAlignment="1">
      <alignment vertical="center" wrapText="1"/>
    </xf>
    <xf numFmtId="164" fontId="6" fillId="13" borderId="36" xfId="9" applyNumberFormat="1" applyFont="1" applyFill="1" applyBorder="1" applyAlignment="1">
      <alignment horizontal="center" vertical="top"/>
    </xf>
    <xf numFmtId="0" fontId="15" fillId="5" borderId="21" xfId="9" applyFont="1" applyFill="1" applyBorder="1" applyAlignment="1">
      <alignment horizontal="center" vertical="top" wrapText="1"/>
    </xf>
    <xf numFmtId="49" fontId="14" fillId="7" borderId="42" xfId="9" applyNumberFormat="1" applyFont="1" applyFill="1" applyBorder="1" applyAlignment="1">
      <alignment horizontal="center" vertical="center" wrapText="1"/>
    </xf>
    <xf numFmtId="0" fontId="13" fillId="5" borderId="15" xfId="9" applyFont="1" applyFill="1" applyBorder="1" applyAlignment="1">
      <alignment vertical="center" wrapText="1"/>
    </xf>
    <xf numFmtId="164" fontId="13" fillId="0" borderId="45" xfId="9" applyNumberFormat="1" applyFont="1" applyBorder="1" applyAlignment="1">
      <alignment horizontal="center" vertical="top"/>
    </xf>
    <xf numFmtId="0" fontId="15" fillId="5" borderId="5" xfId="9" applyFont="1" applyFill="1" applyBorder="1" applyAlignment="1">
      <alignment horizontal="center" vertical="top" wrapText="1"/>
    </xf>
    <xf numFmtId="164" fontId="6" fillId="13" borderId="21" xfId="9" applyNumberFormat="1" applyFont="1" applyFill="1" applyBorder="1" applyAlignment="1">
      <alignment horizontal="center" vertical="top"/>
    </xf>
    <xf numFmtId="0" fontId="15" fillId="5" borderId="13" xfId="9" applyFont="1" applyFill="1" applyBorder="1" applyAlignment="1">
      <alignment horizontal="center" vertical="top" wrapText="1"/>
    </xf>
    <xf numFmtId="49" fontId="14" fillId="7" borderId="17" xfId="9" applyNumberFormat="1" applyFont="1" applyFill="1" applyBorder="1" applyAlignment="1">
      <alignment horizontal="center" vertical="center" wrapText="1"/>
    </xf>
    <xf numFmtId="0" fontId="13" fillId="5" borderId="60" xfId="9" applyFont="1" applyFill="1" applyBorder="1" applyAlignment="1">
      <alignment vertical="center" wrapText="1"/>
    </xf>
    <xf numFmtId="164" fontId="13" fillId="0" borderId="2" xfId="9" applyNumberFormat="1" applyFont="1" applyBorder="1" applyAlignment="1">
      <alignment horizontal="center" vertical="top"/>
    </xf>
    <xf numFmtId="49" fontId="20" fillId="0" borderId="20" xfId="9" applyNumberFormat="1" applyFont="1" applyBorder="1" applyAlignment="1">
      <alignment vertical="top" wrapText="1"/>
    </xf>
    <xf numFmtId="49" fontId="14" fillId="7" borderId="29" xfId="9" applyNumberFormat="1" applyFont="1" applyFill="1" applyBorder="1" applyAlignment="1">
      <alignment horizontal="center" vertical="center" wrapText="1"/>
    </xf>
    <xf numFmtId="0" fontId="13" fillId="5" borderId="16" xfId="9" applyFont="1" applyFill="1" applyBorder="1" applyAlignment="1">
      <alignment horizontal="center" vertical="center"/>
    </xf>
    <xf numFmtId="0" fontId="13" fillId="5" borderId="47" xfId="9" applyFont="1" applyFill="1" applyBorder="1" applyAlignment="1">
      <alignment vertical="center" wrapText="1"/>
    </xf>
    <xf numFmtId="164" fontId="13" fillId="0" borderId="31" xfId="9" applyNumberFormat="1" applyFont="1" applyBorder="1" applyAlignment="1">
      <alignment horizontal="center" vertical="top"/>
    </xf>
    <xf numFmtId="164" fontId="13" fillId="0" borderId="36" xfId="9" applyNumberFormat="1" applyFont="1" applyBorder="1" applyAlignment="1">
      <alignment horizontal="center" vertical="top"/>
    </xf>
    <xf numFmtId="164" fontId="14" fillId="5" borderId="36" xfId="9" applyNumberFormat="1" applyFont="1" applyFill="1" applyBorder="1" applyAlignment="1">
      <alignment horizontal="center" vertical="top"/>
    </xf>
    <xf numFmtId="0" fontId="13" fillId="0" borderId="0" xfId="4" applyFont="1" applyAlignment="1">
      <alignment vertical="top" wrapText="1"/>
    </xf>
    <xf numFmtId="164" fontId="23" fillId="0" borderId="0" xfId="9" applyNumberFormat="1" applyFont="1" applyAlignment="1">
      <alignment horizontal="center" vertical="top"/>
    </xf>
    <xf numFmtId="164" fontId="6" fillId="11" borderId="18" xfId="9" applyNumberFormat="1" applyFont="1" applyFill="1" applyBorder="1" applyAlignment="1">
      <alignment horizontal="center" vertical="top"/>
    </xf>
    <xf numFmtId="49" fontId="6" fillId="11" borderId="21" xfId="9" applyNumberFormat="1" applyFont="1" applyFill="1" applyBorder="1" applyAlignment="1">
      <alignment vertical="top" wrapText="1"/>
    </xf>
    <xf numFmtId="49" fontId="6" fillId="11" borderId="13" xfId="9" applyNumberFormat="1" applyFont="1" applyFill="1" applyBorder="1" applyAlignment="1">
      <alignment vertical="top" wrapText="1"/>
    </xf>
    <xf numFmtId="164" fontId="13" fillId="7" borderId="38" xfId="9" applyNumberFormat="1" applyFont="1" applyFill="1" applyBorder="1" applyAlignment="1">
      <alignment horizontal="center" vertical="center" wrapText="1"/>
    </xf>
    <xf numFmtId="0" fontId="10" fillId="0" borderId="60" xfId="9" applyFont="1" applyBorder="1" applyAlignment="1">
      <alignment horizontal="justify" vertical="center"/>
    </xf>
    <xf numFmtId="164" fontId="16" fillId="0" borderId="0" xfId="9" applyNumberFormat="1" applyFont="1" applyAlignment="1">
      <alignment horizontal="center" vertical="top"/>
    </xf>
    <xf numFmtId="0" fontId="14" fillId="5" borderId="17" xfId="9" applyFont="1" applyFill="1" applyBorder="1" applyAlignment="1">
      <alignment horizontal="center" vertical="center" wrapText="1"/>
    </xf>
    <xf numFmtId="164" fontId="14" fillId="11" borderId="69" xfId="9" applyNumberFormat="1" applyFont="1" applyFill="1" applyBorder="1" applyAlignment="1">
      <alignment horizontal="center" vertical="top"/>
    </xf>
    <xf numFmtId="0" fontId="13" fillId="0" borderId="51" xfId="4" applyFont="1" applyBorder="1" applyAlignment="1">
      <alignment vertical="top" wrapText="1"/>
    </xf>
    <xf numFmtId="0" fontId="14" fillId="5" borderId="65" xfId="9" applyFont="1" applyFill="1" applyBorder="1" applyAlignment="1">
      <alignment horizontal="center" vertical="center" wrapText="1"/>
    </xf>
    <xf numFmtId="0" fontId="10" fillId="0" borderId="70" xfId="9" applyFont="1" applyBorder="1" applyAlignment="1">
      <alignment horizontal="justify" vertical="center"/>
    </xf>
    <xf numFmtId="164" fontId="14" fillId="11" borderId="27" xfId="9" applyNumberFormat="1" applyFont="1" applyFill="1" applyBorder="1" applyAlignment="1">
      <alignment horizontal="center" vertical="top"/>
    </xf>
    <xf numFmtId="0" fontId="14" fillId="11" borderId="27" xfId="9" applyFont="1" applyFill="1" applyBorder="1" applyAlignment="1">
      <alignment horizontal="center" vertical="top"/>
    </xf>
    <xf numFmtId="0" fontId="13" fillId="0" borderId="7" xfId="4" applyFont="1" applyBorder="1" applyAlignment="1">
      <alignment vertical="top" wrapText="1"/>
    </xf>
    <xf numFmtId="49" fontId="6" fillId="11" borderId="5" xfId="9" applyNumberFormat="1" applyFont="1" applyFill="1" applyBorder="1" applyAlignment="1">
      <alignment vertical="top" wrapText="1"/>
    </xf>
    <xf numFmtId="0" fontId="14" fillId="0" borderId="42" xfId="9" applyFont="1" applyBorder="1" applyAlignment="1">
      <alignment horizontal="left" vertical="top" wrapText="1"/>
    </xf>
    <xf numFmtId="164" fontId="6" fillId="25" borderId="13" xfId="9" applyNumberFormat="1" applyFont="1" applyFill="1" applyBorder="1" applyAlignment="1">
      <alignment horizontal="center" vertical="top"/>
    </xf>
    <xf numFmtId="0" fontId="6" fillId="25" borderId="22" xfId="9" applyFont="1" applyFill="1" applyBorder="1" applyAlignment="1">
      <alignment horizontal="center" vertical="top"/>
    </xf>
    <xf numFmtId="164" fontId="6" fillId="0" borderId="10" xfId="9" applyNumberFormat="1" applyFont="1" applyBorder="1" applyAlignment="1">
      <alignment horizontal="center" vertical="top"/>
    </xf>
    <xf numFmtId="164" fontId="6" fillId="0" borderId="2" xfId="9" applyNumberFormat="1" applyFont="1" applyBorder="1" applyAlignment="1">
      <alignment horizontal="center" vertical="top"/>
    </xf>
    <xf numFmtId="0" fontId="14" fillId="0" borderId="34" xfId="9" applyFont="1" applyBorder="1" applyAlignment="1">
      <alignment horizontal="left" vertical="top" wrapText="1"/>
    </xf>
    <xf numFmtId="164" fontId="23" fillId="13" borderId="10" xfId="9" applyNumberFormat="1" applyFont="1" applyFill="1" applyBorder="1" applyAlignment="1">
      <alignment horizontal="center" vertical="top"/>
    </xf>
    <xf numFmtId="164" fontId="16" fillId="0" borderId="69" xfId="9" applyNumberFormat="1" applyFont="1" applyBorder="1" applyAlignment="1">
      <alignment horizontal="center" vertical="top"/>
    </xf>
    <xf numFmtId="0" fontId="13" fillId="5" borderId="61" xfId="9" applyFont="1" applyFill="1" applyBorder="1" applyAlignment="1">
      <alignment vertical="center" wrapText="1"/>
    </xf>
    <xf numFmtId="164" fontId="6" fillId="13" borderId="18" xfId="9" applyNumberFormat="1" applyFont="1" applyFill="1" applyBorder="1" applyAlignment="1">
      <alignment horizontal="center" vertical="top"/>
    </xf>
    <xf numFmtId="164" fontId="13" fillId="0" borderId="10" xfId="9" applyNumberFormat="1" applyFont="1" applyBorder="1" applyAlignment="1">
      <alignment horizontal="center" vertical="top"/>
    </xf>
    <xf numFmtId="0" fontId="13" fillId="5" borderId="32" xfId="9" applyFont="1" applyFill="1" applyBorder="1" applyAlignment="1">
      <alignment vertical="center" wrapText="1"/>
    </xf>
    <xf numFmtId="0" fontId="13" fillId="0" borderId="5" xfId="9" applyFont="1" applyBorder="1" applyAlignment="1">
      <alignment horizontal="center"/>
    </xf>
    <xf numFmtId="164" fontId="23" fillId="11" borderId="21" xfId="9" applyNumberFormat="1" applyFont="1" applyFill="1" applyBorder="1" applyAlignment="1">
      <alignment horizontal="center" vertical="top"/>
    </xf>
    <xf numFmtId="0" fontId="6" fillId="11" borderId="27" xfId="9" applyFont="1" applyFill="1" applyBorder="1" applyAlignment="1">
      <alignment horizontal="center" vertical="top"/>
    </xf>
    <xf numFmtId="0" fontId="14" fillId="11" borderId="18" xfId="9" applyFont="1" applyFill="1" applyBorder="1" applyAlignment="1">
      <alignment horizontal="center" vertical="top"/>
    </xf>
    <xf numFmtId="49" fontId="20" fillId="0" borderId="12" xfId="9" applyNumberFormat="1" applyFont="1" applyBorder="1" applyAlignment="1">
      <alignment vertical="top"/>
    </xf>
    <xf numFmtId="49" fontId="14" fillId="5" borderId="39" xfId="9" applyNumberFormat="1" applyFont="1" applyFill="1" applyBorder="1" applyAlignment="1">
      <alignment horizontal="center" vertical="center" wrapText="1"/>
    </xf>
    <xf numFmtId="0" fontId="13" fillId="0" borderId="60" xfId="9" applyFont="1" applyBorder="1" applyAlignment="1">
      <alignment horizontal="justify" vertical="center"/>
    </xf>
    <xf numFmtId="164" fontId="13" fillId="0" borderId="0" xfId="9" applyNumberFormat="1" applyFont="1" applyAlignment="1">
      <alignment vertical="center" textRotation="90"/>
    </xf>
    <xf numFmtId="49" fontId="14" fillId="0" borderId="30" xfId="9" applyNumberFormat="1" applyFont="1" applyBorder="1" applyAlignment="1">
      <alignment vertical="center" wrapText="1"/>
    </xf>
    <xf numFmtId="164" fontId="23" fillId="13" borderId="56" xfId="9" applyNumberFormat="1" applyFont="1" applyFill="1" applyBorder="1" applyAlignment="1">
      <alignment horizontal="center" vertical="top"/>
    </xf>
    <xf numFmtId="0" fontId="6" fillId="23" borderId="14" xfId="9" applyFont="1" applyFill="1" applyBorder="1" applyAlignment="1">
      <alignment horizontal="center" vertical="top"/>
    </xf>
    <xf numFmtId="0" fontId="78" fillId="0" borderId="0" xfId="9" applyFont="1" applyAlignment="1">
      <alignment vertical="center"/>
    </xf>
    <xf numFmtId="49" fontId="14" fillId="0" borderId="42" xfId="9" applyNumberFormat="1" applyFont="1" applyBorder="1" applyAlignment="1">
      <alignment vertical="center" wrapText="1"/>
    </xf>
    <xf numFmtId="0" fontId="13" fillId="0" borderId="41" xfId="9" applyFont="1" applyBorder="1" applyAlignment="1">
      <alignment vertical="center"/>
    </xf>
    <xf numFmtId="0" fontId="14" fillId="0" borderId="0" xfId="4" applyFont="1" applyAlignment="1">
      <alignment vertical="top" wrapText="1"/>
    </xf>
    <xf numFmtId="49" fontId="14" fillId="0" borderId="29" xfId="9" applyNumberFormat="1" applyFont="1" applyBorder="1" applyAlignment="1">
      <alignment horizontal="center" vertical="center" wrapText="1"/>
    </xf>
    <xf numFmtId="0" fontId="13" fillId="0" borderId="13" xfId="9" applyFont="1" applyBorder="1" applyAlignment="1">
      <alignment horizontal="center"/>
    </xf>
    <xf numFmtId="164" fontId="23" fillId="13" borderId="18" xfId="9" applyNumberFormat="1" applyFont="1" applyFill="1" applyBorder="1" applyAlignment="1">
      <alignment horizontal="center" vertical="top"/>
    </xf>
    <xf numFmtId="164" fontId="16" fillId="5" borderId="69" xfId="9" applyNumberFormat="1" applyFont="1" applyFill="1" applyBorder="1" applyAlignment="1">
      <alignment horizontal="center" vertical="top"/>
    </xf>
    <xf numFmtId="0" fontId="14" fillId="0" borderId="13" xfId="9" applyFont="1" applyBorder="1" applyAlignment="1">
      <alignment horizontal="center" vertical="top"/>
    </xf>
    <xf numFmtId="0" fontId="6" fillId="11" borderId="22" xfId="9" applyFont="1" applyFill="1" applyBorder="1" applyAlignment="1">
      <alignment horizontal="center" vertical="top"/>
    </xf>
    <xf numFmtId="164" fontId="16" fillId="11" borderId="69" xfId="9" applyNumberFormat="1" applyFont="1" applyFill="1" applyBorder="1" applyAlignment="1">
      <alignment horizontal="center" vertical="top"/>
    </xf>
    <xf numFmtId="49" fontId="14" fillId="7" borderId="30" xfId="9" applyNumberFormat="1" applyFont="1" applyFill="1" applyBorder="1" applyAlignment="1">
      <alignment vertical="center" wrapText="1"/>
    </xf>
    <xf numFmtId="0" fontId="14" fillId="5" borderId="24" xfId="9" applyFont="1" applyFill="1" applyBorder="1" applyAlignment="1">
      <alignment vertical="center"/>
    </xf>
    <xf numFmtId="0" fontId="14" fillId="5" borderId="23" xfId="9" applyFont="1" applyFill="1" applyBorder="1" applyAlignment="1">
      <alignment vertical="center" wrapText="1"/>
    </xf>
    <xf numFmtId="164" fontId="23" fillId="13" borderId="21" xfId="9" applyNumberFormat="1" applyFont="1" applyFill="1" applyBorder="1" applyAlignment="1">
      <alignment horizontal="center" vertical="top"/>
    </xf>
    <xf numFmtId="0" fontId="15" fillId="5" borderId="22" xfId="9" applyFont="1" applyFill="1" applyBorder="1" applyAlignment="1">
      <alignment horizontal="center" vertical="top" wrapText="1"/>
    </xf>
    <xf numFmtId="49" fontId="14" fillId="7" borderId="42" xfId="9" applyNumberFormat="1" applyFont="1" applyFill="1" applyBorder="1" applyAlignment="1">
      <alignment vertical="center" wrapText="1"/>
    </xf>
    <xf numFmtId="0" fontId="14" fillId="5" borderId="41" xfId="9" applyFont="1" applyFill="1" applyBorder="1" applyAlignment="1">
      <alignment vertical="center"/>
    </xf>
    <xf numFmtId="0" fontId="14" fillId="5" borderId="35" xfId="9" applyFont="1" applyFill="1" applyBorder="1" applyAlignment="1">
      <alignment vertical="center" wrapText="1"/>
    </xf>
    <xf numFmtId="164" fontId="16" fillId="0" borderId="20" xfId="9" applyNumberFormat="1" applyFont="1" applyBorder="1" applyAlignment="1">
      <alignment horizontal="center" vertical="top"/>
    </xf>
    <xf numFmtId="0" fontId="14" fillId="5" borderId="21" xfId="9" applyFont="1" applyFill="1" applyBorder="1" applyAlignment="1">
      <alignment horizontal="center" vertical="top"/>
    </xf>
    <xf numFmtId="0" fontId="14" fillId="0" borderId="69" xfId="4" applyFont="1" applyBorder="1" applyAlignment="1">
      <alignment vertical="top" wrapText="1"/>
    </xf>
    <xf numFmtId="49" fontId="20" fillId="0" borderId="14" xfId="9" applyNumberFormat="1" applyFont="1" applyBorder="1" applyAlignment="1">
      <alignment horizontal="center" vertical="top" wrapText="1"/>
    </xf>
    <xf numFmtId="0" fontId="15" fillId="5" borderId="14" xfId="9" applyFont="1" applyFill="1" applyBorder="1" applyAlignment="1">
      <alignment horizontal="center" vertical="top" wrapText="1"/>
    </xf>
    <xf numFmtId="49" fontId="14" fillId="7" borderId="29" xfId="9" applyNumberFormat="1" applyFont="1" applyFill="1" applyBorder="1" applyAlignment="1">
      <alignment vertical="center" wrapText="1"/>
    </xf>
    <xf numFmtId="0" fontId="14" fillId="5" borderId="16" xfId="9" applyFont="1" applyFill="1" applyBorder="1" applyAlignment="1">
      <alignment vertical="center"/>
    </xf>
    <xf numFmtId="0" fontId="14" fillId="5" borderId="32" xfId="9" applyFont="1" applyFill="1" applyBorder="1" applyAlignment="1">
      <alignment vertical="center" wrapText="1"/>
    </xf>
    <xf numFmtId="0" fontId="14" fillId="5" borderId="2" xfId="9" applyFont="1" applyFill="1" applyBorder="1" applyAlignment="1">
      <alignment horizontal="center" vertical="top"/>
    </xf>
    <xf numFmtId="0" fontId="14" fillId="0" borderId="6" xfId="4" applyFont="1" applyBorder="1" applyAlignment="1">
      <alignment vertical="top" wrapText="1"/>
    </xf>
    <xf numFmtId="0" fontId="15" fillId="5" borderId="6" xfId="9" applyFont="1" applyFill="1" applyBorder="1" applyAlignment="1">
      <alignment horizontal="center" vertical="top" wrapText="1"/>
    </xf>
    <xf numFmtId="0" fontId="14" fillId="5" borderId="16" xfId="9" applyFont="1" applyFill="1" applyBorder="1" applyAlignment="1">
      <alignment horizontal="center" vertical="center"/>
    </xf>
    <xf numFmtId="0" fontId="14" fillId="5" borderId="47" xfId="9" applyFont="1" applyFill="1" applyBorder="1" applyAlignment="1">
      <alignment vertical="center" wrapText="1"/>
    </xf>
    <xf numFmtId="0" fontId="14" fillId="5" borderId="31" xfId="9" applyFont="1" applyFill="1" applyBorder="1" applyAlignment="1">
      <alignment horizontal="center" vertical="top"/>
    </xf>
    <xf numFmtId="0" fontId="13" fillId="0" borderId="3" xfId="4" applyFont="1" applyBorder="1" applyAlignment="1">
      <alignment vertical="top" wrapText="1"/>
    </xf>
    <xf numFmtId="0" fontId="14" fillId="5" borderId="45" xfId="9" applyFont="1" applyFill="1" applyBorder="1" applyAlignment="1">
      <alignment horizontal="center" vertical="top"/>
    </xf>
    <xf numFmtId="2" fontId="14" fillId="7" borderId="0" xfId="9" applyNumberFormat="1" applyFont="1" applyFill="1" applyAlignment="1">
      <alignment vertical="center" wrapText="1"/>
    </xf>
    <xf numFmtId="164" fontId="16" fillId="5" borderId="55" xfId="9" applyNumberFormat="1" applyFont="1" applyFill="1" applyBorder="1" applyAlignment="1">
      <alignment horizontal="center" vertical="top"/>
    </xf>
    <xf numFmtId="0" fontId="14" fillId="5" borderId="69" xfId="9" applyFont="1" applyFill="1" applyBorder="1" applyAlignment="1">
      <alignment horizontal="center" vertical="top"/>
    </xf>
    <xf numFmtId="0" fontId="13" fillId="0" borderId="45" xfId="4" applyFont="1" applyBorder="1" applyAlignment="1">
      <alignment vertical="top" wrapText="1"/>
    </xf>
    <xf numFmtId="164" fontId="14" fillId="0" borderId="58" xfId="9" applyNumberFormat="1" applyFont="1" applyBorder="1" applyAlignment="1">
      <alignment horizontal="center" vertical="top"/>
    </xf>
    <xf numFmtId="0" fontId="13" fillId="0" borderId="6" xfId="4" applyFont="1" applyBorder="1" applyAlignment="1">
      <alignment vertical="top" wrapText="1"/>
    </xf>
    <xf numFmtId="49" fontId="20" fillId="0" borderId="6" xfId="9" applyNumberFormat="1" applyFont="1" applyBorder="1" applyAlignment="1">
      <alignment horizontal="center" vertical="top" wrapText="1"/>
    </xf>
    <xf numFmtId="164" fontId="12" fillId="13" borderId="56" xfId="9" applyNumberFormat="1" applyFont="1" applyFill="1" applyBorder="1" applyAlignment="1">
      <alignment horizontal="center" vertical="top"/>
    </xf>
    <xf numFmtId="49" fontId="20" fillId="0" borderId="12" xfId="9" applyNumberFormat="1" applyFont="1" applyBorder="1" applyAlignment="1">
      <alignment vertical="top" wrapText="1"/>
    </xf>
    <xf numFmtId="164" fontId="12" fillId="13" borderId="18" xfId="9" applyNumberFormat="1" applyFont="1" applyFill="1" applyBorder="1" applyAlignment="1">
      <alignment horizontal="center" vertical="top"/>
    </xf>
    <xf numFmtId="0" fontId="14" fillId="0" borderId="43" xfId="9" applyFont="1" applyBorder="1" applyAlignment="1">
      <alignment horizontal="center" vertical="top"/>
    </xf>
    <xf numFmtId="0" fontId="14" fillId="5" borderId="36" xfId="9" applyFont="1" applyFill="1" applyBorder="1" applyAlignment="1">
      <alignment horizontal="center" vertical="top"/>
    </xf>
    <xf numFmtId="0" fontId="13" fillId="5" borderId="24" xfId="9" applyFont="1" applyFill="1" applyBorder="1" applyAlignment="1">
      <alignment vertical="center"/>
    </xf>
    <xf numFmtId="0" fontId="13" fillId="5" borderId="23" xfId="9" applyFont="1" applyFill="1" applyBorder="1" applyAlignment="1">
      <alignment vertical="center" wrapText="1"/>
    </xf>
    <xf numFmtId="0" fontId="13" fillId="5" borderId="16" xfId="9" applyFont="1" applyFill="1" applyBorder="1" applyAlignment="1">
      <alignment vertical="center"/>
    </xf>
    <xf numFmtId="164" fontId="23" fillId="11" borderId="13" xfId="9" applyNumberFormat="1" applyFont="1" applyFill="1" applyBorder="1" applyAlignment="1">
      <alignment horizontal="center" vertical="top"/>
    </xf>
    <xf numFmtId="0" fontId="6" fillId="11" borderId="21" xfId="9" applyFont="1" applyFill="1" applyBorder="1" applyAlignment="1">
      <alignment horizontal="center" vertical="top"/>
    </xf>
    <xf numFmtId="0" fontId="15" fillId="11" borderId="0" xfId="9" applyFont="1" applyFill="1" applyAlignment="1">
      <alignment vertical="top" wrapText="1"/>
    </xf>
    <xf numFmtId="164" fontId="16" fillId="11" borderId="21" xfId="9" applyNumberFormat="1" applyFont="1" applyFill="1" applyBorder="1" applyAlignment="1">
      <alignment horizontal="center" vertical="top"/>
    </xf>
    <xf numFmtId="0" fontId="13" fillId="5" borderId="20" xfId="9" applyFont="1" applyFill="1" applyBorder="1" applyAlignment="1">
      <alignment horizontal="center" vertical="center" wrapText="1"/>
    </xf>
    <xf numFmtId="0" fontId="13" fillId="0" borderId="27" xfId="9" applyFont="1" applyBorder="1" applyAlignment="1">
      <alignment horizontal="center" vertical="center"/>
    </xf>
    <xf numFmtId="0" fontId="13" fillId="0" borderId="27" xfId="9" applyFont="1" applyBorder="1" applyAlignment="1">
      <alignment vertical="center" wrapText="1"/>
    </xf>
    <xf numFmtId="0" fontId="12" fillId="0" borderId="1" xfId="9" applyFont="1" applyBorder="1" applyAlignment="1">
      <alignment vertical="center"/>
    </xf>
    <xf numFmtId="0" fontId="12" fillId="0" borderId="22" xfId="9" applyFont="1" applyBorder="1" applyAlignment="1">
      <alignment vertical="center"/>
    </xf>
    <xf numFmtId="49" fontId="6" fillId="4" borderId="13" xfId="9" applyNumberFormat="1" applyFont="1" applyFill="1" applyBorder="1" applyAlignment="1">
      <alignment horizontal="center" vertical="top"/>
    </xf>
    <xf numFmtId="49" fontId="6" fillId="3" borderId="21" xfId="9" applyNumberFormat="1" applyFont="1" applyFill="1" applyBorder="1" applyAlignment="1">
      <alignment horizontal="center" vertical="top"/>
    </xf>
    <xf numFmtId="0" fontId="12" fillId="4" borderId="9" xfId="9" applyFont="1" applyFill="1" applyBorder="1" applyAlignment="1">
      <alignment vertical="center"/>
    </xf>
    <xf numFmtId="0" fontId="12" fillId="4" borderId="8" xfId="9" applyFont="1" applyFill="1" applyBorder="1" applyAlignment="1">
      <alignment vertical="center"/>
    </xf>
    <xf numFmtId="49" fontId="6" fillId="4" borderId="21" xfId="9" applyNumberFormat="1" applyFont="1" applyFill="1" applyBorder="1" applyAlignment="1">
      <alignment horizontal="center" vertical="top"/>
    </xf>
    <xf numFmtId="0" fontId="13" fillId="5" borderId="27" xfId="9" applyFont="1" applyFill="1" applyBorder="1" applyAlignment="1">
      <alignment horizontal="center" vertical="top"/>
    </xf>
    <xf numFmtId="0" fontId="13" fillId="0" borderId="51" xfId="9" applyFont="1" applyBorder="1" applyAlignment="1">
      <alignment horizontal="center" vertical="center"/>
    </xf>
    <xf numFmtId="0" fontId="71" fillId="0" borderId="27" xfId="9" applyFont="1" applyBorder="1" applyAlignment="1">
      <alignment horizontal="justify" vertical="center"/>
    </xf>
    <xf numFmtId="0" fontId="6" fillId="0" borderId="8" xfId="9" applyFont="1" applyBorder="1" applyAlignment="1">
      <alignment horizontal="left" vertical="top"/>
    </xf>
    <xf numFmtId="0" fontId="1" fillId="0" borderId="8" xfId="9" applyFont="1" applyBorder="1" applyAlignment="1">
      <alignment horizontal="left" vertical="top"/>
    </xf>
    <xf numFmtId="0" fontId="7" fillId="0" borderId="8" xfId="9" applyFont="1" applyBorder="1" applyAlignment="1">
      <alignment horizontal="left" vertical="top"/>
    </xf>
    <xf numFmtId="0" fontId="1" fillId="0" borderId="7" xfId="9" applyFont="1" applyBorder="1" applyAlignment="1">
      <alignment vertical="top"/>
    </xf>
    <xf numFmtId="49" fontId="6" fillId="2" borderId="21" xfId="9" applyNumberFormat="1" applyFont="1" applyFill="1" applyBorder="1" applyAlignment="1">
      <alignment horizontal="center" vertical="top" wrapText="1"/>
    </xf>
    <xf numFmtId="0" fontId="6" fillId="3" borderId="9" xfId="9" applyFont="1" applyFill="1" applyBorder="1" applyAlignment="1">
      <alignment horizontal="left" vertical="top"/>
    </xf>
    <xf numFmtId="0" fontId="8" fillId="2" borderId="8" xfId="9" applyFont="1" applyFill="1" applyBorder="1"/>
    <xf numFmtId="0" fontId="17" fillId="2" borderId="8" xfId="9" applyFont="1" applyFill="1" applyBorder="1"/>
    <xf numFmtId="0" fontId="4" fillId="3" borderId="28" xfId="9" applyFont="1" applyFill="1" applyBorder="1" applyAlignment="1">
      <alignment horizontal="left" vertical="top"/>
    </xf>
    <xf numFmtId="0" fontId="3" fillId="2" borderId="28" xfId="9" applyFont="1" applyFill="1" applyBorder="1"/>
    <xf numFmtId="0" fontId="12" fillId="0" borderId="0" xfId="9" applyFont="1" applyAlignment="1">
      <alignment horizontal="center" vertical="center"/>
    </xf>
    <xf numFmtId="49" fontId="14" fillId="5" borderId="5" xfId="0" applyNumberFormat="1" applyFont="1" applyFill="1" applyBorder="1" applyAlignment="1">
      <alignment horizontal="left" vertical="top" wrapText="1"/>
    </xf>
    <xf numFmtId="49" fontId="14" fillId="5" borderId="13" xfId="0" applyNumberFormat="1" applyFont="1" applyFill="1" applyBorder="1" applyAlignment="1">
      <alignment horizontal="left" vertical="top" wrapText="1"/>
    </xf>
    <xf numFmtId="49" fontId="14" fillId="5" borderId="21" xfId="0" applyNumberFormat="1" applyFont="1" applyFill="1" applyBorder="1" applyAlignment="1">
      <alignment horizontal="left" vertical="top" wrapText="1"/>
    </xf>
    <xf numFmtId="49" fontId="14" fillId="5" borderId="5" xfId="0" applyNumberFormat="1" applyFont="1" applyFill="1" applyBorder="1" applyAlignment="1">
      <alignment horizontal="center" vertical="top"/>
    </xf>
    <xf numFmtId="49" fontId="14" fillId="5" borderId="13" xfId="0" applyNumberFormat="1" applyFont="1" applyFill="1" applyBorder="1" applyAlignment="1">
      <alignment horizontal="center" vertical="top"/>
    </xf>
    <xf numFmtId="49" fontId="14" fillId="5" borderId="21" xfId="0" applyNumberFormat="1" applyFont="1" applyFill="1" applyBorder="1" applyAlignment="1">
      <alignment horizontal="center" vertical="top"/>
    </xf>
    <xf numFmtId="49" fontId="2" fillId="5" borderId="5" xfId="0" applyNumberFormat="1" applyFont="1" applyFill="1" applyBorder="1" applyAlignment="1">
      <alignment horizontal="center" vertical="center" textRotation="90"/>
    </xf>
    <xf numFmtId="49" fontId="2" fillId="5" borderId="13" xfId="0" applyNumberFormat="1" applyFont="1" applyFill="1" applyBorder="1" applyAlignment="1">
      <alignment horizontal="center" vertical="center" textRotation="90"/>
    </xf>
    <xf numFmtId="49" fontId="2" fillId="5" borderId="21" xfId="0" applyNumberFormat="1" applyFont="1" applyFill="1" applyBorder="1" applyAlignment="1">
      <alignment horizontal="center" vertical="center" textRotation="90"/>
    </xf>
    <xf numFmtId="49" fontId="2" fillId="5" borderId="6" xfId="0" applyNumberFormat="1" applyFont="1" applyFill="1" applyBorder="1" applyAlignment="1">
      <alignment horizontal="center" vertical="center" textRotation="90"/>
    </xf>
    <xf numFmtId="49" fontId="2" fillId="5" borderId="14" xfId="0" applyNumberFormat="1" applyFont="1" applyFill="1" applyBorder="1" applyAlignment="1">
      <alignment horizontal="center" vertical="center" textRotation="90"/>
    </xf>
    <xf numFmtId="49" fontId="2" fillId="5" borderId="22" xfId="0" applyNumberFormat="1" applyFont="1" applyFill="1" applyBorder="1" applyAlignment="1">
      <alignment horizontal="center" vertical="center" textRotation="90"/>
    </xf>
    <xf numFmtId="0" fontId="12" fillId="11" borderId="5" xfId="0" applyFont="1" applyFill="1" applyBorder="1" applyAlignment="1">
      <alignment horizontal="center" vertical="center" textRotation="90" wrapText="1"/>
    </xf>
    <xf numFmtId="0" fontId="12" fillId="11" borderId="13" xfId="0" applyFont="1" applyFill="1" applyBorder="1" applyAlignment="1">
      <alignment horizontal="center" vertical="center" textRotation="90" wrapText="1"/>
    </xf>
    <xf numFmtId="0" fontId="12" fillId="11" borderId="21" xfId="0" applyFont="1" applyFill="1" applyBorder="1" applyAlignment="1">
      <alignment horizontal="center" vertical="center" textRotation="90" wrapText="1"/>
    </xf>
    <xf numFmtId="49" fontId="2" fillId="9" borderId="2" xfId="0" applyNumberFormat="1" applyFont="1" applyFill="1" applyBorder="1" applyAlignment="1">
      <alignment horizontal="center" vertical="top" textRotation="90"/>
    </xf>
    <xf numFmtId="49" fontId="2" fillId="9" borderId="18" xfId="0" applyNumberFormat="1" applyFont="1" applyFill="1" applyBorder="1" applyAlignment="1">
      <alignment horizontal="center" vertical="top" textRotation="90"/>
    </xf>
    <xf numFmtId="49" fontId="14" fillId="9" borderId="5" xfId="0" applyNumberFormat="1" applyFont="1" applyFill="1" applyBorder="1" applyAlignment="1">
      <alignment horizontal="center" vertical="top"/>
    </xf>
    <xf numFmtId="49" fontId="14" fillId="9" borderId="21" xfId="0" applyNumberFormat="1" applyFont="1" applyFill="1" applyBorder="1" applyAlignment="1">
      <alignment horizontal="center" vertical="top"/>
    </xf>
    <xf numFmtId="49" fontId="2" fillId="5" borderId="2" xfId="0" applyNumberFormat="1" applyFont="1" applyFill="1" applyBorder="1" applyAlignment="1">
      <alignment horizontal="center" vertical="top" textRotation="90"/>
    </xf>
    <xf numFmtId="49" fontId="2" fillId="5" borderId="18" xfId="0" applyNumberFormat="1" applyFont="1" applyFill="1" applyBorder="1" applyAlignment="1">
      <alignment horizontal="center" vertical="top" textRotation="90"/>
    </xf>
    <xf numFmtId="49" fontId="6" fillId="6" borderId="5" xfId="0" applyNumberFormat="1" applyFont="1" applyFill="1" applyBorder="1" applyAlignment="1">
      <alignment horizontal="center" vertical="top"/>
    </xf>
    <xf numFmtId="49" fontId="6" fillId="6" borderId="13" xfId="0" applyNumberFormat="1" applyFont="1" applyFill="1" applyBorder="1" applyAlignment="1">
      <alignment horizontal="center" vertical="top"/>
    </xf>
    <xf numFmtId="49" fontId="6" fillId="6" borderId="21" xfId="0" applyNumberFormat="1" applyFont="1" applyFill="1" applyBorder="1" applyAlignment="1">
      <alignment horizontal="center" vertical="top"/>
    </xf>
    <xf numFmtId="49" fontId="11" fillId="3" borderId="5" xfId="0" applyNumberFormat="1" applyFont="1" applyFill="1" applyBorder="1" applyAlignment="1">
      <alignment horizontal="center" vertical="top"/>
    </xf>
    <xf numFmtId="49" fontId="11" fillId="3" borderId="13" xfId="0" applyNumberFormat="1" applyFont="1" applyFill="1" applyBorder="1" applyAlignment="1">
      <alignment horizontal="center" vertical="top"/>
    </xf>
    <xf numFmtId="49" fontId="11" fillId="3" borderId="21" xfId="0" applyNumberFormat="1" applyFont="1" applyFill="1" applyBorder="1" applyAlignment="1">
      <alignment horizontal="center" vertical="top"/>
    </xf>
    <xf numFmtId="49" fontId="11" fillId="3" borderId="6" xfId="0" applyNumberFormat="1" applyFont="1" applyFill="1" applyBorder="1" applyAlignment="1">
      <alignment horizontal="center" vertical="top"/>
    </xf>
    <xf numFmtId="49" fontId="11" fillId="3" borderId="22" xfId="0" applyNumberFormat="1" applyFont="1" applyFill="1" applyBorder="1" applyAlignment="1">
      <alignment horizontal="center" vertical="top"/>
    </xf>
    <xf numFmtId="0" fontId="12" fillId="9" borderId="5" xfId="0" applyFont="1" applyFill="1" applyBorder="1" applyAlignment="1">
      <alignment horizontal="center" vertical="center" textRotation="90" wrapText="1"/>
    </xf>
    <xf numFmtId="0" fontId="12" fillId="9" borderId="21" xfId="0" applyFont="1" applyFill="1" applyBorder="1" applyAlignment="1">
      <alignment horizontal="center" vertical="center" textRotation="90" wrapText="1"/>
    </xf>
    <xf numFmtId="49" fontId="11" fillId="3" borderId="31" xfId="0" applyNumberFormat="1" applyFont="1" applyFill="1" applyBorder="1" applyAlignment="1">
      <alignment horizontal="center" vertical="top"/>
    </xf>
    <xf numFmtId="49" fontId="11" fillId="3" borderId="43" xfId="0" applyNumberFormat="1" applyFont="1" applyFill="1" applyBorder="1" applyAlignment="1">
      <alignment horizontal="center" vertical="top"/>
    </xf>
    <xf numFmtId="49" fontId="6" fillId="9" borderId="2" xfId="0" applyNumberFormat="1" applyFont="1" applyFill="1" applyBorder="1" applyAlignment="1">
      <alignment horizontal="center" vertical="top"/>
    </xf>
    <xf numFmtId="49" fontId="6" fillId="9" borderId="18" xfId="0" applyNumberFormat="1" applyFont="1" applyFill="1" applyBorder="1" applyAlignment="1">
      <alignment horizontal="center" vertical="top"/>
    </xf>
    <xf numFmtId="49" fontId="6" fillId="9" borderId="28" xfId="0" applyNumberFormat="1" applyFont="1" applyFill="1" applyBorder="1" applyAlignment="1">
      <alignment horizontal="center" vertical="top" wrapText="1"/>
    </xf>
    <xf numFmtId="0" fontId="15" fillId="9" borderId="1" xfId="0" applyFont="1" applyFill="1" applyBorder="1" applyAlignment="1">
      <alignment horizontal="center" vertical="top" wrapText="1"/>
    </xf>
    <xf numFmtId="49" fontId="6" fillId="11" borderId="5" xfId="0" applyNumberFormat="1" applyFont="1" applyFill="1" applyBorder="1" applyAlignment="1">
      <alignment horizontal="center" vertical="top" wrapText="1"/>
    </xf>
    <xf numFmtId="49" fontId="6" fillId="11" borderId="13" xfId="0" applyNumberFormat="1" applyFont="1" applyFill="1" applyBorder="1" applyAlignment="1">
      <alignment horizontal="center" vertical="top" wrapText="1"/>
    </xf>
    <xf numFmtId="49" fontId="6" fillId="11" borderId="21" xfId="0" applyNumberFormat="1" applyFont="1" applyFill="1" applyBorder="1" applyAlignment="1">
      <alignment horizontal="center" vertical="top" wrapText="1"/>
    </xf>
    <xf numFmtId="0" fontId="13" fillId="9" borderId="5" xfId="0" applyFont="1" applyFill="1" applyBorder="1" applyAlignment="1">
      <alignment horizontal="left" vertical="top" wrapText="1"/>
    </xf>
    <xf numFmtId="0" fontId="13" fillId="9" borderId="21" xfId="0" applyFont="1" applyFill="1" applyBorder="1" applyAlignment="1">
      <alignment horizontal="left" vertical="top" wrapText="1"/>
    </xf>
    <xf numFmtId="49" fontId="6" fillId="10" borderId="5" xfId="0" applyNumberFormat="1" applyFont="1" applyFill="1" applyBorder="1" applyAlignment="1">
      <alignment horizontal="center" vertical="top" wrapText="1"/>
    </xf>
    <xf numFmtId="49" fontId="6" fillId="10" borderId="13" xfId="0" applyNumberFormat="1" applyFont="1" applyFill="1" applyBorder="1" applyAlignment="1">
      <alignment horizontal="center" vertical="top" wrapText="1"/>
    </xf>
    <xf numFmtId="49" fontId="6" fillId="10" borderId="21" xfId="0" applyNumberFormat="1" applyFont="1" applyFill="1" applyBorder="1" applyAlignment="1">
      <alignment horizontal="center" vertical="top" wrapText="1"/>
    </xf>
    <xf numFmtId="0" fontId="13" fillId="10" borderId="61" xfId="0" applyFont="1" applyFill="1" applyBorder="1" applyAlignment="1">
      <alignment horizontal="center" vertical="top" wrapText="1"/>
    </xf>
    <xf numFmtId="0" fontId="13" fillId="11" borderId="13" xfId="0" applyFont="1" applyFill="1" applyBorder="1" applyAlignment="1">
      <alignment horizontal="left" vertical="top" wrapText="1"/>
    </xf>
    <xf numFmtId="0" fontId="0" fillId="11" borderId="13" xfId="0" applyFill="1" applyBorder="1" applyAlignment="1">
      <alignment vertical="top" wrapText="1"/>
    </xf>
    <xf numFmtId="0" fontId="21" fillId="10" borderId="5" xfId="0" applyFont="1" applyFill="1" applyBorder="1" applyAlignment="1">
      <alignment horizontal="left" vertical="top" wrapText="1"/>
    </xf>
    <xf numFmtId="0" fontId="21" fillId="10" borderId="21" xfId="0" applyFont="1" applyFill="1" applyBorder="1" applyAlignment="1">
      <alignment horizontal="left" vertical="top" wrapText="1"/>
    </xf>
    <xf numFmtId="0" fontId="13" fillId="11" borderId="6" xfId="0" applyFont="1" applyFill="1" applyBorder="1" applyAlignment="1">
      <alignment horizontal="left" vertical="top" wrapText="1"/>
    </xf>
    <xf numFmtId="0" fontId="13" fillId="11" borderId="22" xfId="0" applyFont="1" applyFill="1" applyBorder="1" applyAlignment="1">
      <alignment horizontal="left" vertical="top" wrapText="1"/>
    </xf>
    <xf numFmtId="0" fontId="13" fillId="10" borderId="6" xfId="0" applyFont="1" applyFill="1" applyBorder="1" applyAlignment="1">
      <alignment horizontal="left" vertical="top" wrapText="1"/>
    </xf>
    <xf numFmtId="0" fontId="13" fillId="10" borderId="22" xfId="0" applyFont="1" applyFill="1" applyBorder="1" applyAlignment="1">
      <alignment horizontal="left" vertical="top" wrapText="1"/>
    </xf>
    <xf numFmtId="49" fontId="6" fillId="6" borderId="2" xfId="0" applyNumberFormat="1" applyFont="1" applyFill="1" applyBorder="1" applyAlignment="1">
      <alignment horizontal="center" vertical="top"/>
    </xf>
    <xf numFmtId="49" fontId="6" fillId="6" borderId="18" xfId="0" applyNumberFormat="1" applyFont="1" applyFill="1" applyBorder="1" applyAlignment="1">
      <alignment horizontal="center" vertical="top"/>
    </xf>
    <xf numFmtId="49" fontId="6" fillId="5" borderId="4" xfId="0" applyNumberFormat="1" applyFont="1" applyFill="1" applyBorder="1" applyAlignment="1">
      <alignment horizontal="center" vertical="top" wrapText="1"/>
    </xf>
    <xf numFmtId="49" fontId="6" fillId="5" borderId="12" xfId="0" applyNumberFormat="1" applyFont="1" applyFill="1" applyBorder="1" applyAlignment="1">
      <alignment horizontal="center" vertical="top" wrapText="1"/>
    </xf>
    <xf numFmtId="49" fontId="6" fillId="5" borderId="20" xfId="0" applyNumberFormat="1" applyFont="1" applyFill="1" applyBorder="1" applyAlignment="1">
      <alignment horizontal="center" vertical="top" wrapText="1"/>
    </xf>
    <xf numFmtId="49" fontId="6" fillId="11" borderId="28" xfId="0" applyNumberFormat="1" applyFont="1" applyFill="1" applyBorder="1" applyAlignment="1">
      <alignment horizontal="center" vertical="top" wrapText="1"/>
    </xf>
    <xf numFmtId="0" fontId="15" fillId="11" borderId="1" xfId="0" applyFont="1" applyFill="1" applyBorder="1" applyAlignment="1">
      <alignment horizontal="center" vertical="top" wrapText="1"/>
    </xf>
    <xf numFmtId="0" fontId="14" fillId="11" borderId="4" xfId="0" applyFont="1" applyFill="1" applyBorder="1" applyAlignment="1">
      <alignment vertical="top" wrapText="1"/>
    </xf>
    <xf numFmtId="0" fontId="14" fillId="11" borderId="20" xfId="0" applyFont="1" applyFill="1" applyBorder="1" applyAlignment="1">
      <alignment vertical="top" wrapText="1"/>
    </xf>
    <xf numFmtId="0" fontId="13" fillId="11" borderId="4" xfId="0" applyFont="1" applyFill="1" applyBorder="1" applyAlignment="1">
      <alignment horizontal="left" vertical="top" wrapText="1"/>
    </xf>
    <xf numFmtId="0" fontId="13" fillId="11" borderId="20" xfId="0" applyFont="1" applyFill="1" applyBorder="1" applyAlignment="1">
      <alignment horizontal="left" vertical="top" wrapText="1"/>
    </xf>
    <xf numFmtId="0" fontId="1" fillId="0" borderId="0" xfId="0" applyFont="1" applyAlignment="1">
      <alignment horizontal="center" vertical="center" wrapText="1"/>
    </xf>
    <xf numFmtId="0" fontId="3" fillId="0" borderId="0" xfId="0" applyFont="1" applyBorder="1" applyAlignment="1">
      <alignment horizontal="center" vertical="center"/>
    </xf>
    <xf numFmtId="0" fontId="5" fillId="2" borderId="2" xfId="0" applyFont="1" applyFill="1" applyBorder="1" applyAlignment="1">
      <alignment horizontal="center" vertical="center" textRotation="90" wrapText="1"/>
    </xf>
    <xf numFmtId="0" fontId="5" fillId="2" borderId="10" xfId="0" applyFont="1" applyFill="1" applyBorder="1" applyAlignment="1">
      <alignment horizontal="center" vertical="center" textRotation="90" wrapText="1"/>
    </xf>
    <xf numFmtId="0" fontId="5" fillId="2" borderId="18" xfId="0" applyFont="1" applyFill="1" applyBorder="1" applyAlignment="1">
      <alignment horizontal="center" vertical="center" textRotation="90" wrapText="1"/>
    </xf>
    <xf numFmtId="0" fontId="5" fillId="4" borderId="2" xfId="0" applyFont="1" applyFill="1" applyBorder="1" applyAlignment="1">
      <alignment horizontal="center" vertical="center" textRotation="90" wrapText="1"/>
    </xf>
    <xf numFmtId="0" fontId="5" fillId="4" borderId="10" xfId="0" applyFont="1" applyFill="1" applyBorder="1" applyAlignment="1">
      <alignment horizontal="center" vertical="center" textRotation="90" wrapText="1"/>
    </xf>
    <xf numFmtId="0" fontId="5" fillId="4" borderId="18" xfId="0" applyFont="1" applyFill="1" applyBorder="1" applyAlignment="1">
      <alignment horizontal="center" vertical="center" textRotation="90" wrapText="1"/>
    </xf>
    <xf numFmtId="0" fontId="5" fillId="11" borderId="3" xfId="0" applyFont="1" applyFill="1" applyBorder="1" applyAlignment="1">
      <alignment horizontal="center" vertical="center" textRotation="90" wrapText="1"/>
    </xf>
    <xf numFmtId="0" fontId="5" fillId="11" borderId="11" xfId="0" applyFont="1" applyFill="1" applyBorder="1" applyAlignment="1">
      <alignment horizontal="center" vertical="center" textRotation="90" wrapText="1"/>
    </xf>
    <xf numFmtId="0" fontId="5" fillId="11" borderId="19" xfId="0" applyFont="1" applyFill="1" applyBorder="1" applyAlignment="1">
      <alignment horizontal="center" vertical="center" textRotation="90" wrapText="1"/>
    </xf>
    <xf numFmtId="0" fontId="5" fillId="0" borderId="2"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5" fillId="0" borderId="18" xfId="0" applyFont="1" applyBorder="1" applyAlignment="1">
      <alignment horizontal="center" vertical="center" textRotation="90"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5" xfId="0" applyFont="1" applyBorder="1" applyAlignment="1">
      <alignment horizontal="center" vertical="center" textRotation="90" wrapText="1"/>
    </xf>
    <xf numFmtId="0" fontId="5" fillId="0" borderId="13"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11" xfId="0" applyFont="1" applyBorder="1" applyAlignment="1">
      <alignment horizontal="center" vertical="center" textRotation="90" wrapText="1"/>
    </xf>
    <xf numFmtId="0" fontId="5" fillId="0" borderId="19" xfId="0" applyFont="1" applyBorder="1" applyAlignment="1">
      <alignment horizontal="center" vertical="center" textRotation="90" wrapText="1"/>
    </xf>
    <xf numFmtId="0" fontId="13" fillId="0" borderId="1" xfId="0" applyFont="1" applyBorder="1" applyAlignment="1">
      <alignment horizontal="center"/>
    </xf>
    <xf numFmtId="0" fontId="12" fillId="4" borderId="7" xfId="0" applyFont="1" applyFill="1" applyBorder="1" applyAlignment="1">
      <alignment horizontal="left" vertical="top"/>
    </xf>
    <xf numFmtId="0" fontId="12" fillId="4" borderId="8" xfId="0" applyFont="1" applyFill="1" applyBorder="1" applyAlignment="1">
      <alignment horizontal="left" vertical="top"/>
    </xf>
    <xf numFmtId="0" fontId="12" fillId="4" borderId="9" xfId="0" applyFont="1" applyFill="1" applyBorder="1" applyAlignment="1">
      <alignment horizontal="left" vertical="top"/>
    </xf>
    <xf numFmtId="49" fontId="11" fillId="3" borderId="14" xfId="0" applyNumberFormat="1" applyFont="1" applyFill="1" applyBorder="1" applyAlignment="1">
      <alignment horizontal="center" vertical="top"/>
    </xf>
    <xf numFmtId="49" fontId="6" fillId="11" borderId="0" xfId="0" applyNumberFormat="1" applyFont="1" applyFill="1" applyBorder="1" applyAlignment="1">
      <alignment horizontal="center" vertical="top" wrapText="1"/>
    </xf>
    <xf numFmtId="49" fontId="11" fillId="4" borderId="5" xfId="0" applyNumberFormat="1" applyFont="1" applyFill="1" applyBorder="1" applyAlignment="1">
      <alignment horizontal="center" vertical="top"/>
    </xf>
    <xf numFmtId="49" fontId="11" fillId="4" borderId="13" xfId="0" applyNumberFormat="1" applyFont="1" applyFill="1" applyBorder="1" applyAlignment="1">
      <alignment horizontal="center" vertical="top"/>
    </xf>
    <xf numFmtId="49" fontId="11" fillId="4" borderId="21" xfId="0" applyNumberFormat="1" applyFont="1" applyFill="1" applyBorder="1" applyAlignment="1">
      <alignment horizontal="center" vertical="top"/>
    </xf>
    <xf numFmtId="0" fontId="12" fillId="0" borderId="5"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21" xfId="1" applyFont="1" applyBorder="1" applyAlignment="1">
      <alignment horizontal="center" vertical="center" wrapText="1"/>
    </xf>
    <xf numFmtId="0" fontId="5"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4" xfId="0" applyFont="1" applyBorder="1" applyAlignment="1">
      <alignment horizontal="center" vertical="center" wrapText="1"/>
    </xf>
    <xf numFmtId="0" fontId="12" fillId="11" borderId="6" xfId="0" applyFont="1" applyFill="1" applyBorder="1" applyAlignment="1">
      <alignment horizontal="center" vertical="top" wrapText="1"/>
    </xf>
    <xf numFmtId="0" fontId="12" fillId="11" borderId="4" xfId="0" applyFont="1" applyFill="1" applyBorder="1" applyAlignment="1">
      <alignment horizontal="center" vertical="top" wrapText="1"/>
    </xf>
    <xf numFmtId="0" fontId="12" fillId="11" borderId="14" xfId="0" applyFont="1" applyFill="1" applyBorder="1" applyAlignment="1">
      <alignment horizontal="center" vertical="top" wrapText="1"/>
    </xf>
    <xf numFmtId="0" fontId="12" fillId="11" borderId="12" xfId="0" applyFont="1" applyFill="1" applyBorder="1" applyAlignment="1">
      <alignment horizontal="center" vertical="top" wrapText="1"/>
    </xf>
    <xf numFmtId="0" fontId="12" fillId="11" borderId="22" xfId="0" applyFont="1" applyFill="1" applyBorder="1" applyAlignment="1">
      <alignment horizontal="center" vertical="top" wrapText="1"/>
    </xf>
    <xf numFmtId="0" fontId="5" fillId="0" borderId="42" xfId="0" applyFont="1" applyBorder="1" applyAlignment="1">
      <alignment horizontal="center" vertical="center" textRotation="90"/>
    </xf>
    <xf numFmtId="0" fontId="5" fillId="0" borderId="30" xfId="0" applyFont="1" applyBorder="1" applyAlignment="1">
      <alignment horizontal="center" vertical="center" textRotation="90"/>
    </xf>
    <xf numFmtId="0" fontId="12" fillId="5" borderId="6" xfId="0" applyFont="1" applyFill="1" applyBorder="1" applyAlignment="1">
      <alignment horizontal="center" vertical="top"/>
    </xf>
    <xf numFmtId="0" fontId="12" fillId="5" borderId="28" xfId="0" applyFont="1" applyFill="1" applyBorder="1" applyAlignment="1">
      <alignment horizontal="center" vertical="top"/>
    </xf>
    <xf numFmtId="0" fontId="12" fillId="5" borderId="32" xfId="0" applyFont="1" applyFill="1" applyBorder="1" applyAlignment="1">
      <alignment horizontal="center" vertical="top"/>
    </xf>
    <xf numFmtId="0" fontId="12" fillId="5" borderId="14" xfId="0" applyFont="1" applyFill="1" applyBorder="1" applyAlignment="1">
      <alignment horizontal="center" vertical="top"/>
    </xf>
    <xf numFmtId="0" fontId="12" fillId="5" borderId="0" xfId="0" applyFont="1" applyFill="1" applyBorder="1" applyAlignment="1">
      <alignment horizontal="center" vertical="top"/>
    </xf>
    <xf numFmtId="0" fontId="12" fillId="5" borderId="35" xfId="0" applyFont="1" applyFill="1" applyBorder="1" applyAlignment="1">
      <alignment horizontal="center" vertical="top"/>
    </xf>
    <xf numFmtId="0" fontId="12" fillId="5" borderId="22" xfId="0" applyFont="1" applyFill="1" applyBorder="1" applyAlignment="1">
      <alignment horizontal="center" vertical="top"/>
    </xf>
    <xf numFmtId="0" fontId="12" fillId="5" borderId="1" xfId="0" applyFont="1" applyFill="1" applyBorder="1" applyAlignment="1">
      <alignment horizontal="center" vertical="top"/>
    </xf>
    <xf numFmtId="0" fontId="12" fillId="5" borderId="44" xfId="0" applyFont="1" applyFill="1" applyBorder="1" applyAlignment="1">
      <alignment horizontal="center" vertical="top"/>
    </xf>
    <xf numFmtId="0" fontId="14" fillId="5" borderId="29" xfId="0" applyFont="1" applyFill="1" applyBorder="1" applyAlignment="1">
      <alignment horizontal="center" vertical="top"/>
    </xf>
    <xf numFmtId="0" fontId="14" fillId="5" borderId="30" xfId="0" applyFont="1" applyFill="1" applyBorder="1" applyAlignment="1">
      <alignment horizontal="center" vertical="top"/>
    </xf>
    <xf numFmtId="0" fontId="13" fillId="11" borderId="5" xfId="0" applyFont="1" applyFill="1" applyBorder="1" applyAlignment="1">
      <alignment horizontal="left" vertical="top" wrapText="1"/>
    </xf>
    <xf numFmtId="0" fontId="13" fillId="11" borderId="21" xfId="0" applyFont="1" applyFill="1" applyBorder="1" applyAlignment="1">
      <alignment horizontal="left" vertical="top" wrapText="1"/>
    </xf>
    <xf numFmtId="0" fontId="14" fillId="5" borderId="47" xfId="0" applyFont="1" applyFill="1" applyBorder="1" applyAlignment="1">
      <alignment horizontal="left" vertical="top" wrapText="1"/>
    </xf>
    <xf numFmtId="0" fontId="14" fillId="5" borderId="23" xfId="0" applyFont="1" applyFill="1" applyBorder="1" applyAlignment="1">
      <alignment horizontal="left" vertical="top" wrapText="1"/>
    </xf>
    <xf numFmtId="0" fontId="14" fillId="5" borderId="16" xfId="0" applyFont="1" applyFill="1" applyBorder="1" applyAlignment="1">
      <alignment horizontal="left" vertical="top" wrapText="1"/>
    </xf>
    <xf numFmtId="0" fontId="14" fillId="5" borderId="24" xfId="0" applyFont="1" applyFill="1" applyBorder="1" applyAlignment="1">
      <alignment horizontal="left" vertical="top" wrapText="1"/>
    </xf>
    <xf numFmtId="0" fontId="14" fillId="5" borderId="16" xfId="0" applyFont="1" applyFill="1" applyBorder="1" applyAlignment="1">
      <alignment horizontal="center" vertical="top" wrapText="1"/>
    </xf>
    <xf numFmtId="0" fontId="14" fillId="5" borderId="41" xfId="0" applyFont="1" applyFill="1" applyBorder="1" applyAlignment="1">
      <alignment horizontal="center" vertical="top" wrapText="1"/>
    </xf>
    <xf numFmtId="0" fontId="14" fillId="5" borderId="24" xfId="0" applyFont="1" applyFill="1" applyBorder="1" applyAlignment="1">
      <alignment horizontal="center" vertical="top" wrapText="1"/>
    </xf>
    <xf numFmtId="0" fontId="14" fillId="5" borderId="42" xfId="0" applyFont="1" applyFill="1" applyBorder="1" applyAlignment="1">
      <alignment horizontal="center" vertical="top"/>
    </xf>
    <xf numFmtId="0" fontId="14" fillId="5" borderId="15" xfId="0" applyFont="1" applyFill="1" applyBorder="1" applyAlignment="1">
      <alignment horizontal="left" vertical="top" wrapText="1"/>
    </xf>
    <xf numFmtId="0" fontId="6" fillId="4" borderId="1" xfId="0" applyFont="1" applyFill="1" applyBorder="1" applyAlignment="1">
      <alignment horizontal="center" vertical="top" wrapText="1"/>
    </xf>
    <xf numFmtId="0" fontId="6" fillId="4" borderId="20" xfId="0" applyFont="1" applyFill="1" applyBorder="1" applyAlignment="1">
      <alignment horizontal="center" vertical="top" wrapText="1"/>
    </xf>
    <xf numFmtId="0" fontId="15" fillId="11" borderId="21" xfId="0" applyFont="1" applyFill="1" applyBorder="1" applyAlignment="1">
      <alignment horizontal="center" vertical="top" wrapText="1"/>
    </xf>
    <xf numFmtId="0" fontId="17" fillId="0" borderId="0" xfId="1" applyFont="1" applyAlignment="1">
      <alignment horizontal="left" vertical="top" wrapText="1"/>
    </xf>
    <xf numFmtId="0" fontId="5" fillId="10" borderId="5" xfId="0" applyFont="1" applyFill="1" applyBorder="1" applyAlignment="1">
      <alignment horizontal="center" vertical="center" textRotation="90" wrapText="1"/>
    </xf>
    <xf numFmtId="0" fontId="5" fillId="10" borderId="13" xfId="0" applyFont="1" applyFill="1" applyBorder="1" applyAlignment="1">
      <alignment horizontal="center" vertical="center" textRotation="90" wrapText="1"/>
    </xf>
    <xf numFmtId="0" fontId="5" fillId="10" borderId="21" xfId="0" applyFont="1" applyFill="1" applyBorder="1" applyAlignment="1">
      <alignment horizontal="center" vertical="center" textRotation="90" wrapText="1"/>
    </xf>
    <xf numFmtId="0" fontId="5" fillId="11" borderId="5" xfId="0" applyFont="1" applyFill="1" applyBorder="1" applyAlignment="1">
      <alignment horizontal="center" vertical="center" textRotation="90" wrapText="1"/>
    </xf>
    <xf numFmtId="0" fontId="5" fillId="11" borderId="13" xfId="0" applyFont="1" applyFill="1" applyBorder="1" applyAlignment="1">
      <alignment horizontal="center" vertical="center" textRotation="90" wrapText="1"/>
    </xf>
    <xf numFmtId="0" fontId="5" fillId="11" borderId="21" xfId="0" applyFont="1" applyFill="1" applyBorder="1" applyAlignment="1">
      <alignment horizontal="center" vertical="center" textRotation="90" wrapText="1"/>
    </xf>
    <xf numFmtId="0" fontId="13" fillId="0" borderId="5" xfId="1" applyNumberFormat="1" applyFont="1" applyBorder="1" applyAlignment="1">
      <alignment horizontal="center" vertical="center" wrapText="1"/>
    </xf>
    <xf numFmtId="0" fontId="13" fillId="0" borderId="13" xfId="1" applyNumberFormat="1" applyFont="1" applyBorder="1" applyAlignment="1">
      <alignment horizontal="center" vertical="center" wrapText="1"/>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 fillId="2" borderId="7" xfId="0" applyFont="1" applyFill="1" applyBorder="1" applyAlignment="1">
      <alignment horizontal="left" vertical="top"/>
    </xf>
    <xf numFmtId="0" fontId="1" fillId="2" borderId="8" xfId="0" applyFont="1" applyFill="1" applyBorder="1" applyAlignment="1">
      <alignment horizontal="left" vertical="top"/>
    </xf>
    <xf numFmtId="0" fontId="15" fillId="5" borderId="4" xfId="0" applyFont="1" applyFill="1" applyBorder="1" applyAlignment="1">
      <alignment horizontal="center" vertical="top" wrapText="1"/>
    </xf>
    <xf numFmtId="0" fontId="15" fillId="5" borderId="20" xfId="0" applyFont="1" applyFill="1" applyBorder="1" applyAlignment="1">
      <alignment horizontal="center" vertical="top" wrapText="1"/>
    </xf>
    <xf numFmtId="0" fontId="14" fillId="10" borderId="5" xfId="0" applyFont="1" applyFill="1" applyBorder="1" applyAlignment="1">
      <alignment horizontal="left" vertical="top" wrapText="1"/>
    </xf>
    <xf numFmtId="0" fontId="14" fillId="10" borderId="21" xfId="0" applyFont="1" applyFill="1" applyBorder="1" applyAlignment="1">
      <alignment horizontal="left" vertical="top" wrapText="1"/>
    </xf>
    <xf numFmtId="0" fontId="12" fillId="9" borderId="8" xfId="1" applyFont="1" applyFill="1" applyBorder="1" applyAlignment="1">
      <alignment horizontal="right" vertical="top" wrapText="1"/>
    </xf>
    <xf numFmtId="0" fontId="13" fillId="9" borderId="8" xfId="1" applyFont="1" applyFill="1" applyBorder="1" applyAlignment="1">
      <alignment horizontal="right" vertical="top" wrapText="1"/>
    </xf>
    <xf numFmtId="0" fontId="13" fillId="9" borderId="9" xfId="1" applyFont="1" applyFill="1" applyBorder="1" applyAlignment="1">
      <alignment horizontal="right" vertical="top" wrapText="1"/>
    </xf>
    <xf numFmtId="0" fontId="13" fillId="0" borderId="0" xfId="1" applyFont="1" applyFill="1" applyBorder="1" applyAlignment="1">
      <alignment horizontal="center" vertical="top"/>
    </xf>
    <xf numFmtId="0" fontId="20" fillId="0" borderId="45" xfId="1" applyFont="1" applyBorder="1" applyAlignment="1">
      <alignment horizontal="left" vertical="top" wrapText="1"/>
    </xf>
    <xf numFmtId="0" fontId="20" fillId="0" borderId="51" xfId="1" applyFont="1" applyBorder="1" applyAlignment="1">
      <alignment horizontal="left" vertical="top" wrapText="1"/>
    </xf>
    <xf numFmtId="0" fontId="8" fillId="0" borderId="51" xfId="1" applyBorder="1" applyAlignment="1">
      <alignment horizontal="left" vertical="top" wrapText="1"/>
    </xf>
    <xf numFmtId="0" fontId="8" fillId="0" borderId="55" xfId="1" applyBorder="1" applyAlignment="1">
      <alignment horizontal="left" vertical="top" wrapText="1"/>
    </xf>
    <xf numFmtId="0" fontId="20" fillId="0" borderId="0" xfId="1" applyFont="1" applyBorder="1" applyAlignment="1">
      <alignment horizontal="left" vertical="top" wrapText="1"/>
    </xf>
    <xf numFmtId="0" fontId="10" fillId="0" borderId="36" xfId="1" applyFont="1" applyBorder="1" applyAlignment="1">
      <alignment horizontal="left" vertical="top" wrapText="1"/>
    </xf>
    <xf numFmtId="0" fontId="10" fillId="0" borderId="11" xfId="1" applyFont="1" applyBorder="1" applyAlignment="1">
      <alignment horizontal="left" vertical="top" wrapText="1"/>
    </xf>
    <xf numFmtId="0" fontId="8" fillId="0" borderId="11" xfId="1" applyFont="1" applyBorder="1" applyAlignment="1">
      <alignment horizontal="left" vertical="top" wrapText="1"/>
    </xf>
    <xf numFmtId="0" fontId="8" fillId="0" borderId="37" xfId="1" applyFont="1" applyBorder="1" applyAlignment="1">
      <alignment horizontal="left" vertical="top" wrapText="1"/>
    </xf>
    <xf numFmtId="0" fontId="10" fillId="0" borderId="36" xfId="1" applyFont="1" applyFill="1" applyBorder="1" applyAlignment="1">
      <alignment horizontal="left" vertical="top" wrapText="1"/>
    </xf>
    <xf numFmtId="0" fontId="10" fillId="0" borderId="11" xfId="1" applyFont="1" applyFill="1" applyBorder="1" applyAlignment="1">
      <alignment horizontal="left" vertical="top" wrapText="1"/>
    </xf>
    <xf numFmtId="0" fontId="8" fillId="0" borderId="11" xfId="1" applyBorder="1" applyAlignment="1">
      <alignment horizontal="left" vertical="top" wrapText="1"/>
    </xf>
    <xf numFmtId="0" fontId="8" fillId="0" borderId="37" xfId="1" applyBorder="1" applyAlignment="1">
      <alignment horizontal="left" vertical="top" wrapText="1"/>
    </xf>
    <xf numFmtId="165" fontId="10" fillId="0" borderId="0" xfId="1" applyNumberFormat="1" applyFont="1" applyFill="1" applyBorder="1" applyAlignment="1">
      <alignment horizontal="center" vertical="top" wrapText="1"/>
    </xf>
    <xf numFmtId="0" fontId="10" fillId="0" borderId="37" xfId="1" applyFont="1" applyBorder="1" applyAlignment="1">
      <alignment horizontal="left" vertical="top" wrapText="1"/>
    </xf>
    <xf numFmtId="0" fontId="10" fillId="0" borderId="52" xfId="1" applyFont="1" applyBorder="1" applyAlignment="1">
      <alignment horizontal="left" vertical="top" wrapText="1"/>
    </xf>
    <xf numFmtId="0" fontId="8" fillId="0" borderId="53" xfId="1" applyBorder="1" applyAlignment="1">
      <alignment horizontal="left" vertical="top" wrapText="1"/>
    </xf>
    <xf numFmtId="0" fontId="8" fillId="0" borderId="54" xfId="1" applyBorder="1" applyAlignment="1">
      <alignment horizontal="left" vertical="top" wrapText="1"/>
    </xf>
    <xf numFmtId="0" fontId="12" fillId="15" borderId="7" xfId="1" applyFont="1" applyFill="1" applyBorder="1" applyAlignment="1">
      <alignment horizontal="right" vertical="top" wrapText="1"/>
    </xf>
    <xf numFmtId="0" fontId="12" fillId="15" borderId="8" xfId="1" applyFont="1" applyFill="1" applyBorder="1" applyAlignment="1">
      <alignment horizontal="right" vertical="top" wrapText="1"/>
    </xf>
    <xf numFmtId="0" fontId="12" fillId="15" borderId="9" xfId="1" applyFont="1" applyFill="1" applyBorder="1" applyAlignment="1">
      <alignment horizontal="right" vertical="top" wrapText="1"/>
    </xf>
    <xf numFmtId="0" fontId="10" fillId="0" borderId="36" xfId="2" applyFont="1" applyBorder="1" applyAlignment="1">
      <alignment horizontal="left" vertical="top" wrapText="1"/>
    </xf>
    <xf numFmtId="0" fontId="10" fillId="0" borderId="11" xfId="2" applyFont="1" applyBorder="1" applyAlignment="1">
      <alignment horizontal="left" vertical="top" wrapText="1"/>
    </xf>
    <xf numFmtId="0" fontId="12" fillId="13" borderId="51" xfId="1" applyFont="1" applyFill="1" applyBorder="1" applyAlignment="1">
      <alignment horizontal="left" vertical="top" wrapText="1"/>
    </xf>
    <xf numFmtId="0" fontId="14" fillId="9" borderId="7" xfId="0" applyFont="1" applyFill="1" applyBorder="1" applyAlignment="1">
      <alignment horizontal="center" vertical="top"/>
    </xf>
    <xf numFmtId="0" fontId="14" fillId="9" borderId="8" xfId="0" applyFont="1" applyFill="1" applyBorder="1" applyAlignment="1">
      <alignment horizontal="center" vertical="top"/>
    </xf>
    <xf numFmtId="0" fontId="14" fillId="9" borderId="9" xfId="0" applyFont="1" applyFill="1" applyBorder="1" applyAlignment="1">
      <alignment horizontal="center" vertical="top"/>
    </xf>
    <xf numFmtId="0" fontId="6" fillId="4" borderId="7" xfId="0" applyFont="1" applyFill="1" applyBorder="1" applyAlignment="1">
      <alignment horizontal="right" vertical="top" wrapText="1"/>
    </xf>
    <xf numFmtId="0" fontId="6" fillId="4" borderId="8" xfId="0" applyFont="1" applyFill="1" applyBorder="1" applyAlignment="1">
      <alignment horizontal="right" vertical="top" wrapText="1"/>
    </xf>
    <xf numFmtId="0" fontId="6" fillId="4" borderId="9" xfId="0" applyFont="1" applyFill="1" applyBorder="1" applyAlignment="1">
      <alignment horizontal="right" vertical="top" wrapText="1"/>
    </xf>
    <xf numFmtId="0" fontId="6" fillId="2" borderId="7" xfId="0" applyFont="1" applyFill="1" applyBorder="1" applyAlignment="1">
      <alignment horizontal="right" vertical="top" wrapText="1"/>
    </xf>
    <xf numFmtId="0" fontId="6" fillId="2" borderId="8" xfId="0" applyFont="1" applyFill="1" applyBorder="1" applyAlignment="1">
      <alignment horizontal="right" vertical="top" wrapText="1"/>
    </xf>
    <xf numFmtId="0" fontId="6" fillId="2" borderId="9" xfId="0" applyFont="1" applyFill="1" applyBorder="1" applyAlignment="1">
      <alignment horizontal="right" vertical="top" wrapText="1"/>
    </xf>
    <xf numFmtId="49" fontId="6" fillId="9" borderId="7" xfId="0" applyNumberFormat="1" applyFont="1" applyFill="1" applyBorder="1" applyAlignment="1">
      <alignment horizontal="right" vertical="top"/>
    </xf>
    <xf numFmtId="49" fontId="6" fillId="9" borderId="8" xfId="0" applyNumberFormat="1" applyFont="1" applyFill="1" applyBorder="1" applyAlignment="1">
      <alignment horizontal="right" vertical="top"/>
    </xf>
    <xf numFmtId="49" fontId="6" fillId="9" borderId="9" xfId="0" applyNumberFormat="1" applyFont="1" applyFill="1" applyBorder="1" applyAlignment="1">
      <alignment horizontal="right" vertical="top"/>
    </xf>
    <xf numFmtId="0" fontId="6" fillId="8" borderId="1" xfId="0" applyFont="1" applyFill="1" applyBorder="1" applyAlignment="1">
      <alignment horizontal="right" vertical="top" wrapText="1"/>
    </xf>
    <xf numFmtId="0" fontId="6" fillId="8" borderId="20" xfId="0" applyFont="1" applyFill="1" applyBorder="1" applyAlignment="1">
      <alignment horizontal="right" vertical="top" wrapText="1"/>
    </xf>
    <xf numFmtId="165" fontId="18" fillId="0" borderId="0" xfId="1" applyNumberFormat="1" applyFont="1" applyFill="1" applyBorder="1" applyAlignment="1">
      <alignment horizontal="center" vertical="top" wrapText="1"/>
    </xf>
    <xf numFmtId="49" fontId="12" fillId="0" borderId="0" xfId="1" applyNumberFormat="1" applyFont="1" applyFill="1" applyBorder="1" applyAlignment="1">
      <alignment horizontal="center" vertical="top" wrapText="1"/>
    </xf>
    <xf numFmtId="0" fontId="13" fillId="0" borderId="0" xfId="1" applyFont="1" applyBorder="1" applyAlignment="1">
      <alignment horizontal="right" vertical="top"/>
    </xf>
    <xf numFmtId="0" fontId="12" fillId="0" borderId="8" xfId="1" applyFont="1" applyBorder="1" applyAlignment="1">
      <alignment horizontal="center" vertical="center" wrapText="1"/>
    </xf>
    <xf numFmtId="165" fontId="12" fillId="0" borderId="0" xfId="1" applyNumberFormat="1" applyFont="1" applyFill="1" applyBorder="1" applyAlignment="1">
      <alignment horizontal="center" vertical="center" wrapText="1"/>
    </xf>
    <xf numFmtId="0" fontId="12" fillId="9" borderId="9" xfId="1" applyFont="1" applyFill="1" applyBorder="1" applyAlignment="1">
      <alignment horizontal="right" vertical="top" wrapText="1"/>
    </xf>
    <xf numFmtId="49" fontId="13" fillId="5" borderId="5" xfId="3" applyNumberFormat="1" applyFont="1" applyFill="1" applyBorder="1" applyAlignment="1">
      <alignment horizontal="center" vertical="center" textRotation="89"/>
    </xf>
    <xf numFmtId="49" fontId="13" fillId="5" borderId="13" xfId="3" applyNumberFormat="1" applyFont="1" applyFill="1" applyBorder="1" applyAlignment="1">
      <alignment horizontal="center" vertical="center" textRotation="89"/>
    </xf>
    <xf numFmtId="49" fontId="13" fillId="5" borderId="21" xfId="3" applyNumberFormat="1" applyFont="1" applyFill="1" applyBorder="1" applyAlignment="1">
      <alignment horizontal="center" vertical="center" textRotation="89"/>
    </xf>
    <xf numFmtId="49" fontId="3" fillId="0" borderId="5" xfId="3" applyNumberFormat="1" applyFont="1" applyFill="1" applyBorder="1" applyAlignment="1">
      <alignment horizontal="center" vertical="top" wrapText="1"/>
    </xf>
    <xf numFmtId="49" fontId="3" fillId="0" borderId="13" xfId="3" applyNumberFormat="1" applyFont="1" applyFill="1" applyBorder="1" applyAlignment="1">
      <alignment horizontal="center" vertical="top" wrapText="1"/>
    </xf>
    <xf numFmtId="49" fontId="3" fillId="0" borderId="21" xfId="3" applyNumberFormat="1" applyFont="1" applyFill="1" applyBorder="1" applyAlignment="1">
      <alignment horizontal="center" vertical="top" wrapText="1"/>
    </xf>
    <xf numFmtId="0" fontId="6" fillId="2" borderId="7" xfId="3" applyFont="1" applyFill="1" applyBorder="1" applyAlignment="1">
      <alignment horizontal="right" vertical="top" wrapText="1"/>
    </xf>
    <xf numFmtId="0" fontId="6" fillId="2" borderId="8" xfId="3" applyFont="1" applyFill="1" applyBorder="1" applyAlignment="1">
      <alignment horizontal="right" vertical="top" wrapText="1"/>
    </xf>
    <xf numFmtId="0" fontId="6" fillId="2" borderId="9" xfId="3" applyFont="1" applyFill="1" applyBorder="1" applyAlignment="1">
      <alignment horizontal="right" vertical="top" wrapText="1"/>
    </xf>
    <xf numFmtId="49" fontId="5" fillId="5" borderId="5" xfId="3" applyNumberFormat="1" applyFont="1" applyFill="1" applyBorder="1" applyAlignment="1">
      <alignment horizontal="center" vertical="top"/>
    </xf>
    <xf numFmtId="49" fontId="5" fillId="5" borderId="13" xfId="3" applyNumberFormat="1" applyFont="1" applyFill="1" applyBorder="1" applyAlignment="1">
      <alignment horizontal="center" vertical="top"/>
    </xf>
    <xf numFmtId="49" fontId="5" fillId="5" borderId="21" xfId="3" applyNumberFormat="1" applyFont="1" applyFill="1" applyBorder="1" applyAlignment="1">
      <alignment horizontal="center" vertical="top"/>
    </xf>
    <xf numFmtId="0" fontId="3" fillId="11" borderId="5" xfId="3" applyFont="1" applyFill="1" applyBorder="1" applyAlignment="1">
      <alignment horizontal="center" vertical="center" textRotation="90" wrapText="1"/>
    </xf>
    <xf numFmtId="0" fontId="3" fillId="11" borderId="13" xfId="3" applyFont="1" applyFill="1" applyBorder="1" applyAlignment="1">
      <alignment horizontal="center" vertical="center" textRotation="90" wrapText="1"/>
    </xf>
    <xf numFmtId="0" fontId="3" fillId="11" borderId="21" xfId="3" applyFont="1" applyFill="1" applyBorder="1" applyAlignment="1">
      <alignment horizontal="center" vertical="center" textRotation="90" wrapText="1"/>
    </xf>
    <xf numFmtId="0" fontId="5" fillId="0" borderId="5" xfId="0" applyFont="1" applyBorder="1" applyAlignment="1">
      <alignment horizontal="left" vertical="top" wrapText="1"/>
    </xf>
    <xf numFmtId="0" fontId="5" fillId="0" borderId="13" xfId="0" applyFont="1" applyBorder="1" applyAlignment="1">
      <alignment horizontal="left" vertical="top" wrapText="1"/>
    </xf>
    <xf numFmtId="49" fontId="3" fillId="6" borderId="5" xfId="3" applyNumberFormat="1" applyFont="1" applyFill="1" applyBorder="1" applyAlignment="1">
      <alignment horizontal="center" vertical="top"/>
    </xf>
    <xf numFmtId="49" fontId="3" fillId="6" borderId="13" xfId="3" applyNumberFormat="1" applyFont="1" applyFill="1" applyBorder="1" applyAlignment="1">
      <alignment horizontal="center" vertical="top"/>
    </xf>
    <xf numFmtId="49" fontId="3" fillId="6" borderId="21" xfId="3" applyNumberFormat="1" applyFont="1" applyFill="1" applyBorder="1" applyAlignment="1">
      <alignment horizontal="center" vertical="top"/>
    </xf>
    <xf numFmtId="0" fontId="3" fillId="10" borderId="5" xfId="3" applyFont="1" applyFill="1" applyBorder="1" applyAlignment="1">
      <alignment horizontal="center" vertical="top" wrapText="1"/>
    </xf>
    <xf numFmtId="0" fontId="3" fillId="10" borderId="13" xfId="3" applyFont="1" applyFill="1" applyBorder="1" applyAlignment="1">
      <alignment horizontal="center" vertical="top" wrapText="1"/>
    </xf>
    <xf numFmtId="0" fontId="3" fillId="10" borderId="21" xfId="3" applyFont="1" applyFill="1" applyBorder="1" applyAlignment="1">
      <alignment horizontal="center" vertical="top" wrapText="1"/>
    </xf>
    <xf numFmtId="0" fontId="5" fillId="10" borderId="5" xfId="3" applyFont="1" applyFill="1" applyBorder="1" applyAlignment="1">
      <alignment horizontal="left" vertical="top" wrapText="1"/>
    </xf>
    <xf numFmtId="0" fontId="5" fillId="10" borderId="13" xfId="3" applyFont="1" applyFill="1" applyBorder="1" applyAlignment="1">
      <alignment horizontal="left" vertical="top" wrapText="1"/>
    </xf>
    <xf numFmtId="0" fontId="5" fillId="10" borderId="21" xfId="3" applyFont="1" applyFill="1" applyBorder="1" applyAlignment="1">
      <alignment horizontal="left" vertical="top" wrapText="1"/>
    </xf>
    <xf numFmtId="49" fontId="13" fillId="5" borderId="5" xfId="3" applyNumberFormat="1" applyFont="1" applyFill="1" applyBorder="1" applyAlignment="1">
      <alignment horizontal="center" vertical="center" textRotation="90"/>
    </xf>
    <xf numFmtId="49" fontId="13" fillId="5" borderId="13" xfId="3" applyNumberFormat="1" applyFont="1" applyFill="1" applyBorder="1" applyAlignment="1">
      <alignment horizontal="center" vertical="center" textRotation="90"/>
    </xf>
    <xf numFmtId="49" fontId="13" fillId="5" borderId="21" xfId="3" applyNumberFormat="1" applyFont="1" applyFill="1" applyBorder="1" applyAlignment="1">
      <alignment horizontal="center" vertical="center" textRotation="90"/>
    </xf>
    <xf numFmtId="49" fontId="6" fillId="6" borderId="5" xfId="3" applyNumberFormat="1" applyFont="1" applyFill="1" applyBorder="1" applyAlignment="1">
      <alignment horizontal="center" vertical="top"/>
    </xf>
    <xf numFmtId="49" fontId="6" fillId="6" borderId="13" xfId="3" applyNumberFormat="1" applyFont="1" applyFill="1" applyBorder="1" applyAlignment="1">
      <alignment horizontal="center" vertical="top"/>
    </xf>
    <xf numFmtId="49" fontId="6" fillId="6" borderId="21" xfId="3" applyNumberFormat="1" applyFont="1" applyFill="1" applyBorder="1" applyAlignment="1">
      <alignment horizontal="center" vertical="top"/>
    </xf>
    <xf numFmtId="0" fontId="34" fillId="11" borderId="5" xfId="3" applyFont="1" applyFill="1" applyBorder="1" applyAlignment="1">
      <alignment horizontal="center" vertical="center" textRotation="90" wrapText="1"/>
    </xf>
    <xf numFmtId="0" fontId="34" fillId="11" borderId="13" xfId="3" applyFont="1" applyFill="1" applyBorder="1" applyAlignment="1">
      <alignment horizontal="center" vertical="center" textRotation="90" wrapText="1"/>
    </xf>
    <xf numFmtId="0" fontId="34" fillId="11" borderId="21" xfId="3" applyFont="1" applyFill="1" applyBorder="1" applyAlignment="1">
      <alignment horizontal="center" vertical="center" textRotation="90" wrapText="1"/>
    </xf>
    <xf numFmtId="49" fontId="2" fillId="5" borderId="5" xfId="3" applyNumberFormat="1" applyFont="1" applyFill="1" applyBorder="1" applyAlignment="1">
      <alignment horizontal="center" vertical="center" textRotation="90"/>
    </xf>
    <xf numFmtId="49" fontId="2" fillId="5" borderId="13" xfId="3" applyNumberFormat="1" applyFont="1" applyFill="1" applyBorder="1" applyAlignment="1">
      <alignment horizontal="center" vertical="center" textRotation="90"/>
    </xf>
    <xf numFmtId="49" fontId="2" fillId="5" borderId="21" xfId="3" applyNumberFormat="1" applyFont="1" applyFill="1" applyBorder="1" applyAlignment="1">
      <alignment horizontal="center" vertical="center" textRotation="90"/>
    </xf>
    <xf numFmtId="49" fontId="3" fillId="6" borderId="6" xfId="3" applyNumberFormat="1" applyFont="1" applyFill="1" applyBorder="1" applyAlignment="1">
      <alignment horizontal="center" vertical="top"/>
    </xf>
    <xf numFmtId="49" fontId="3" fillId="6" borderId="14" xfId="3" applyNumberFormat="1" applyFont="1" applyFill="1" applyBorder="1" applyAlignment="1">
      <alignment horizontal="center" vertical="top"/>
    </xf>
    <xf numFmtId="49" fontId="3" fillId="6" borderId="22" xfId="3" applyNumberFormat="1" applyFont="1" applyFill="1" applyBorder="1" applyAlignment="1">
      <alignment horizontal="center" vertical="top"/>
    </xf>
    <xf numFmtId="0" fontId="34" fillId="11" borderId="4" xfId="3" applyFont="1" applyFill="1" applyBorder="1" applyAlignment="1">
      <alignment horizontal="left" vertical="top" wrapText="1"/>
    </xf>
    <xf numFmtId="0" fontId="33" fillId="11" borderId="12" xfId="3" applyFont="1" applyFill="1" applyBorder="1" applyAlignment="1">
      <alignment horizontal="left" vertical="top" wrapText="1"/>
    </xf>
    <xf numFmtId="0" fontId="33" fillId="11" borderId="20" xfId="3" applyFont="1" applyFill="1" applyBorder="1" applyAlignment="1">
      <alignment horizontal="left" vertical="top" wrapText="1"/>
    </xf>
    <xf numFmtId="0" fontId="5" fillId="10" borderId="4" xfId="3" applyFont="1" applyFill="1" applyBorder="1" applyAlignment="1">
      <alignment horizontal="left" vertical="top" wrapText="1"/>
    </xf>
    <xf numFmtId="0" fontId="5" fillId="10" borderId="12" xfId="3" applyFont="1" applyFill="1" applyBorder="1" applyAlignment="1">
      <alignment horizontal="left" vertical="top" wrapText="1"/>
    </xf>
    <xf numFmtId="0" fontId="5" fillId="10" borderId="20" xfId="3" applyFont="1" applyFill="1" applyBorder="1" applyAlignment="1">
      <alignment horizontal="left" vertical="top" wrapText="1"/>
    </xf>
    <xf numFmtId="49" fontId="13" fillId="5" borderId="2" xfId="3" applyNumberFormat="1" applyFont="1" applyFill="1" applyBorder="1" applyAlignment="1">
      <alignment horizontal="center" vertical="center" textRotation="89"/>
    </xf>
    <xf numFmtId="49" fontId="13" fillId="5" borderId="18" xfId="3" applyNumberFormat="1" applyFont="1" applyFill="1" applyBorder="1" applyAlignment="1">
      <alignment horizontal="center" vertical="center" textRotation="89"/>
    </xf>
    <xf numFmtId="49" fontId="5" fillId="0" borderId="5" xfId="3" applyNumberFormat="1" applyFont="1" applyFill="1" applyBorder="1" applyAlignment="1">
      <alignment horizontal="center" vertical="top"/>
    </xf>
    <xf numFmtId="49" fontId="5" fillId="0" borderId="13" xfId="3" applyNumberFormat="1" applyFont="1" applyFill="1" applyBorder="1" applyAlignment="1">
      <alignment horizontal="center" vertical="top"/>
    </xf>
    <xf numFmtId="49" fontId="5" fillId="0" borderId="21" xfId="3" applyNumberFormat="1" applyFont="1" applyFill="1" applyBorder="1" applyAlignment="1">
      <alignment horizontal="center" vertical="top"/>
    </xf>
    <xf numFmtId="49" fontId="1" fillId="6" borderId="5" xfId="3" applyNumberFormat="1" applyFont="1" applyFill="1" applyBorder="1" applyAlignment="1">
      <alignment horizontal="center" vertical="top"/>
    </xf>
    <xf numFmtId="49" fontId="1" fillId="6" borderId="13" xfId="3" applyNumberFormat="1" applyFont="1" applyFill="1" applyBorder="1" applyAlignment="1">
      <alignment horizontal="center" vertical="top"/>
    </xf>
    <xf numFmtId="49" fontId="1" fillId="6" borderId="21" xfId="3" applyNumberFormat="1" applyFont="1" applyFill="1" applyBorder="1" applyAlignment="1">
      <alignment horizontal="center" vertical="top"/>
    </xf>
    <xf numFmtId="49" fontId="14" fillId="5" borderId="5" xfId="3" applyNumberFormat="1" applyFont="1" applyFill="1" applyBorder="1" applyAlignment="1">
      <alignment horizontal="center" vertical="center" textRotation="90"/>
    </xf>
    <xf numFmtId="49" fontId="14" fillId="5" borderId="13" xfId="3" applyNumberFormat="1" applyFont="1" applyFill="1" applyBorder="1" applyAlignment="1">
      <alignment horizontal="center" vertical="center" textRotation="90"/>
    </xf>
    <xf numFmtId="49" fontId="14" fillId="5" borderId="21" xfId="3" applyNumberFormat="1" applyFont="1" applyFill="1" applyBorder="1" applyAlignment="1">
      <alignment horizontal="center" vertical="center" textRotation="90"/>
    </xf>
    <xf numFmtId="49" fontId="14" fillId="5" borderId="5" xfId="3" applyNumberFormat="1" applyFont="1" applyFill="1" applyBorder="1" applyAlignment="1">
      <alignment horizontal="center" vertical="top"/>
    </xf>
    <xf numFmtId="49" fontId="14" fillId="5" borderId="13" xfId="3" applyNumberFormat="1" applyFont="1" applyFill="1" applyBorder="1" applyAlignment="1">
      <alignment horizontal="center" vertical="top"/>
    </xf>
    <xf numFmtId="49" fontId="14" fillId="5" borderId="21" xfId="3" applyNumberFormat="1" applyFont="1" applyFill="1" applyBorder="1" applyAlignment="1">
      <alignment horizontal="center" vertical="top"/>
    </xf>
    <xf numFmtId="0" fontId="12" fillId="11" borderId="6" xfId="3" applyFont="1" applyFill="1" applyBorder="1" applyAlignment="1">
      <alignment horizontal="center" vertical="top" wrapText="1"/>
    </xf>
    <xf numFmtId="0" fontId="13" fillId="11" borderId="28" xfId="3" applyFont="1" applyFill="1" applyBorder="1" applyAlignment="1">
      <alignment horizontal="center" vertical="top" wrapText="1"/>
    </xf>
    <xf numFmtId="0" fontId="13" fillId="11" borderId="4" xfId="3" applyFont="1" applyFill="1" applyBorder="1" applyAlignment="1">
      <alignment horizontal="center" vertical="top" wrapText="1"/>
    </xf>
    <xf numFmtId="0" fontId="13" fillId="11" borderId="14" xfId="3" applyFont="1" applyFill="1" applyBorder="1" applyAlignment="1">
      <alignment horizontal="center" vertical="top" wrapText="1"/>
    </xf>
    <xf numFmtId="0" fontId="13" fillId="11" borderId="0" xfId="3" applyFont="1" applyFill="1" applyBorder="1" applyAlignment="1">
      <alignment horizontal="center" vertical="top" wrapText="1"/>
    </xf>
    <xf numFmtId="0" fontId="13" fillId="11" borderId="12" xfId="3" applyFont="1" applyFill="1" applyBorder="1" applyAlignment="1">
      <alignment horizontal="center" vertical="top" wrapText="1"/>
    </xf>
    <xf numFmtId="0" fontId="13" fillId="11" borderId="22" xfId="3" applyFont="1" applyFill="1" applyBorder="1" applyAlignment="1">
      <alignment horizontal="center" vertical="top" wrapText="1"/>
    </xf>
    <xf numFmtId="0" fontId="13" fillId="11" borderId="1" xfId="3" applyFont="1" applyFill="1" applyBorder="1" applyAlignment="1">
      <alignment horizontal="center" vertical="top" wrapText="1"/>
    </xf>
    <xf numFmtId="0" fontId="13" fillId="11" borderId="20" xfId="3" applyFont="1" applyFill="1" applyBorder="1" applyAlignment="1">
      <alignment horizontal="center" vertical="top" wrapText="1"/>
    </xf>
    <xf numFmtId="0" fontId="31" fillId="15" borderId="8" xfId="3" applyFont="1" applyFill="1" applyBorder="1" applyAlignment="1">
      <alignment horizontal="right" vertical="top" wrapText="1"/>
    </xf>
    <xf numFmtId="0" fontId="31" fillId="15" borderId="9" xfId="3" applyFont="1" applyFill="1" applyBorder="1" applyAlignment="1">
      <alignment horizontal="right" vertical="top" wrapText="1"/>
    </xf>
    <xf numFmtId="49" fontId="13" fillId="5" borderId="5" xfId="3" applyNumberFormat="1" applyFont="1" applyFill="1" applyBorder="1" applyAlignment="1">
      <alignment horizontal="center" vertical="center" textRotation="88"/>
    </xf>
    <xf numFmtId="49" fontId="13" fillId="5" borderId="13" xfId="3" applyNumberFormat="1" applyFont="1" applyFill="1" applyBorder="1" applyAlignment="1">
      <alignment horizontal="center" vertical="center" textRotation="88"/>
    </xf>
    <xf numFmtId="49" fontId="13" fillId="5" borderId="21" xfId="3" applyNumberFormat="1" applyFont="1" applyFill="1" applyBorder="1" applyAlignment="1">
      <alignment horizontal="center" vertical="center" textRotation="88"/>
    </xf>
    <xf numFmtId="0" fontId="3" fillId="11" borderId="6" xfId="3" applyFont="1" applyFill="1" applyBorder="1" applyAlignment="1">
      <alignment horizontal="center" vertical="top" wrapText="1"/>
    </xf>
    <xf numFmtId="0" fontId="5" fillId="11" borderId="28" xfId="3" applyFont="1" applyFill="1" applyBorder="1" applyAlignment="1">
      <alignment horizontal="center" vertical="top" wrapText="1"/>
    </xf>
    <xf numFmtId="0" fontId="5" fillId="11" borderId="4" xfId="3" applyFont="1" applyFill="1" applyBorder="1" applyAlignment="1">
      <alignment horizontal="center" vertical="top" wrapText="1"/>
    </xf>
    <xf numFmtId="0" fontId="5" fillId="11" borderId="14" xfId="3" applyFont="1" applyFill="1" applyBorder="1" applyAlignment="1">
      <alignment horizontal="center" vertical="top" wrapText="1"/>
    </xf>
    <xf numFmtId="0" fontId="5" fillId="11" borderId="0" xfId="3" applyFont="1" applyFill="1" applyBorder="1" applyAlignment="1">
      <alignment horizontal="center" vertical="top" wrapText="1"/>
    </xf>
    <xf numFmtId="0" fontId="5" fillId="11" borderId="12" xfId="3" applyFont="1" applyFill="1" applyBorder="1" applyAlignment="1">
      <alignment horizontal="center" vertical="top" wrapText="1"/>
    </xf>
    <xf numFmtId="0" fontId="5" fillId="11" borderId="22" xfId="3" applyFont="1" applyFill="1" applyBorder="1" applyAlignment="1">
      <alignment horizontal="center" vertical="top" wrapText="1"/>
    </xf>
    <xf numFmtId="0" fontId="5" fillId="11" borderId="1" xfId="3" applyFont="1" applyFill="1" applyBorder="1" applyAlignment="1">
      <alignment horizontal="center" vertical="top" wrapText="1"/>
    </xf>
    <xf numFmtId="0" fontId="5" fillId="11" borderId="20" xfId="3" applyFont="1" applyFill="1" applyBorder="1" applyAlignment="1">
      <alignment horizontal="center" vertical="top" wrapText="1"/>
    </xf>
    <xf numFmtId="49" fontId="3" fillId="11" borderId="5" xfId="3" applyNumberFormat="1" applyFont="1" applyFill="1" applyBorder="1" applyAlignment="1">
      <alignment horizontal="center" vertical="top" wrapText="1"/>
    </xf>
    <xf numFmtId="49" fontId="3" fillId="11" borderId="13" xfId="3" applyNumberFormat="1" applyFont="1" applyFill="1" applyBorder="1" applyAlignment="1">
      <alignment horizontal="center" vertical="top" wrapText="1"/>
    </xf>
    <xf numFmtId="49" fontId="3" fillId="11" borderId="21" xfId="3" applyNumberFormat="1" applyFont="1" applyFill="1" applyBorder="1" applyAlignment="1">
      <alignment horizontal="center" vertical="top" wrapText="1"/>
    </xf>
    <xf numFmtId="49" fontId="3" fillId="10" borderId="5" xfId="3" applyNumberFormat="1" applyFont="1" applyFill="1" applyBorder="1" applyAlignment="1">
      <alignment horizontal="center" vertical="top" wrapText="1"/>
    </xf>
    <xf numFmtId="49" fontId="3" fillId="10" borderId="13" xfId="3" applyNumberFormat="1" applyFont="1" applyFill="1" applyBorder="1" applyAlignment="1">
      <alignment horizontal="center" vertical="top" wrapText="1"/>
    </xf>
    <xf numFmtId="49" fontId="3" fillId="10" borderId="21" xfId="3" applyNumberFormat="1" applyFont="1" applyFill="1" applyBorder="1" applyAlignment="1">
      <alignment horizontal="center" vertical="top" wrapText="1"/>
    </xf>
    <xf numFmtId="0" fontId="34" fillId="11" borderId="12" xfId="3" applyFont="1" applyFill="1" applyBorder="1" applyAlignment="1">
      <alignment horizontal="left" vertical="top" wrapText="1"/>
    </xf>
    <xf numFmtId="0" fontId="3" fillId="4" borderId="1" xfId="3" applyFont="1" applyFill="1" applyBorder="1" applyAlignment="1">
      <alignment horizontal="right" vertical="top" wrapText="1"/>
    </xf>
    <xf numFmtId="0" fontId="3" fillId="4" borderId="20" xfId="3" applyFont="1" applyFill="1" applyBorder="1" applyAlignment="1">
      <alignment horizontal="right" vertical="top" wrapText="1"/>
    </xf>
    <xf numFmtId="0" fontId="3" fillId="2" borderId="1" xfId="3" applyFont="1" applyFill="1" applyBorder="1" applyAlignment="1">
      <alignment horizontal="right" vertical="top" wrapText="1"/>
    </xf>
    <xf numFmtId="0" fontId="3" fillId="2" borderId="20" xfId="3" applyFont="1" applyFill="1" applyBorder="1" applyAlignment="1">
      <alignment horizontal="right" vertical="top" wrapText="1"/>
    </xf>
    <xf numFmtId="0" fontId="5" fillId="0" borderId="1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4" xfId="3" applyFont="1" applyBorder="1" applyAlignment="1">
      <alignment horizontal="center" vertical="center" wrapText="1"/>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2" xfId="3" applyFont="1" applyBorder="1" applyAlignment="1">
      <alignment horizontal="center" vertical="center" textRotation="90" wrapText="1"/>
    </xf>
    <xf numFmtId="0" fontId="5" fillId="0" borderId="10" xfId="3" applyFont="1" applyBorder="1" applyAlignment="1">
      <alignment horizontal="center" vertical="center" textRotation="90" wrapText="1"/>
    </xf>
    <xf numFmtId="0" fontId="5" fillId="0" borderId="18" xfId="3" applyFont="1" applyBorder="1" applyAlignment="1">
      <alignment horizontal="center" vertical="center" textRotation="90" wrapText="1"/>
    </xf>
    <xf numFmtId="0" fontId="5" fillId="2" borderId="2" xfId="3" applyFont="1" applyFill="1" applyBorder="1" applyAlignment="1">
      <alignment horizontal="center" vertical="center" textRotation="90" wrapText="1"/>
    </xf>
    <xf numFmtId="0" fontId="5" fillId="2" borderId="10" xfId="3" applyFont="1" applyFill="1" applyBorder="1" applyAlignment="1">
      <alignment horizontal="center" vertical="center" textRotation="90" wrapText="1"/>
    </xf>
    <xf numFmtId="0" fontId="5" fillId="2" borderId="18" xfId="3" applyFont="1" applyFill="1" applyBorder="1" applyAlignment="1">
      <alignment horizontal="center" vertical="center" textRotation="90" wrapText="1"/>
    </xf>
    <xf numFmtId="0" fontId="5" fillId="4" borderId="2" xfId="3" applyFont="1" applyFill="1" applyBorder="1" applyAlignment="1">
      <alignment horizontal="center" vertical="center" textRotation="90" wrapText="1"/>
    </xf>
    <xf numFmtId="0" fontId="5" fillId="4" borderId="10" xfId="3" applyFont="1" applyFill="1" applyBorder="1" applyAlignment="1">
      <alignment horizontal="center" vertical="center" textRotation="90" wrapText="1"/>
    </xf>
    <xf numFmtId="0" fontId="5" fillId="4" borderId="18" xfId="3" applyFont="1" applyFill="1" applyBorder="1" applyAlignment="1">
      <alignment horizontal="center" vertical="center" textRotation="90" wrapText="1"/>
    </xf>
    <xf numFmtId="0" fontId="5" fillId="11" borderId="3" xfId="3" applyFont="1" applyFill="1" applyBorder="1" applyAlignment="1">
      <alignment horizontal="center" vertical="center" textRotation="90" wrapText="1"/>
    </xf>
    <xf numFmtId="0" fontId="5" fillId="11" borderId="11" xfId="3" applyFont="1" applyFill="1" applyBorder="1" applyAlignment="1">
      <alignment horizontal="center" vertical="center" textRotation="90" wrapText="1"/>
    </xf>
    <xf numFmtId="0" fontId="5" fillId="11" borderId="19" xfId="3" applyFont="1" applyFill="1" applyBorder="1" applyAlignment="1">
      <alignment horizontal="center" vertical="center" textRotation="90" wrapText="1"/>
    </xf>
    <xf numFmtId="0" fontId="5" fillId="0" borderId="4" xfId="3" applyFont="1" applyBorder="1" applyAlignment="1">
      <alignment horizontal="center" vertical="center" wrapText="1"/>
    </xf>
    <xf numFmtId="0" fontId="5" fillId="0" borderId="12"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5" xfId="3" applyFont="1" applyBorder="1" applyAlignment="1">
      <alignment horizontal="center" vertical="center" textRotation="90" wrapText="1"/>
    </xf>
    <xf numFmtId="0" fontId="5" fillId="0" borderId="13" xfId="3" applyFont="1" applyBorder="1" applyAlignment="1">
      <alignment horizontal="center" vertical="center" textRotation="90" wrapText="1"/>
    </xf>
    <xf numFmtId="0" fontId="5" fillId="0" borderId="21" xfId="3" applyFont="1" applyBorder="1" applyAlignment="1">
      <alignment horizontal="center" vertical="center" textRotation="90" wrapText="1"/>
    </xf>
    <xf numFmtId="0" fontId="5" fillId="0" borderId="3" xfId="3" applyFont="1" applyBorder="1" applyAlignment="1">
      <alignment horizontal="center" vertical="center" textRotation="90" wrapText="1"/>
    </xf>
    <xf numFmtId="0" fontId="5" fillId="0" borderId="11" xfId="3" applyFont="1" applyBorder="1" applyAlignment="1">
      <alignment horizontal="center" vertical="center" textRotation="90" wrapText="1"/>
    </xf>
    <xf numFmtId="0" fontId="5" fillId="0" borderId="19" xfId="3" applyFont="1" applyBorder="1" applyAlignment="1">
      <alignment horizontal="center" vertical="center" textRotation="90" wrapText="1"/>
    </xf>
    <xf numFmtId="0" fontId="1" fillId="0" borderId="0" xfId="3" applyFont="1" applyAlignment="1">
      <alignment horizontal="center" vertical="top" wrapText="1"/>
    </xf>
    <xf numFmtId="0" fontId="3" fillId="0" borderId="5"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21" xfId="1" applyFont="1" applyBorder="1" applyAlignment="1">
      <alignment horizontal="center" vertical="center" wrapText="1"/>
    </xf>
    <xf numFmtId="0" fontId="5" fillId="0" borderId="5" xfId="1" applyNumberFormat="1" applyFont="1" applyBorder="1" applyAlignment="1">
      <alignment horizontal="center" vertical="center" wrapText="1"/>
    </xf>
    <xf numFmtId="0" fontId="5" fillId="0" borderId="13" xfId="1" applyNumberFormat="1" applyFont="1" applyBorder="1" applyAlignment="1">
      <alignment horizontal="center" vertical="center" wrapText="1"/>
    </xf>
    <xf numFmtId="49" fontId="5" fillId="5" borderId="5" xfId="3" applyNumberFormat="1" applyFont="1" applyFill="1" applyBorder="1" applyAlignment="1">
      <alignment horizontal="center" vertical="top" wrapText="1"/>
    </xf>
    <xf numFmtId="49" fontId="5" fillId="5" borderId="13" xfId="3" applyNumberFormat="1" applyFont="1" applyFill="1" applyBorder="1" applyAlignment="1">
      <alignment horizontal="center" vertical="top" wrapText="1"/>
    </xf>
    <xf numFmtId="49" fontId="5" fillId="5" borderId="21" xfId="3" applyNumberFormat="1" applyFont="1" applyFill="1" applyBorder="1" applyAlignment="1">
      <alignment horizontal="center" vertical="top" wrapText="1"/>
    </xf>
    <xf numFmtId="0" fontId="13" fillId="5" borderId="15" xfId="3" applyFont="1" applyFill="1" applyBorder="1" applyAlignment="1">
      <alignment horizontal="left" vertical="top" wrapText="1"/>
    </xf>
    <xf numFmtId="0" fontId="13" fillId="5" borderId="60" xfId="3" applyFont="1" applyFill="1" applyBorder="1" applyAlignment="1">
      <alignment horizontal="left" vertical="top" wrapText="1"/>
    </xf>
    <xf numFmtId="49" fontId="13" fillId="0" borderId="5" xfId="3" applyNumberFormat="1" applyFont="1" applyFill="1" applyBorder="1" applyAlignment="1">
      <alignment horizontal="center" vertical="center" textRotation="90" wrapText="1"/>
    </xf>
    <xf numFmtId="49" fontId="13" fillId="0" borderId="13" xfId="3" applyNumberFormat="1" applyFont="1" applyFill="1" applyBorder="1" applyAlignment="1">
      <alignment horizontal="center" vertical="center" textRotation="90" wrapText="1"/>
    </xf>
    <xf numFmtId="49" fontId="13" fillId="0" borderId="21" xfId="3" applyNumberFormat="1" applyFont="1" applyFill="1" applyBorder="1" applyAlignment="1">
      <alignment horizontal="center" vertical="center" textRotation="90" wrapText="1"/>
    </xf>
    <xf numFmtId="49" fontId="3" fillId="4" borderId="5" xfId="3" applyNumberFormat="1" applyFont="1" applyFill="1" applyBorder="1" applyAlignment="1">
      <alignment horizontal="center" vertical="top"/>
    </xf>
    <xf numFmtId="49" fontId="3" fillId="4" borderId="13" xfId="3" applyNumberFormat="1" applyFont="1" applyFill="1" applyBorder="1" applyAlignment="1">
      <alignment horizontal="center" vertical="top"/>
    </xf>
    <xf numFmtId="49" fontId="3" fillId="4" borderId="21" xfId="3" applyNumberFormat="1" applyFont="1" applyFill="1" applyBorder="1" applyAlignment="1">
      <alignment horizontal="center" vertical="top"/>
    </xf>
    <xf numFmtId="0" fontId="33" fillId="10" borderId="5" xfId="3" applyFont="1" applyFill="1" applyBorder="1" applyAlignment="1">
      <alignment horizontal="left" vertical="top" wrapText="1"/>
    </xf>
    <xf numFmtId="0" fontId="33" fillId="10" borderId="13" xfId="3" applyFont="1" applyFill="1" applyBorder="1" applyAlignment="1">
      <alignment horizontal="left" vertical="top" wrapText="1"/>
    </xf>
    <xf numFmtId="0" fontId="33" fillId="10" borderId="21" xfId="3" applyFont="1" applyFill="1" applyBorder="1" applyAlignment="1">
      <alignment horizontal="left" vertical="top" wrapText="1"/>
    </xf>
    <xf numFmtId="0" fontId="5" fillId="10" borderId="5" xfId="8" applyFont="1" applyFill="1" applyBorder="1" applyAlignment="1">
      <alignment horizontal="left" vertical="top" wrapText="1"/>
    </xf>
    <xf numFmtId="0" fontId="5" fillId="10" borderId="13" xfId="8" applyFont="1" applyFill="1" applyBorder="1" applyAlignment="1">
      <alignment horizontal="left" vertical="top" wrapText="1"/>
    </xf>
    <xf numFmtId="0" fontId="5" fillId="10" borderId="21" xfId="8" applyFont="1" applyFill="1" applyBorder="1" applyAlignment="1">
      <alignment horizontal="left" vertical="top" wrapText="1"/>
    </xf>
    <xf numFmtId="49" fontId="5" fillId="5" borderId="5" xfId="3" applyNumberFormat="1" applyFont="1" applyFill="1" applyBorder="1" applyAlignment="1">
      <alignment horizontal="center" vertical="center" textRotation="90"/>
    </xf>
    <xf numFmtId="49" fontId="5" fillId="5" borderId="13" xfId="3" applyNumberFormat="1" applyFont="1" applyFill="1" applyBorder="1" applyAlignment="1">
      <alignment horizontal="center" vertical="center" textRotation="90"/>
    </xf>
    <xf numFmtId="49" fontId="5" fillId="5" borderId="21" xfId="3" applyNumberFormat="1" applyFont="1" applyFill="1" applyBorder="1" applyAlignment="1">
      <alignment horizontal="center" vertical="center" textRotation="90"/>
    </xf>
    <xf numFmtId="0" fontId="6" fillId="4" borderId="8" xfId="3" applyFont="1" applyFill="1" applyBorder="1" applyAlignment="1">
      <alignment horizontal="right" vertical="top" wrapText="1"/>
    </xf>
    <xf numFmtId="0" fontId="6" fillId="4" borderId="9" xfId="3" applyFont="1" applyFill="1" applyBorder="1" applyAlignment="1">
      <alignment horizontal="right" vertical="top" wrapText="1"/>
    </xf>
    <xf numFmtId="0" fontId="6" fillId="2" borderId="1" xfId="3" applyFont="1" applyFill="1" applyBorder="1" applyAlignment="1">
      <alignment horizontal="right" vertical="top" wrapText="1"/>
    </xf>
    <xf numFmtId="0" fontId="6" fillId="2" borderId="20" xfId="3" applyFont="1" applyFill="1" applyBorder="1" applyAlignment="1">
      <alignment horizontal="right" vertical="top" wrapText="1"/>
    </xf>
    <xf numFmtId="49" fontId="7" fillId="5" borderId="5" xfId="3" applyNumberFormat="1" applyFont="1" applyFill="1" applyBorder="1" applyAlignment="1">
      <alignment horizontal="center" vertical="top"/>
    </xf>
    <xf numFmtId="49" fontId="7" fillId="5" borderId="13" xfId="3" applyNumberFormat="1" applyFont="1" applyFill="1" applyBorder="1" applyAlignment="1">
      <alignment horizontal="center" vertical="top"/>
    </xf>
    <xf numFmtId="49" fontId="7" fillId="5" borderId="21" xfId="3" applyNumberFormat="1" applyFont="1" applyFill="1" applyBorder="1" applyAlignment="1">
      <alignment horizontal="center" vertical="top"/>
    </xf>
    <xf numFmtId="0" fontId="37" fillId="11" borderId="12" xfId="3" applyFont="1" applyFill="1" applyBorder="1" applyAlignment="1">
      <alignment horizontal="left" vertical="top" wrapText="1"/>
    </xf>
    <xf numFmtId="0" fontId="21" fillId="11" borderId="12" xfId="3" applyFont="1" applyFill="1" applyBorder="1" applyAlignment="1">
      <alignment horizontal="left" vertical="top" wrapText="1"/>
    </xf>
    <xf numFmtId="0" fontId="21" fillId="11" borderId="20" xfId="3" applyFont="1" applyFill="1" applyBorder="1" applyAlignment="1">
      <alignment horizontal="left" vertical="top" wrapText="1"/>
    </xf>
    <xf numFmtId="0" fontId="6" fillId="4" borderId="1" xfId="3" applyFont="1" applyFill="1" applyBorder="1" applyAlignment="1">
      <alignment horizontal="right" vertical="top" wrapText="1"/>
    </xf>
    <xf numFmtId="0" fontId="6" fillId="4" borderId="20" xfId="3" applyFont="1" applyFill="1" applyBorder="1" applyAlignment="1">
      <alignment horizontal="right" vertical="top" wrapText="1"/>
    </xf>
    <xf numFmtId="0" fontId="37" fillId="11" borderId="6" xfId="3" applyFont="1" applyFill="1" applyBorder="1" applyAlignment="1">
      <alignment horizontal="center" vertical="top" wrapText="1"/>
    </xf>
    <xf numFmtId="0" fontId="37" fillId="11" borderId="28" xfId="3" applyFont="1" applyFill="1" applyBorder="1" applyAlignment="1">
      <alignment horizontal="center" vertical="top" wrapText="1"/>
    </xf>
    <xf numFmtId="0" fontId="37" fillId="11" borderId="4" xfId="3" applyFont="1" applyFill="1" applyBorder="1" applyAlignment="1">
      <alignment horizontal="center" vertical="top" wrapText="1"/>
    </xf>
    <xf numFmtId="0" fontId="37" fillId="11" borderId="14" xfId="3" applyFont="1" applyFill="1" applyBorder="1" applyAlignment="1">
      <alignment horizontal="center" vertical="top" wrapText="1"/>
    </xf>
    <xf numFmtId="0" fontId="37" fillId="11" borderId="0" xfId="3" applyFont="1" applyFill="1" applyBorder="1" applyAlignment="1">
      <alignment horizontal="center" vertical="top" wrapText="1"/>
    </xf>
    <xf numFmtId="0" fontId="37" fillId="11" borderId="12" xfId="3" applyFont="1" applyFill="1" applyBorder="1" applyAlignment="1">
      <alignment horizontal="center" vertical="top" wrapText="1"/>
    </xf>
    <xf numFmtId="0" fontId="37" fillId="11" borderId="22" xfId="3" applyFont="1" applyFill="1" applyBorder="1" applyAlignment="1">
      <alignment horizontal="center" vertical="top" wrapText="1"/>
    </xf>
    <xf numFmtId="0" fontId="37" fillId="11" borderId="1" xfId="3" applyFont="1" applyFill="1" applyBorder="1" applyAlignment="1">
      <alignment horizontal="center" vertical="top" wrapText="1"/>
    </xf>
    <xf numFmtId="0" fontId="37" fillId="11" borderId="20" xfId="3" applyFont="1" applyFill="1" applyBorder="1" applyAlignment="1">
      <alignment horizontal="center" vertical="top" wrapText="1"/>
    </xf>
    <xf numFmtId="49" fontId="3" fillId="3" borderId="31" xfId="3" applyNumberFormat="1" applyFont="1" applyFill="1" applyBorder="1" applyAlignment="1">
      <alignment horizontal="center" vertical="top"/>
    </xf>
    <xf numFmtId="49" fontId="3" fillId="3" borderId="14" xfId="3" applyNumberFormat="1" applyFont="1" applyFill="1" applyBorder="1" applyAlignment="1">
      <alignment horizontal="center" vertical="top"/>
    </xf>
    <xf numFmtId="49" fontId="3" fillId="3" borderId="43" xfId="3" applyNumberFormat="1" applyFont="1" applyFill="1" applyBorder="1" applyAlignment="1">
      <alignment horizontal="center" vertical="top"/>
    </xf>
    <xf numFmtId="49" fontId="3" fillId="6" borderId="2" xfId="3" applyNumberFormat="1" applyFont="1" applyFill="1" applyBorder="1" applyAlignment="1">
      <alignment horizontal="center" vertical="top"/>
    </xf>
    <xf numFmtId="49" fontId="3" fillId="6" borderId="18" xfId="3" applyNumberFormat="1" applyFont="1" applyFill="1" applyBorder="1" applyAlignment="1">
      <alignment horizontal="center" vertical="top"/>
    </xf>
    <xf numFmtId="0" fontId="31" fillId="11" borderId="21" xfId="3" applyFont="1" applyFill="1" applyBorder="1" applyAlignment="1">
      <alignment horizontal="center" vertical="top" wrapText="1"/>
    </xf>
    <xf numFmtId="49" fontId="13" fillId="5" borderId="2" xfId="3" applyNumberFormat="1" applyFont="1" applyFill="1" applyBorder="1" applyAlignment="1">
      <alignment horizontal="center" vertical="center" textRotation="87"/>
    </xf>
    <xf numFmtId="49" fontId="13" fillId="5" borderId="13" xfId="3" applyNumberFormat="1" applyFont="1" applyFill="1" applyBorder="1" applyAlignment="1">
      <alignment horizontal="center" vertical="center" textRotation="87"/>
    </xf>
    <xf numFmtId="49" fontId="13" fillId="5" borderId="18" xfId="3" applyNumberFormat="1" applyFont="1" applyFill="1" applyBorder="1" applyAlignment="1">
      <alignment horizontal="center" vertical="center" textRotation="87"/>
    </xf>
    <xf numFmtId="49" fontId="13" fillId="5" borderId="2" xfId="3" applyNumberFormat="1" applyFont="1" applyFill="1" applyBorder="1" applyAlignment="1">
      <alignment horizontal="center" vertical="center" textRotation="90"/>
    </xf>
    <xf numFmtId="49" fontId="13" fillId="5" borderId="18" xfId="3" applyNumberFormat="1" applyFont="1" applyFill="1" applyBorder="1" applyAlignment="1">
      <alignment horizontal="center" vertical="center" textRotation="90"/>
    </xf>
    <xf numFmtId="0" fontId="34" fillId="11" borderId="6" xfId="3" applyFont="1" applyFill="1" applyBorder="1" applyAlignment="1">
      <alignment horizontal="left" vertical="top" wrapText="1"/>
    </xf>
    <xf numFmtId="0" fontId="33" fillId="11" borderId="28" xfId="3" applyFont="1" applyFill="1" applyBorder="1" applyAlignment="1">
      <alignment horizontal="left" vertical="top" wrapText="1"/>
    </xf>
    <xf numFmtId="0" fontId="33" fillId="11" borderId="4" xfId="3" applyFont="1" applyFill="1" applyBorder="1" applyAlignment="1">
      <alignment horizontal="left" vertical="top" wrapText="1"/>
    </xf>
    <xf numFmtId="0" fontId="33" fillId="11" borderId="14" xfId="3" applyFont="1" applyFill="1" applyBorder="1" applyAlignment="1">
      <alignment horizontal="left" vertical="top" wrapText="1"/>
    </xf>
    <xf numFmtId="0" fontId="33" fillId="11" borderId="0" xfId="3" applyFont="1" applyFill="1" applyBorder="1" applyAlignment="1">
      <alignment horizontal="left" vertical="top" wrapText="1"/>
    </xf>
    <xf numFmtId="0" fontId="33" fillId="11" borderId="22" xfId="3" applyFont="1" applyFill="1" applyBorder="1" applyAlignment="1">
      <alignment horizontal="left" vertical="top" wrapText="1"/>
    </xf>
    <xf numFmtId="0" fontId="33" fillId="11" borderId="1" xfId="3" applyFont="1" applyFill="1" applyBorder="1" applyAlignment="1">
      <alignment horizontal="left" vertical="top" wrapText="1"/>
    </xf>
    <xf numFmtId="49" fontId="1" fillId="3" borderId="31" xfId="3" applyNumberFormat="1" applyFont="1" applyFill="1" applyBorder="1" applyAlignment="1">
      <alignment horizontal="center" vertical="top"/>
    </xf>
    <xf numFmtId="49" fontId="1" fillId="3" borderId="14" xfId="3" applyNumberFormat="1" applyFont="1" applyFill="1" applyBorder="1" applyAlignment="1">
      <alignment horizontal="center" vertical="top"/>
    </xf>
    <xf numFmtId="49" fontId="1" fillId="3" borderId="43" xfId="3" applyNumberFormat="1" applyFont="1" applyFill="1" applyBorder="1" applyAlignment="1">
      <alignment horizontal="center" vertical="top"/>
    </xf>
    <xf numFmtId="49" fontId="1" fillId="6" borderId="2" xfId="3" applyNumberFormat="1" applyFont="1" applyFill="1" applyBorder="1" applyAlignment="1">
      <alignment horizontal="center" vertical="top"/>
    </xf>
    <xf numFmtId="49" fontId="1" fillId="6" borderId="18" xfId="3" applyNumberFormat="1" applyFont="1" applyFill="1" applyBorder="1" applyAlignment="1">
      <alignment horizontal="center" vertical="top"/>
    </xf>
    <xf numFmtId="49" fontId="1" fillId="11" borderId="5" xfId="3" applyNumberFormat="1" applyFont="1" applyFill="1" applyBorder="1" applyAlignment="1">
      <alignment horizontal="center" vertical="top" wrapText="1"/>
    </xf>
    <xf numFmtId="49" fontId="1" fillId="11" borderId="13" xfId="3" applyNumberFormat="1" applyFont="1" applyFill="1" applyBorder="1" applyAlignment="1">
      <alignment horizontal="center" vertical="top" wrapText="1"/>
    </xf>
    <xf numFmtId="0" fontId="39" fillId="11" borderId="21" xfId="3" applyFont="1" applyFill="1" applyBorder="1" applyAlignment="1">
      <alignment horizontal="center" vertical="top" wrapText="1"/>
    </xf>
    <xf numFmtId="49" fontId="14" fillId="5" borderId="2" xfId="3" applyNumberFormat="1" applyFont="1" applyFill="1" applyBorder="1" applyAlignment="1">
      <alignment horizontal="center" vertical="center" textRotation="90"/>
    </xf>
    <xf numFmtId="49" fontId="14" fillId="5" borderId="18" xfId="3" applyNumberFormat="1" applyFont="1" applyFill="1" applyBorder="1" applyAlignment="1">
      <alignment horizontal="center" vertical="center" textRotation="90"/>
    </xf>
    <xf numFmtId="0" fontId="34" fillId="11" borderId="6" xfId="3" applyFont="1" applyFill="1" applyBorder="1" applyAlignment="1">
      <alignment horizontal="center" vertical="top" wrapText="1"/>
    </xf>
    <xf numFmtId="0" fontId="33" fillId="11" borderId="28" xfId="3" applyFont="1" applyFill="1" applyBorder="1" applyAlignment="1">
      <alignment horizontal="center" vertical="top" wrapText="1"/>
    </xf>
    <xf numFmtId="0" fontId="33" fillId="11" borderId="4" xfId="3" applyFont="1" applyFill="1" applyBorder="1" applyAlignment="1">
      <alignment horizontal="center" vertical="top" wrapText="1"/>
    </xf>
    <xf numFmtId="0" fontId="33" fillId="11" borderId="14" xfId="3" applyFont="1" applyFill="1" applyBorder="1" applyAlignment="1">
      <alignment horizontal="center" vertical="top" wrapText="1"/>
    </xf>
    <xf numFmtId="0" fontId="33" fillId="11" borderId="0" xfId="3" applyFont="1" applyFill="1" applyBorder="1" applyAlignment="1">
      <alignment horizontal="center" vertical="top" wrapText="1"/>
    </xf>
    <xf numFmtId="0" fontId="33" fillId="11" borderId="12" xfId="3" applyFont="1" applyFill="1" applyBorder="1" applyAlignment="1">
      <alignment horizontal="center" vertical="top" wrapText="1"/>
    </xf>
    <xf numFmtId="0" fontId="33" fillId="11" borderId="22" xfId="3" applyFont="1" applyFill="1" applyBorder="1" applyAlignment="1">
      <alignment horizontal="center" vertical="top" wrapText="1"/>
    </xf>
    <xf numFmtId="0" fontId="33" fillId="11" borderId="1" xfId="3" applyFont="1" applyFill="1" applyBorder="1" applyAlignment="1">
      <alignment horizontal="center" vertical="top" wrapText="1"/>
    </xf>
    <xf numFmtId="0" fontId="33" fillId="11" borderId="20" xfId="3" applyFont="1" applyFill="1" applyBorder="1" applyAlignment="1">
      <alignment horizontal="center" vertical="top" wrapText="1"/>
    </xf>
    <xf numFmtId="0" fontId="31" fillId="5" borderId="5" xfId="3" applyFont="1" applyFill="1" applyBorder="1" applyAlignment="1">
      <alignment horizontal="center" vertical="top" wrapText="1"/>
    </xf>
    <xf numFmtId="0" fontId="31" fillId="5" borderId="13" xfId="3" applyFont="1" applyFill="1" applyBorder="1" applyAlignment="1">
      <alignment horizontal="center" vertical="top" wrapText="1"/>
    </xf>
    <xf numFmtId="0" fontId="31" fillId="5" borderId="21" xfId="3" applyFont="1" applyFill="1" applyBorder="1" applyAlignment="1">
      <alignment horizontal="center" vertical="top" wrapText="1"/>
    </xf>
    <xf numFmtId="0" fontId="5" fillId="10" borderId="5" xfId="0" applyFont="1" applyFill="1" applyBorder="1" applyAlignment="1">
      <alignment horizontal="left" vertical="top" wrapText="1"/>
    </xf>
    <xf numFmtId="0" fontId="5" fillId="10" borderId="13" xfId="0" applyFont="1" applyFill="1" applyBorder="1" applyAlignment="1">
      <alignment horizontal="left" vertical="top" wrapText="1"/>
    </xf>
    <xf numFmtId="0" fontId="5" fillId="10" borderId="21" xfId="0" applyFont="1" applyFill="1" applyBorder="1" applyAlignment="1">
      <alignment horizontal="left" vertical="top" wrapText="1"/>
    </xf>
    <xf numFmtId="49" fontId="5" fillId="5" borderId="5" xfId="8" applyNumberFormat="1" applyFont="1" applyFill="1" applyBorder="1" applyAlignment="1">
      <alignment horizontal="center" vertical="top"/>
    </xf>
    <xf numFmtId="49" fontId="5" fillId="5" borderId="13" xfId="8" applyNumberFormat="1" applyFont="1" applyFill="1" applyBorder="1" applyAlignment="1">
      <alignment horizontal="center" vertical="top"/>
    </xf>
    <xf numFmtId="49" fontId="5" fillId="5" borderId="21" xfId="8" applyNumberFormat="1" applyFont="1" applyFill="1" applyBorder="1" applyAlignment="1">
      <alignment horizontal="center" vertical="top"/>
    </xf>
    <xf numFmtId="49" fontId="3" fillId="3" borderId="5" xfId="3" applyNumberFormat="1" applyFont="1" applyFill="1" applyBorder="1" applyAlignment="1">
      <alignment horizontal="center" vertical="top"/>
    </xf>
    <xf numFmtId="49" fontId="3" fillId="3" borderId="21" xfId="3" applyNumberFormat="1" applyFont="1" applyFill="1" applyBorder="1" applyAlignment="1">
      <alignment horizontal="center" vertical="top"/>
    </xf>
    <xf numFmtId="49" fontId="3" fillId="3" borderId="13" xfId="3" applyNumberFormat="1" applyFont="1" applyFill="1" applyBorder="1" applyAlignment="1">
      <alignment horizontal="center" vertical="top"/>
    </xf>
    <xf numFmtId="0" fontId="33" fillId="10" borderId="4" xfId="3" applyFont="1" applyFill="1" applyBorder="1" applyAlignment="1">
      <alignment horizontal="left" vertical="top" wrapText="1"/>
    </xf>
    <xf numFmtId="0" fontId="33" fillId="10" borderId="12" xfId="3" applyFont="1" applyFill="1" applyBorder="1" applyAlignment="1">
      <alignment horizontal="left" vertical="top" wrapText="1"/>
    </xf>
    <xf numFmtId="49" fontId="13" fillId="5" borderId="56" xfId="3" applyNumberFormat="1" applyFont="1" applyFill="1" applyBorder="1" applyAlignment="1">
      <alignment horizontal="center" vertical="center" textRotation="90"/>
    </xf>
    <xf numFmtId="0" fontId="33" fillId="0" borderId="5" xfId="3" applyFont="1" applyFill="1" applyBorder="1" applyAlignment="1">
      <alignment horizontal="center" vertical="top" wrapText="1"/>
    </xf>
    <xf numFmtId="0" fontId="33" fillId="0" borderId="13" xfId="3" applyFont="1" applyFill="1" applyBorder="1" applyAlignment="1">
      <alignment horizontal="center" vertical="top" wrapText="1"/>
    </xf>
    <xf numFmtId="0" fontId="33" fillId="0" borderId="21" xfId="3" applyFont="1" applyFill="1" applyBorder="1" applyAlignment="1">
      <alignment horizontal="center" vertical="top" wrapText="1"/>
    </xf>
    <xf numFmtId="0" fontId="1" fillId="4" borderId="1" xfId="3" applyFont="1" applyFill="1" applyBorder="1" applyAlignment="1">
      <alignment horizontal="right" vertical="top" wrapText="1"/>
    </xf>
    <xf numFmtId="0" fontId="1" fillId="4" borderId="20" xfId="3" applyFont="1" applyFill="1" applyBorder="1" applyAlignment="1">
      <alignment horizontal="right" vertical="top" wrapText="1"/>
    </xf>
    <xf numFmtId="0" fontId="3" fillId="5" borderId="6" xfId="3" applyFont="1" applyFill="1" applyBorder="1" applyAlignment="1">
      <alignment horizontal="center" vertical="top"/>
    </xf>
    <xf numFmtId="0" fontId="3" fillId="5" borderId="28" xfId="3" applyFont="1" applyFill="1" applyBorder="1" applyAlignment="1">
      <alignment horizontal="center" vertical="top"/>
    </xf>
    <xf numFmtId="0" fontId="3" fillId="5" borderId="4" xfId="3" applyFont="1" applyFill="1" applyBorder="1" applyAlignment="1">
      <alignment horizontal="center" vertical="top"/>
    </xf>
    <xf numFmtId="0" fontId="3" fillId="5" borderId="22" xfId="3" applyFont="1" applyFill="1" applyBorder="1" applyAlignment="1">
      <alignment horizontal="center" vertical="top"/>
    </xf>
    <xf numFmtId="0" fontId="3" fillId="5" borderId="1" xfId="3" applyFont="1" applyFill="1" applyBorder="1" applyAlignment="1">
      <alignment horizontal="center" vertical="top"/>
    </xf>
    <xf numFmtId="0" fontId="3" fillId="5" borderId="20" xfId="3" applyFont="1" applyFill="1" applyBorder="1" applyAlignment="1">
      <alignment horizontal="center" vertical="top"/>
    </xf>
    <xf numFmtId="0" fontId="5" fillId="0" borderId="21" xfId="0" applyFont="1" applyBorder="1" applyAlignment="1">
      <alignment horizontal="left" vertical="top" wrapText="1"/>
    </xf>
    <xf numFmtId="0" fontId="3" fillId="18" borderId="1" xfId="3" applyFont="1" applyFill="1" applyBorder="1" applyAlignment="1">
      <alignment horizontal="right" vertical="top" wrapText="1"/>
    </xf>
    <xf numFmtId="0" fontId="3" fillId="18" borderId="20" xfId="3" applyFont="1" applyFill="1" applyBorder="1" applyAlignment="1">
      <alignment horizontal="right" vertical="top" wrapText="1"/>
    </xf>
    <xf numFmtId="0" fontId="3" fillId="9" borderId="7" xfId="3" applyFont="1" applyFill="1" applyBorder="1" applyAlignment="1">
      <alignment horizontal="right" vertical="top" wrapText="1"/>
    </xf>
    <xf numFmtId="0" fontId="3" fillId="9" borderId="8" xfId="3" applyFont="1" applyFill="1" applyBorder="1" applyAlignment="1">
      <alignment horizontal="right" vertical="top" wrapText="1"/>
    </xf>
    <xf numFmtId="0" fontId="3" fillId="9" borderId="9" xfId="3" applyFont="1" applyFill="1" applyBorder="1" applyAlignment="1">
      <alignment horizontal="right" vertical="top" wrapText="1"/>
    </xf>
    <xf numFmtId="0" fontId="3" fillId="4" borderId="7" xfId="3" applyFont="1" applyFill="1" applyBorder="1" applyAlignment="1">
      <alignment horizontal="right" vertical="top" wrapText="1"/>
    </xf>
    <xf numFmtId="0" fontId="3" fillId="4" borderId="8" xfId="3" applyFont="1" applyFill="1" applyBorder="1" applyAlignment="1">
      <alignment horizontal="right" vertical="top" wrapText="1"/>
    </xf>
    <xf numFmtId="0" fontId="3" fillId="4" borderId="9" xfId="3" applyFont="1" applyFill="1" applyBorder="1" applyAlignment="1">
      <alignment horizontal="right" vertical="top" wrapText="1"/>
    </xf>
    <xf numFmtId="0" fontId="3" fillId="2" borderId="7" xfId="3" applyFont="1" applyFill="1" applyBorder="1" applyAlignment="1">
      <alignment horizontal="right" vertical="top" wrapText="1"/>
    </xf>
    <xf numFmtId="0" fontId="3" fillId="2" borderId="8" xfId="3" applyFont="1" applyFill="1" applyBorder="1" applyAlignment="1">
      <alignment horizontal="right" vertical="top" wrapText="1"/>
    </xf>
    <xf numFmtId="0" fontId="3" fillId="2" borderId="9" xfId="3" applyFont="1" applyFill="1" applyBorder="1" applyAlignment="1">
      <alignment horizontal="right" vertical="top" wrapText="1"/>
    </xf>
    <xf numFmtId="0" fontId="5" fillId="0" borderId="36" xfId="3" applyFont="1" applyBorder="1" applyAlignment="1">
      <alignment horizontal="left" vertical="top" wrapText="1"/>
    </xf>
    <xf numFmtId="0" fontId="5" fillId="0" borderId="11" xfId="3" applyFont="1" applyBorder="1" applyAlignment="1">
      <alignment horizontal="left" vertical="top" wrapText="1"/>
    </xf>
    <xf numFmtId="0" fontId="5" fillId="0" borderId="37" xfId="3" applyFont="1" applyBorder="1" applyAlignment="1">
      <alignment horizontal="left" vertical="top" wrapText="1"/>
    </xf>
    <xf numFmtId="0" fontId="5" fillId="0" borderId="43" xfId="3" applyFont="1" applyBorder="1" applyAlignment="1">
      <alignment horizontal="left" vertical="top" wrapText="1"/>
    </xf>
    <xf numFmtId="0" fontId="5" fillId="0" borderId="19" xfId="3" applyFont="1" applyBorder="1" applyAlignment="1">
      <alignment horizontal="left" vertical="top" wrapText="1"/>
    </xf>
    <xf numFmtId="0" fontId="5" fillId="0" borderId="59" xfId="3" applyFont="1" applyBorder="1" applyAlignment="1">
      <alignment horizontal="left" vertical="top" wrapText="1"/>
    </xf>
    <xf numFmtId="0" fontId="5" fillId="12" borderId="7" xfId="3" applyFont="1" applyFill="1" applyBorder="1" applyAlignment="1">
      <alignment horizontal="right" vertical="top" wrapText="1"/>
    </xf>
    <xf numFmtId="0" fontId="5" fillId="12" borderId="8" xfId="3" applyFont="1" applyFill="1" applyBorder="1" applyAlignment="1">
      <alignment horizontal="right" vertical="top" wrapText="1"/>
    </xf>
    <xf numFmtId="0" fontId="5" fillId="0" borderId="36" xfId="2" applyFont="1" applyBorder="1" applyAlignment="1">
      <alignment horizontal="left" vertical="top" wrapText="1"/>
    </xf>
    <xf numFmtId="0" fontId="5" fillId="0" borderId="11" xfId="2" applyFont="1" applyBorder="1" applyAlignment="1">
      <alignment horizontal="left" vertical="top" wrapText="1"/>
    </xf>
    <xf numFmtId="0" fontId="5" fillId="0" borderId="37" xfId="2" applyFont="1" applyBorder="1" applyAlignment="1">
      <alignment horizontal="left" vertical="top" wrapText="1"/>
    </xf>
    <xf numFmtId="0" fontId="41" fillId="10" borderId="5" xfId="3" applyFont="1" applyFill="1" applyBorder="1" applyAlignment="1">
      <alignment horizontal="center" vertical="top" wrapText="1"/>
    </xf>
    <xf numFmtId="0" fontId="41" fillId="10" borderId="13" xfId="3" applyFont="1" applyFill="1" applyBorder="1" applyAlignment="1">
      <alignment horizontal="center" vertical="top" wrapText="1"/>
    </xf>
    <xf numFmtId="0" fontId="41" fillId="10" borderId="21" xfId="3" applyFont="1" applyFill="1" applyBorder="1" applyAlignment="1">
      <alignment horizontal="center" vertical="top" wrapText="1"/>
    </xf>
    <xf numFmtId="0" fontId="7" fillId="0" borderId="31" xfId="3" applyFont="1" applyBorder="1" applyAlignment="1">
      <alignment horizontal="left" vertical="top" wrapText="1"/>
    </xf>
    <xf numFmtId="0" fontId="7" fillId="0" borderId="3" xfId="3" applyFont="1" applyBorder="1" applyAlignment="1">
      <alignment horizontal="left" vertical="top" wrapText="1"/>
    </xf>
    <xf numFmtId="0" fontId="7" fillId="0" borderId="58" xfId="3" applyFont="1" applyBorder="1" applyAlignment="1">
      <alignment horizontal="left" vertical="top" wrapText="1"/>
    </xf>
    <xf numFmtId="0" fontId="34" fillId="0" borderId="0" xfId="3" applyFont="1" applyAlignment="1">
      <alignment horizontal="center"/>
    </xf>
    <xf numFmtId="0" fontId="1" fillId="12" borderId="31" xfId="3" applyFont="1" applyFill="1" applyBorder="1" applyAlignment="1">
      <alignment horizontal="right" vertical="top" wrapText="1"/>
    </xf>
    <xf numFmtId="0" fontId="1" fillId="12" borderId="3" xfId="3" applyFont="1" applyFill="1" applyBorder="1" applyAlignment="1">
      <alignment horizontal="right" vertical="top" wrapText="1"/>
    </xf>
    <xf numFmtId="0" fontId="1" fillId="12" borderId="58" xfId="3" applyFont="1" applyFill="1" applyBorder="1" applyAlignment="1">
      <alignment horizontal="right" vertical="top" wrapText="1"/>
    </xf>
    <xf numFmtId="0" fontId="8" fillId="10" borderId="13" xfId="3" applyFill="1" applyBorder="1" applyAlignment="1">
      <alignment vertical="top" wrapText="1"/>
    </xf>
    <xf numFmtId="0" fontId="8" fillId="10" borderId="21" xfId="3" applyFill="1" applyBorder="1" applyAlignment="1">
      <alignment vertical="top" wrapText="1"/>
    </xf>
    <xf numFmtId="0" fontId="5" fillId="0" borderId="6" xfId="0" applyFont="1" applyBorder="1" applyAlignment="1">
      <alignment horizontal="left" vertical="top" wrapText="1"/>
    </xf>
    <xf numFmtId="0" fontId="5" fillId="0" borderId="14" xfId="0" applyFont="1" applyBorder="1" applyAlignment="1">
      <alignment horizontal="left" vertical="top" wrapText="1"/>
    </xf>
    <xf numFmtId="0" fontId="5" fillId="0" borderId="22" xfId="0" applyFont="1" applyBorder="1" applyAlignment="1">
      <alignment horizontal="left" vertical="top" wrapText="1"/>
    </xf>
    <xf numFmtId="0" fontId="14" fillId="5" borderId="66" xfId="3" applyFont="1" applyFill="1" applyBorder="1" applyAlignment="1">
      <alignment horizontal="left" vertical="top" wrapText="1"/>
    </xf>
    <xf numFmtId="0" fontId="14" fillId="5" borderId="60" xfId="3" applyFont="1" applyFill="1" applyBorder="1" applyAlignment="1">
      <alignment horizontal="left" vertical="top" wrapText="1"/>
    </xf>
    <xf numFmtId="0" fontId="13" fillId="5" borderId="66" xfId="3" applyFont="1" applyFill="1" applyBorder="1" applyAlignment="1">
      <alignment horizontal="left" vertical="top" wrapText="1"/>
    </xf>
    <xf numFmtId="49" fontId="5" fillId="0" borderId="5" xfId="3" applyNumberFormat="1" applyFont="1" applyFill="1" applyBorder="1" applyAlignment="1">
      <alignment horizontal="left" vertical="top"/>
    </xf>
    <xf numFmtId="49" fontId="5" fillId="0" borderId="13" xfId="3" applyNumberFormat="1" applyFont="1" applyFill="1" applyBorder="1" applyAlignment="1">
      <alignment horizontal="left" vertical="top"/>
    </xf>
    <xf numFmtId="49" fontId="5" fillId="0" borderId="21" xfId="3" applyNumberFormat="1" applyFont="1" applyFill="1" applyBorder="1" applyAlignment="1">
      <alignment horizontal="left" vertical="top"/>
    </xf>
    <xf numFmtId="0" fontId="13" fillId="5" borderId="62" xfId="3" applyFont="1" applyFill="1" applyBorder="1" applyAlignment="1">
      <alignment horizontal="center" vertical="center" wrapText="1"/>
    </xf>
    <xf numFmtId="0" fontId="13" fillId="5" borderId="57" xfId="3" applyFont="1" applyFill="1" applyBorder="1" applyAlignment="1">
      <alignment horizontal="center" vertical="center" wrapText="1"/>
    </xf>
    <xf numFmtId="0" fontId="13" fillId="5" borderId="63" xfId="3" applyFont="1" applyFill="1" applyBorder="1" applyAlignment="1">
      <alignment horizontal="center" vertical="center"/>
    </xf>
    <xf numFmtId="0" fontId="13" fillId="5" borderId="17" xfId="3" applyFont="1" applyFill="1" applyBorder="1" applyAlignment="1">
      <alignment horizontal="center" vertical="center"/>
    </xf>
    <xf numFmtId="0" fontId="45" fillId="11" borderId="4" xfId="3" applyFont="1" applyFill="1" applyBorder="1" applyAlignment="1">
      <alignment horizontal="left" vertical="top" wrapText="1"/>
    </xf>
    <xf numFmtId="49" fontId="12" fillId="6" borderId="5" xfId="9" applyNumberFormat="1" applyFont="1" applyFill="1" applyBorder="1" applyAlignment="1">
      <alignment horizontal="center" vertical="top"/>
    </xf>
    <xf numFmtId="49" fontId="12" fillId="6" borderId="13" xfId="9" applyNumberFormat="1" applyFont="1" applyFill="1" applyBorder="1" applyAlignment="1">
      <alignment horizontal="center" vertical="top"/>
    </xf>
    <xf numFmtId="49" fontId="12" fillId="6" borderId="21" xfId="9" applyNumberFormat="1" applyFont="1" applyFill="1" applyBorder="1" applyAlignment="1">
      <alignment horizontal="center" vertical="top"/>
    </xf>
    <xf numFmtId="49" fontId="18" fillId="3" borderId="5" xfId="9" applyNumberFormat="1" applyFont="1" applyFill="1" applyBorder="1" applyAlignment="1">
      <alignment horizontal="center" vertical="top"/>
    </xf>
    <xf numFmtId="49" fontId="18" fillId="3" borderId="13" xfId="9" applyNumberFormat="1" applyFont="1" applyFill="1" applyBorder="1" applyAlignment="1">
      <alignment horizontal="center" vertical="top"/>
    </xf>
    <xf numFmtId="49" fontId="18" fillId="3" borderId="21" xfId="9" applyNumberFormat="1" applyFont="1" applyFill="1" applyBorder="1" applyAlignment="1">
      <alignment horizontal="center" vertical="top"/>
    </xf>
    <xf numFmtId="49" fontId="12" fillId="11" borderId="5" xfId="9" applyNumberFormat="1" applyFont="1" applyFill="1" applyBorder="1" applyAlignment="1">
      <alignment horizontal="center" vertical="top" wrapText="1"/>
    </xf>
    <xf numFmtId="49" fontId="12" fillId="11" borderId="13" xfId="9" applyNumberFormat="1" applyFont="1" applyFill="1" applyBorder="1" applyAlignment="1">
      <alignment horizontal="center" vertical="top" wrapText="1"/>
    </xf>
    <xf numFmtId="49" fontId="12" fillId="11" borderId="21" xfId="9" applyNumberFormat="1" applyFont="1" applyFill="1" applyBorder="1" applyAlignment="1">
      <alignment horizontal="center" vertical="top" wrapText="1"/>
    </xf>
    <xf numFmtId="49" fontId="11" fillId="3" borderId="31" xfId="9" applyNumberFormat="1" applyFont="1" applyFill="1" applyBorder="1" applyAlignment="1">
      <alignment horizontal="center" vertical="top"/>
    </xf>
    <xf numFmtId="49" fontId="11" fillId="3" borderId="14" xfId="9" applyNumberFormat="1" applyFont="1" applyFill="1" applyBorder="1" applyAlignment="1">
      <alignment horizontal="center" vertical="top"/>
    </xf>
    <xf numFmtId="49" fontId="11" fillId="3" borderId="43" xfId="9" applyNumberFormat="1" applyFont="1" applyFill="1" applyBorder="1" applyAlignment="1">
      <alignment horizontal="center" vertical="top"/>
    </xf>
    <xf numFmtId="49" fontId="18" fillId="4" borderId="5" xfId="9" applyNumberFormat="1" applyFont="1" applyFill="1" applyBorder="1" applyAlignment="1">
      <alignment horizontal="center" vertical="top"/>
    </xf>
    <xf numFmtId="49" fontId="18" fillId="4" borderId="21" xfId="9" applyNumberFormat="1" applyFont="1" applyFill="1" applyBorder="1" applyAlignment="1">
      <alignment horizontal="center" vertical="top"/>
    </xf>
    <xf numFmtId="49" fontId="6" fillId="6" borderId="2" xfId="9" applyNumberFormat="1" applyFont="1" applyFill="1" applyBorder="1" applyAlignment="1">
      <alignment horizontal="center" vertical="top"/>
    </xf>
    <xf numFmtId="49" fontId="6" fillId="6" borderId="13" xfId="9" applyNumberFormat="1" applyFont="1" applyFill="1" applyBorder="1" applyAlignment="1">
      <alignment horizontal="center" vertical="top"/>
    </xf>
    <xf numFmtId="49" fontId="6" fillId="6" borderId="18" xfId="9" applyNumberFormat="1" applyFont="1" applyFill="1" applyBorder="1" applyAlignment="1">
      <alignment horizontal="center" vertical="top"/>
    </xf>
    <xf numFmtId="49" fontId="12" fillId="11" borderId="28" xfId="9" applyNumberFormat="1" applyFont="1" applyFill="1" applyBorder="1" applyAlignment="1">
      <alignment horizontal="center" vertical="top" wrapText="1"/>
    </xf>
    <xf numFmtId="49" fontId="12" fillId="11" borderId="0" xfId="9" applyNumberFormat="1" applyFont="1" applyFill="1" applyBorder="1" applyAlignment="1">
      <alignment horizontal="center" vertical="top" wrapText="1"/>
    </xf>
    <xf numFmtId="0" fontId="8" fillId="11" borderId="1" xfId="9" applyFont="1" applyFill="1" applyBorder="1" applyAlignment="1">
      <alignment horizontal="center" vertical="top" wrapText="1"/>
    </xf>
    <xf numFmtId="0" fontId="13" fillId="5" borderId="47" xfId="9" applyFont="1" applyFill="1" applyBorder="1" applyAlignment="1">
      <alignment horizontal="center" vertical="top" wrapText="1"/>
    </xf>
    <xf numFmtId="0" fontId="13" fillId="5" borderId="15" xfId="9" applyFont="1" applyFill="1" applyBorder="1" applyAlignment="1">
      <alignment horizontal="center" vertical="top" wrapText="1"/>
    </xf>
    <xf numFmtId="0" fontId="13" fillId="5" borderId="23" xfId="9" applyFont="1" applyFill="1" applyBorder="1" applyAlignment="1">
      <alignment horizontal="center" vertical="top" wrapText="1"/>
    </xf>
    <xf numFmtId="0" fontId="6" fillId="4" borderId="7" xfId="9" applyFont="1" applyFill="1" applyBorder="1" applyAlignment="1">
      <alignment horizontal="right" vertical="top" wrapText="1"/>
    </xf>
    <xf numFmtId="0" fontId="6" fillId="4" borderId="8" xfId="9" applyFont="1" applyFill="1" applyBorder="1" applyAlignment="1">
      <alignment horizontal="right" vertical="top" wrapText="1"/>
    </xf>
    <xf numFmtId="0" fontId="6" fillId="4" borderId="9" xfId="9" applyFont="1" applyFill="1" applyBorder="1" applyAlignment="1">
      <alignment horizontal="right" vertical="top" wrapText="1"/>
    </xf>
    <xf numFmtId="0" fontId="3" fillId="4" borderId="7" xfId="9" applyFont="1" applyFill="1" applyBorder="1" applyAlignment="1">
      <alignment horizontal="left" vertical="top"/>
    </xf>
    <xf numFmtId="0" fontId="3" fillId="4" borderId="8" xfId="9" applyFont="1" applyFill="1" applyBorder="1" applyAlignment="1">
      <alignment horizontal="left" vertical="top"/>
    </xf>
    <xf numFmtId="0" fontId="3" fillId="4" borderId="9" xfId="9" applyFont="1" applyFill="1" applyBorder="1" applyAlignment="1">
      <alignment horizontal="left" vertical="top"/>
    </xf>
    <xf numFmtId="0" fontId="12" fillId="11" borderId="6" xfId="9" applyFont="1" applyFill="1" applyBorder="1" applyAlignment="1">
      <alignment horizontal="left" vertical="top" wrapText="1"/>
    </xf>
    <xf numFmtId="0" fontId="12" fillId="11" borderId="28" xfId="9" applyFont="1" applyFill="1" applyBorder="1" applyAlignment="1">
      <alignment horizontal="left" vertical="top" wrapText="1"/>
    </xf>
    <xf numFmtId="0" fontId="12" fillId="11" borderId="4" xfId="9" applyFont="1" applyFill="1" applyBorder="1" applyAlignment="1">
      <alignment horizontal="left" vertical="top" wrapText="1"/>
    </xf>
    <xf numFmtId="0" fontId="12" fillId="11" borderId="14" xfId="9" applyFont="1" applyFill="1" applyBorder="1" applyAlignment="1">
      <alignment horizontal="left" vertical="top" wrapText="1"/>
    </xf>
    <xf numFmtId="0" fontId="12" fillId="11" borderId="0" xfId="9" applyFont="1" applyFill="1" applyBorder="1" applyAlignment="1">
      <alignment horizontal="left" vertical="top" wrapText="1"/>
    </xf>
    <xf numFmtId="0" fontId="12" fillId="11" borderId="12" xfId="9" applyFont="1" applyFill="1" applyBorder="1" applyAlignment="1">
      <alignment horizontal="left" vertical="top" wrapText="1"/>
    </xf>
    <xf numFmtId="0" fontId="12" fillId="11" borderId="22" xfId="9" applyFont="1" applyFill="1" applyBorder="1" applyAlignment="1">
      <alignment horizontal="left" vertical="top" wrapText="1"/>
    </xf>
    <xf numFmtId="0" fontId="12" fillId="11" borderId="1" xfId="9" applyFont="1" applyFill="1" applyBorder="1" applyAlignment="1">
      <alignment horizontal="left" vertical="top" wrapText="1"/>
    </xf>
    <xf numFmtId="0" fontId="12" fillId="11" borderId="20" xfId="9" applyFont="1" applyFill="1" applyBorder="1" applyAlignment="1">
      <alignment horizontal="left" vertical="top" wrapText="1"/>
    </xf>
    <xf numFmtId="0" fontId="12" fillId="10" borderId="13" xfId="9" applyFont="1" applyFill="1" applyBorder="1" applyAlignment="1">
      <alignment horizontal="left" vertical="top" wrapText="1"/>
    </xf>
    <xf numFmtId="0" fontId="12" fillId="10" borderId="21" xfId="9" applyFont="1" applyFill="1" applyBorder="1" applyAlignment="1">
      <alignment horizontal="left" vertical="top" wrapText="1"/>
    </xf>
    <xf numFmtId="0" fontId="20" fillId="0" borderId="31" xfId="8" applyFont="1" applyBorder="1" applyAlignment="1">
      <alignment horizontal="left" vertical="top" wrapText="1"/>
    </xf>
    <xf numFmtId="0" fontId="20" fillId="0" borderId="3" xfId="8" applyFont="1" applyBorder="1" applyAlignment="1">
      <alignment horizontal="left" vertical="top" wrapText="1"/>
    </xf>
    <xf numFmtId="0" fontId="20" fillId="0" borderId="58" xfId="8" applyFont="1" applyBorder="1" applyAlignment="1">
      <alignment horizontal="left" vertical="top" wrapText="1"/>
    </xf>
    <xf numFmtId="0" fontId="6" fillId="12" borderId="31" xfId="8" applyFont="1" applyFill="1" applyBorder="1" applyAlignment="1">
      <alignment horizontal="right" vertical="top" wrapText="1"/>
    </xf>
    <xf numFmtId="0" fontId="6" fillId="12" borderId="3" xfId="8" applyFont="1" applyFill="1" applyBorder="1" applyAlignment="1">
      <alignment horizontal="right" vertical="top" wrapText="1"/>
    </xf>
    <xf numFmtId="0" fontId="6" fillId="12" borderId="58" xfId="8" applyFont="1" applyFill="1" applyBorder="1" applyAlignment="1">
      <alignment horizontal="right" vertical="top" wrapText="1"/>
    </xf>
    <xf numFmtId="0" fontId="10" fillId="0" borderId="36" xfId="8" applyFont="1" applyBorder="1" applyAlignment="1">
      <alignment horizontal="left" vertical="top" wrapText="1"/>
    </xf>
    <xf numFmtId="0" fontId="10" fillId="0" borderId="11" xfId="8" applyFont="1" applyBorder="1" applyAlignment="1">
      <alignment horizontal="left" vertical="top" wrapText="1"/>
    </xf>
    <xf numFmtId="0" fontId="10" fillId="0" borderId="37" xfId="8" applyFont="1" applyBorder="1" applyAlignment="1">
      <alignment horizontal="left" vertical="top" wrapText="1"/>
    </xf>
    <xf numFmtId="49" fontId="51" fillId="0" borderId="1" xfId="8" applyNumberFormat="1" applyFont="1" applyBorder="1" applyAlignment="1">
      <alignment horizontal="center" vertical="top" wrapText="1"/>
    </xf>
    <xf numFmtId="49" fontId="11" fillId="21" borderId="7" xfId="9" applyNumberFormat="1" applyFont="1" applyFill="1" applyBorder="1" applyAlignment="1">
      <alignment horizontal="center" vertical="top"/>
    </xf>
    <xf numFmtId="49" fontId="11" fillId="21" borderId="8" xfId="9" applyNumberFormat="1" applyFont="1" applyFill="1" applyBorder="1" applyAlignment="1">
      <alignment horizontal="center" vertical="top"/>
    </xf>
    <xf numFmtId="49" fontId="11" fillId="21" borderId="9" xfId="9" applyNumberFormat="1" applyFont="1" applyFill="1" applyBorder="1" applyAlignment="1">
      <alignment horizontal="center" vertical="top"/>
    </xf>
    <xf numFmtId="49" fontId="6" fillId="9" borderId="7" xfId="9" applyNumberFormat="1" applyFont="1" applyFill="1" applyBorder="1" applyAlignment="1">
      <alignment horizontal="right" vertical="top"/>
    </xf>
    <xf numFmtId="49" fontId="6" fillId="9" borderId="8" xfId="9" applyNumberFormat="1" applyFont="1" applyFill="1" applyBorder="1" applyAlignment="1">
      <alignment horizontal="right" vertical="top"/>
    </xf>
    <xf numFmtId="49" fontId="6" fillId="9" borderId="9" xfId="9" applyNumberFormat="1" applyFont="1" applyFill="1" applyBorder="1" applyAlignment="1">
      <alignment horizontal="right" vertical="top"/>
    </xf>
    <xf numFmtId="0" fontId="6" fillId="2" borderId="7" xfId="9" applyFont="1" applyFill="1" applyBorder="1" applyAlignment="1">
      <alignment horizontal="right" vertical="top" wrapText="1"/>
    </xf>
    <xf numFmtId="0" fontId="6" fillId="2" borderId="8" xfId="9" applyFont="1" applyFill="1" applyBorder="1" applyAlignment="1">
      <alignment horizontal="right" vertical="top" wrapText="1"/>
    </xf>
    <xf numFmtId="0" fontId="6" fillId="2" borderId="9" xfId="9" applyFont="1" applyFill="1" applyBorder="1" applyAlignment="1">
      <alignment horizontal="right" vertical="top" wrapText="1"/>
    </xf>
    <xf numFmtId="49" fontId="11" fillId="5" borderId="7" xfId="9" applyNumberFormat="1" applyFont="1" applyFill="1" applyBorder="1" applyAlignment="1">
      <alignment horizontal="center" vertical="top"/>
    </xf>
    <xf numFmtId="49" fontId="11" fillId="5" borderId="8" xfId="9" applyNumberFormat="1" applyFont="1" applyFill="1" applyBorder="1" applyAlignment="1">
      <alignment horizontal="center" vertical="top"/>
    </xf>
    <xf numFmtId="49" fontId="11" fillId="5" borderId="9" xfId="9" applyNumberFormat="1" applyFont="1" applyFill="1" applyBorder="1" applyAlignment="1">
      <alignment horizontal="center" vertical="top"/>
    </xf>
    <xf numFmtId="0" fontId="10" fillId="0" borderId="43" xfId="8" applyFont="1" applyBorder="1" applyAlignment="1">
      <alignment horizontal="left" vertical="top" wrapText="1"/>
    </xf>
    <xf numFmtId="0" fontId="10" fillId="0" borderId="19" xfId="8" applyFont="1" applyBorder="1" applyAlignment="1">
      <alignment horizontal="left" vertical="top" wrapText="1"/>
    </xf>
    <xf numFmtId="0" fontId="10" fillId="0" borderId="59" xfId="8" applyFont="1" applyBorder="1" applyAlignment="1">
      <alignment horizontal="left" vertical="top" wrapText="1"/>
    </xf>
    <xf numFmtId="0" fontId="13" fillId="12" borderId="7" xfId="8" applyFont="1" applyFill="1" applyBorder="1" applyAlignment="1">
      <alignment horizontal="right" vertical="top" wrapText="1"/>
    </xf>
    <xf numFmtId="0" fontId="13" fillId="12" borderId="8" xfId="8" applyFont="1" applyFill="1" applyBorder="1" applyAlignment="1">
      <alignment horizontal="right" vertical="top" wrapText="1"/>
    </xf>
    <xf numFmtId="49" fontId="12" fillId="0" borderId="5" xfId="9" applyNumberFormat="1" applyFont="1" applyFill="1" applyBorder="1" applyAlignment="1">
      <alignment horizontal="center" vertical="top" wrapText="1"/>
    </xf>
    <xf numFmtId="49" fontId="12" fillId="0" borderId="13" xfId="9" applyNumberFormat="1" applyFont="1" applyFill="1" applyBorder="1" applyAlignment="1">
      <alignment horizontal="center" vertical="top" wrapText="1"/>
    </xf>
    <xf numFmtId="49" fontId="12" fillId="0" borderId="21" xfId="9" applyNumberFormat="1" applyFont="1" applyFill="1" applyBorder="1" applyAlignment="1">
      <alignment horizontal="center" vertical="top" wrapText="1"/>
    </xf>
    <xf numFmtId="49" fontId="9" fillId="5" borderId="5" xfId="9" applyNumberFormat="1" applyFont="1" applyFill="1" applyBorder="1" applyAlignment="1">
      <alignment horizontal="center" vertical="center" textRotation="90"/>
    </xf>
    <xf numFmtId="49" fontId="9" fillId="5" borderId="13" xfId="9" applyNumberFormat="1" applyFont="1" applyFill="1" applyBorder="1" applyAlignment="1">
      <alignment horizontal="center" vertical="center" textRotation="90"/>
    </xf>
    <xf numFmtId="49" fontId="9" fillId="5" borderId="21" xfId="9" applyNumberFormat="1" applyFont="1" applyFill="1" applyBorder="1" applyAlignment="1">
      <alignment horizontal="center" vertical="center" textRotation="90"/>
    </xf>
    <xf numFmtId="49" fontId="13" fillId="5" borderId="5" xfId="9" applyNumberFormat="1" applyFont="1" applyFill="1" applyBorder="1" applyAlignment="1">
      <alignment horizontal="center" vertical="top"/>
    </xf>
    <xf numFmtId="49" fontId="13" fillId="5" borderId="13" xfId="9" applyNumberFormat="1" applyFont="1" applyFill="1" applyBorder="1" applyAlignment="1">
      <alignment horizontal="center" vertical="top"/>
    </xf>
    <xf numFmtId="49" fontId="13" fillId="5" borderId="21" xfId="9" applyNumberFormat="1" applyFont="1" applyFill="1" applyBorder="1" applyAlignment="1">
      <alignment horizontal="center" vertical="top"/>
    </xf>
    <xf numFmtId="0" fontId="8" fillId="15" borderId="7" xfId="8" applyFill="1" applyBorder="1" applyAlignment="1">
      <alignment horizontal="right" vertical="top" wrapText="1"/>
    </xf>
    <xf numFmtId="0" fontId="8" fillId="15" borderId="8" xfId="8" applyFill="1" applyBorder="1" applyAlignment="1">
      <alignment horizontal="right" vertical="top" wrapText="1"/>
    </xf>
    <xf numFmtId="0" fontId="8" fillId="15" borderId="9" xfId="8" applyFill="1" applyBorder="1" applyAlignment="1">
      <alignment horizontal="right" vertical="top" wrapText="1"/>
    </xf>
    <xf numFmtId="0" fontId="10" fillId="0" borderId="37" xfId="2" applyFont="1" applyBorder="1" applyAlignment="1">
      <alignment horizontal="left" vertical="top" wrapText="1"/>
    </xf>
    <xf numFmtId="49" fontId="12" fillId="10" borderId="5" xfId="9" applyNumberFormat="1" applyFont="1" applyFill="1" applyBorder="1" applyAlignment="1">
      <alignment horizontal="center" vertical="top" wrapText="1"/>
    </xf>
    <xf numFmtId="49" fontId="12" fillId="10" borderId="13" xfId="9" applyNumberFormat="1" applyFont="1" applyFill="1" applyBorder="1" applyAlignment="1">
      <alignment horizontal="center" vertical="top" wrapText="1"/>
    </xf>
    <xf numFmtId="49" fontId="12" fillId="10" borderId="21" xfId="9" applyNumberFormat="1" applyFont="1" applyFill="1" applyBorder="1" applyAlignment="1">
      <alignment horizontal="center" vertical="top" wrapText="1"/>
    </xf>
    <xf numFmtId="49" fontId="12" fillId="11" borderId="47" xfId="9" applyNumberFormat="1" applyFont="1" applyFill="1" applyBorder="1" applyAlignment="1">
      <alignment horizontal="center" vertical="top" wrapText="1"/>
    </xf>
    <xf numFmtId="49" fontId="12" fillId="11" borderId="15" xfId="9" applyNumberFormat="1" applyFont="1" applyFill="1" applyBorder="1" applyAlignment="1">
      <alignment horizontal="center" vertical="top" wrapText="1"/>
    </xf>
    <xf numFmtId="49" fontId="12" fillId="11" borderId="23" xfId="9" applyNumberFormat="1" applyFont="1" applyFill="1" applyBorder="1" applyAlignment="1">
      <alignment horizontal="center" vertical="top" wrapText="1"/>
    </xf>
    <xf numFmtId="0" fontId="34" fillId="11" borderId="4" xfId="3" applyFont="1" applyFill="1" applyBorder="1" applyAlignment="1">
      <alignment horizontal="center" vertical="center" textRotation="90" wrapText="1"/>
    </xf>
    <xf numFmtId="0" fontId="34" fillId="11" borderId="12" xfId="3" applyFont="1" applyFill="1" applyBorder="1" applyAlignment="1">
      <alignment horizontal="center" vertical="center" textRotation="90" wrapText="1"/>
    </xf>
    <xf numFmtId="0" fontId="34" fillId="11" borderId="20" xfId="3" applyFont="1" applyFill="1" applyBorder="1" applyAlignment="1">
      <alignment horizontal="center" vertical="center" textRotation="90" wrapText="1"/>
    </xf>
    <xf numFmtId="49" fontId="12" fillId="11" borderId="6" xfId="9" applyNumberFormat="1" applyFont="1" applyFill="1" applyBorder="1" applyAlignment="1">
      <alignment horizontal="center" vertical="top" wrapText="1"/>
    </xf>
    <xf numFmtId="49" fontId="12" fillId="11" borderId="14" xfId="9" applyNumberFormat="1" applyFont="1" applyFill="1" applyBorder="1" applyAlignment="1">
      <alignment horizontal="center" vertical="top" wrapText="1"/>
    </xf>
    <xf numFmtId="49" fontId="12" fillId="11" borderId="22" xfId="9" applyNumberFormat="1" applyFont="1" applyFill="1" applyBorder="1" applyAlignment="1">
      <alignment horizontal="center" vertical="top" wrapText="1"/>
    </xf>
    <xf numFmtId="0" fontId="12" fillId="10" borderId="5" xfId="9" applyFont="1" applyFill="1" applyBorder="1" applyAlignment="1">
      <alignment horizontal="left" vertical="top" wrapText="1"/>
    </xf>
    <xf numFmtId="0" fontId="12" fillId="10" borderId="4" xfId="9" applyFont="1" applyFill="1" applyBorder="1" applyAlignment="1">
      <alignment horizontal="left" vertical="top" wrapText="1"/>
    </xf>
    <xf numFmtId="0" fontId="12" fillId="10" borderId="12" xfId="9" applyFont="1" applyFill="1" applyBorder="1" applyAlignment="1">
      <alignment horizontal="left" vertical="top" wrapText="1"/>
    </xf>
    <xf numFmtId="49" fontId="12" fillId="10" borderId="29" xfId="9" applyNumberFormat="1" applyFont="1" applyFill="1" applyBorder="1" applyAlignment="1">
      <alignment horizontal="center" vertical="top" wrapText="1"/>
    </xf>
    <xf numFmtId="49" fontId="12" fillId="10" borderId="42" xfId="9" applyNumberFormat="1" applyFont="1" applyFill="1" applyBorder="1" applyAlignment="1">
      <alignment horizontal="center" vertical="top" wrapText="1"/>
    </xf>
    <xf numFmtId="49" fontId="12" fillId="10" borderId="30" xfId="9" applyNumberFormat="1" applyFont="1" applyFill="1" applyBorder="1" applyAlignment="1">
      <alignment horizontal="center" vertical="top" wrapText="1"/>
    </xf>
    <xf numFmtId="49" fontId="9" fillId="0" borderId="13" xfId="9" applyNumberFormat="1" applyFont="1" applyFill="1" applyBorder="1" applyAlignment="1">
      <alignment horizontal="center" vertical="center" textRotation="90"/>
    </xf>
    <xf numFmtId="49" fontId="9" fillId="0" borderId="21" xfId="9" applyNumberFormat="1" applyFont="1" applyFill="1" applyBorder="1" applyAlignment="1">
      <alignment horizontal="center" vertical="center" textRotation="90"/>
    </xf>
    <xf numFmtId="0" fontId="5" fillId="11" borderId="5" xfId="9" applyFont="1" applyFill="1" applyBorder="1" applyAlignment="1">
      <alignment horizontal="center" vertical="center" textRotation="90" wrapText="1"/>
    </xf>
    <xf numFmtId="0" fontId="5" fillId="11" borderId="13" xfId="9" applyFont="1" applyFill="1" applyBorder="1" applyAlignment="1">
      <alignment horizontal="center" vertical="center" textRotation="90" wrapText="1"/>
    </xf>
    <xf numFmtId="0" fontId="5" fillId="11" borderId="21" xfId="9" applyFont="1" applyFill="1" applyBorder="1" applyAlignment="1">
      <alignment horizontal="center" vertical="center" textRotation="90" wrapText="1"/>
    </xf>
    <xf numFmtId="0" fontId="12" fillId="10" borderId="0" xfId="9" applyFont="1" applyFill="1" applyBorder="1" applyAlignment="1">
      <alignment horizontal="left" vertical="top" wrapText="1"/>
    </xf>
    <xf numFmtId="49" fontId="12" fillId="0" borderId="6" xfId="9" applyNumberFormat="1" applyFont="1" applyFill="1" applyBorder="1" applyAlignment="1">
      <alignment horizontal="center" vertical="top" wrapText="1"/>
    </xf>
    <xf numFmtId="49" fontId="12" fillId="0" borderId="14" xfId="9" applyNumberFormat="1" applyFont="1" applyFill="1" applyBorder="1" applyAlignment="1">
      <alignment horizontal="center" vertical="top" wrapText="1"/>
    </xf>
    <xf numFmtId="49" fontId="12" fillId="0" borderId="22" xfId="9" applyNumberFormat="1" applyFont="1" applyFill="1" applyBorder="1" applyAlignment="1">
      <alignment horizontal="center" vertical="top" wrapText="1"/>
    </xf>
    <xf numFmtId="49" fontId="12" fillId="10" borderId="78" xfId="9" applyNumberFormat="1" applyFont="1" applyFill="1" applyBorder="1" applyAlignment="1">
      <alignment horizontal="center" vertical="top" wrapText="1"/>
    </xf>
    <xf numFmtId="49" fontId="12" fillId="10" borderId="74" xfId="9" applyNumberFormat="1" applyFont="1" applyFill="1" applyBorder="1" applyAlignment="1">
      <alignment horizontal="center" vertical="top" wrapText="1"/>
    </xf>
    <xf numFmtId="49" fontId="12" fillId="10" borderId="76" xfId="9" applyNumberFormat="1" applyFont="1" applyFill="1" applyBorder="1" applyAlignment="1">
      <alignment horizontal="center" vertical="top" wrapText="1"/>
    </xf>
    <xf numFmtId="0" fontId="5" fillId="0" borderId="3" xfId="9" applyFont="1" applyBorder="1" applyAlignment="1">
      <alignment horizontal="center" vertical="center" textRotation="90" wrapText="1"/>
    </xf>
    <xf numFmtId="0" fontId="5" fillId="0" borderId="11" xfId="9" applyFont="1" applyBorder="1" applyAlignment="1">
      <alignment horizontal="center" vertical="center" textRotation="90" wrapText="1"/>
    </xf>
    <xf numFmtId="0" fontId="5" fillId="0" borderId="19" xfId="9" applyFont="1" applyBorder="1" applyAlignment="1">
      <alignment horizontal="center" vertical="center" textRotation="90" wrapText="1"/>
    </xf>
    <xf numFmtId="0" fontId="5" fillId="0" borderId="5" xfId="9" applyFont="1" applyBorder="1" applyAlignment="1">
      <alignment horizontal="center" vertical="center" textRotation="90" wrapText="1"/>
    </xf>
    <xf numFmtId="0" fontId="5" fillId="0" borderId="13" xfId="9" applyFont="1" applyBorder="1" applyAlignment="1">
      <alignment horizontal="center" vertical="center" textRotation="90" wrapText="1"/>
    </xf>
    <xf numFmtId="0" fontId="5" fillId="0" borderId="21" xfId="9" applyFont="1" applyBorder="1" applyAlignment="1">
      <alignment horizontal="center" vertical="center" textRotation="90" wrapText="1"/>
    </xf>
    <xf numFmtId="0" fontId="5" fillId="0" borderId="15" xfId="9" applyFont="1" applyBorder="1" applyAlignment="1">
      <alignment horizontal="center" vertical="center" wrapText="1"/>
    </xf>
    <xf numFmtId="0" fontId="5" fillId="0" borderId="23" xfId="9" applyFont="1" applyBorder="1" applyAlignment="1">
      <alignment horizontal="center" vertical="center" wrapText="1"/>
    </xf>
    <xf numFmtId="0" fontId="5" fillId="0" borderId="16" xfId="9" applyFont="1" applyBorder="1" applyAlignment="1">
      <alignment horizontal="center" vertical="center" wrapText="1"/>
    </xf>
    <xf numFmtId="0" fontId="5" fillId="0" borderId="24" xfId="9" applyFont="1" applyBorder="1" applyAlignment="1">
      <alignment horizontal="center" vertical="center" wrapText="1"/>
    </xf>
    <xf numFmtId="0" fontId="5" fillId="10" borderId="5" xfId="9" applyFont="1" applyFill="1" applyBorder="1" applyAlignment="1">
      <alignment horizontal="center" vertical="center" textRotation="90" wrapText="1"/>
    </xf>
    <xf numFmtId="0" fontId="5" fillId="10" borderId="13" xfId="9" applyFont="1" applyFill="1" applyBorder="1" applyAlignment="1">
      <alignment horizontal="center" vertical="center" textRotation="90" wrapText="1"/>
    </xf>
    <xf numFmtId="0" fontId="5" fillId="10" borderId="21" xfId="9" applyFont="1" applyFill="1" applyBorder="1" applyAlignment="1">
      <alignment horizontal="center" vertical="center" textRotation="90" wrapText="1"/>
    </xf>
    <xf numFmtId="0" fontId="5" fillId="0" borderId="42" xfId="9" applyFont="1" applyBorder="1" applyAlignment="1">
      <alignment horizontal="center" vertical="center" textRotation="90"/>
    </xf>
    <xf numFmtId="0" fontId="5" fillId="0" borderId="30" xfId="9" applyFont="1" applyBorder="1" applyAlignment="1">
      <alignment horizontal="center" vertical="center" textRotation="90"/>
    </xf>
    <xf numFmtId="0" fontId="1" fillId="0" borderId="0" xfId="9" applyFont="1" applyAlignment="1">
      <alignment horizontal="center" vertical="top" wrapText="1"/>
    </xf>
    <xf numFmtId="0" fontId="5" fillId="2" borderId="2" xfId="9" applyFont="1" applyFill="1" applyBorder="1" applyAlignment="1">
      <alignment horizontal="center" vertical="center" textRotation="90" wrapText="1"/>
    </xf>
    <xf numFmtId="0" fontId="5" fillId="2" borderId="10" xfId="9" applyFont="1" applyFill="1" applyBorder="1" applyAlignment="1">
      <alignment horizontal="center" vertical="center" textRotation="90" wrapText="1"/>
    </xf>
    <xf numFmtId="0" fontId="5" fillId="2" borderId="18" xfId="9" applyFont="1" applyFill="1" applyBorder="1" applyAlignment="1">
      <alignment horizontal="center" vertical="center" textRotation="90" wrapText="1"/>
    </xf>
    <xf numFmtId="0" fontId="5" fillId="4" borderId="2" xfId="9" applyFont="1" applyFill="1" applyBorder="1" applyAlignment="1">
      <alignment horizontal="center" vertical="center" textRotation="90" wrapText="1"/>
    </xf>
    <xf numFmtId="0" fontId="5" fillId="4" borderId="10" xfId="9" applyFont="1" applyFill="1" applyBorder="1" applyAlignment="1">
      <alignment horizontal="center" vertical="center" textRotation="90" wrapText="1"/>
    </xf>
    <xf numFmtId="0" fontId="5" fillId="4" borderId="18" xfId="9" applyFont="1" applyFill="1" applyBorder="1" applyAlignment="1">
      <alignment horizontal="center" vertical="center" textRotation="90" wrapText="1"/>
    </xf>
    <xf numFmtId="0" fontId="5" fillId="11" borderId="3" xfId="9" applyFont="1" applyFill="1" applyBorder="1" applyAlignment="1">
      <alignment horizontal="center" vertical="center" textRotation="90" wrapText="1"/>
    </xf>
    <xf numFmtId="0" fontId="5" fillId="11" borderId="11" xfId="9" applyFont="1" applyFill="1" applyBorder="1" applyAlignment="1">
      <alignment horizontal="center" vertical="center" textRotation="90" wrapText="1"/>
    </xf>
    <xf numFmtId="0" fontId="5" fillId="11" borderId="19" xfId="9" applyFont="1" applyFill="1" applyBorder="1" applyAlignment="1">
      <alignment horizontal="center" vertical="center" textRotation="90" wrapText="1"/>
    </xf>
    <xf numFmtId="0" fontId="5" fillId="0" borderId="5" xfId="9" applyFont="1" applyFill="1" applyBorder="1" applyAlignment="1">
      <alignment horizontal="center" vertical="center" textRotation="90" wrapText="1"/>
    </xf>
    <xf numFmtId="0" fontId="5" fillId="0" borderId="13" xfId="9" applyFont="1" applyFill="1" applyBorder="1" applyAlignment="1">
      <alignment horizontal="center" vertical="center" textRotation="90" wrapText="1"/>
    </xf>
    <xf numFmtId="0" fontId="5" fillId="0" borderId="21" xfId="9" applyFont="1" applyFill="1" applyBorder="1" applyAlignment="1">
      <alignment horizontal="center" vertical="center" textRotation="90" wrapText="1"/>
    </xf>
    <xf numFmtId="0" fontId="5" fillId="0" borderId="4" xfId="9" applyFont="1" applyBorder="1" applyAlignment="1">
      <alignment horizontal="center" vertical="center" wrapText="1"/>
    </xf>
    <xf numFmtId="0" fontId="5" fillId="0" borderId="12" xfId="9" applyFont="1" applyBorder="1" applyAlignment="1">
      <alignment horizontal="center" vertical="center" wrapText="1"/>
    </xf>
    <xf numFmtId="0" fontId="5" fillId="0" borderId="20" xfId="9" applyFont="1" applyBorder="1" applyAlignment="1">
      <alignment horizontal="center" vertical="center" wrapText="1"/>
    </xf>
    <xf numFmtId="0" fontId="12" fillId="11" borderId="77" xfId="9" applyFont="1" applyFill="1" applyBorder="1" applyAlignment="1">
      <alignment horizontal="left" vertical="top" wrapText="1"/>
    </xf>
    <xf numFmtId="0" fontId="12" fillId="11" borderId="74" xfId="9" applyFont="1" applyFill="1" applyBorder="1" applyAlignment="1">
      <alignment horizontal="left" vertical="top" wrapText="1"/>
    </xf>
    <xf numFmtId="49" fontId="12" fillId="10" borderId="63" xfId="9" applyNumberFormat="1" applyFont="1" applyFill="1" applyBorder="1" applyAlignment="1">
      <alignment horizontal="center" vertical="top" wrapText="1"/>
    </xf>
    <xf numFmtId="49" fontId="12" fillId="10" borderId="77" xfId="9" applyNumberFormat="1" applyFont="1" applyFill="1" applyBorder="1" applyAlignment="1">
      <alignment horizontal="center" vertical="top" wrapText="1"/>
    </xf>
    <xf numFmtId="49" fontId="12" fillId="10" borderId="72" xfId="9" applyNumberFormat="1" applyFont="1" applyFill="1" applyBorder="1" applyAlignment="1">
      <alignment horizontal="center" vertical="top" wrapText="1"/>
    </xf>
    <xf numFmtId="0" fontId="12" fillId="10" borderId="5" xfId="3" applyFont="1" applyFill="1" applyBorder="1" applyAlignment="1">
      <alignment horizontal="left" vertical="top" wrapText="1"/>
    </xf>
    <xf numFmtId="0" fontId="12" fillId="10" borderId="13" xfId="3" applyFont="1" applyFill="1" applyBorder="1" applyAlignment="1">
      <alignment horizontal="left" vertical="top" wrapText="1"/>
    </xf>
    <xf numFmtId="0" fontId="12" fillId="10" borderId="21" xfId="3" applyFont="1" applyFill="1" applyBorder="1" applyAlignment="1">
      <alignment horizontal="left" vertical="top" wrapText="1"/>
    </xf>
    <xf numFmtId="0" fontId="13" fillId="0" borderId="56" xfId="10" applyFont="1" applyBorder="1" applyAlignment="1">
      <alignment horizontal="center" vertical="top" wrapText="1"/>
    </xf>
    <xf numFmtId="0" fontId="13" fillId="0" borderId="13" xfId="10" applyFont="1" applyBorder="1" applyAlignment="1">
      <alignment horizontal="center" vertical="top" wrapText="1"/>
    </xf>
    <xf numFmtId="0" fontId="13" fillId="0" borderId="21" xfId="10" applyFont="1" applyBorder="1" applyAlignment="1">
      <alignment horizontal="center" vertical="top" wrapText="1"/>
    </xf>
    <xf numFmtId="49" fontId="9" fillId="5" borderId="69" xfId="9" applyNumberFormat="1" applyFont="1" applyFill="1" applyBorder="1" applyAlignment="1">
      <alignment horizontal="center" vertical="top" textRotation="90"/>
    </xf>
    <xf numFmtId="49" fontId="9" fillId="5" borderId="10" xfId="9" applyNumberFormat="1" applyFont="1" applyFill="1" applyBorder="1" applyAlignment="1">
      <alignment horizontal="center" vertical="top" textRotation="90"/>
    </xf>
    <xf numFmtId="49" fontId="9" fillId="5" borderId="18" xfId="9" applyNumberFormat="1" applyFont="1" applyFill="1" applyBorder="1" applyAlignment="1">
      <alignment horizontal="center" vertical="top" textRotation="90"/>
    </xf>
    <xf numFmtId="49" fontId="13" fillId="5" borderId="69" xfId="9" applyNumberFormat="1" applyFont="1" applyFill="1" applyBorder="1" applyAlignment="1">
      <alignment horizontal="center" vertical="top"/>
    </xf>
    <xf numFmtId="49" fontId="13" fillId="5" borderId="10" xfId="9" applyNumberFormat="1" applyFont="1" applyFill="1" applyBorder="1" applyAlignment="1">
      <alignment horizontal="center" vertical="top"/>
    </xf>
    <xf numFmtId="49" fontId="13" fillId="5" borderId="18" xfId="9" applyNumberFormat="1" applyFont="1" applyFill="1" applyBorder="1" applyAlignment="1">
      <alignment horizontal="center" vertical="top"/>
    </xf>
    <xf numFmtId="0" fontId="13" fillId="0" borderId="5" xfId="10" applyFont="1" applyBorder="1" applyAlignment="1">
      <alignment horizontal="center" vertical="top" wrapText="1"/>
    </xf>
    <xf numFmtId="0" fontId="13" fillId="0" borderId="69" xfId="10" applyFont="1" applyBorder="1" applyAlignment="1">
      <alignment horizontal="center" vertical="top" wrapText="1"/>
    </xf>
    <xf numFmtId="0" fontId="1" fillId="2" borderId="7" xfId="9" applyFont="1" applyFill="1" applyBorder="1" applyAlignment="1">
      <alignment horizontal="left" vertical="top"/>
    </xf>
    <xf numFmtId="0" fontId="1" fillId="2" borderId="8" xfId="9" applyFont="1" applyFill="1" applyBorder="1" applyAlignment="1">
      <alignment horizontal="left" vertical="top"/>
    </xf>
    <xf numFmtId="0" fontId="1" fillId="2" borderId="9" xfId="9" applyFont="1" applyFill="1" applyBorder="1" applyAlignment="1">
      <alignment horizontal="left" vertical="top"/>
    </xf>
    <xf numFmtId="0" fontId="13" fillId="0" borderId="5" xfId="10" applyFont="1" applyBorder="1" applyAlignment="1">
      <alignment horizontal="left" vertical="top" wrapText="1"/>
    </xf>
    <xf numFmtId="0" fontId="13" fillId="0" borderId="13" xfId="10" applyFont="1" applyBorder="1" applyAlignment="1">
      <alignment horizontal="left" vertical="top" wrapText="1"/>
    </xf>
    <xf numFmtId="0" fontId="13" fillId="0" borderId="21" xfId="10" applyFont="1" applyBorder="1" applyAlignment="1">
      <alignment horizontal="left" vertical="top" wrapText="1"/>
    </xf>
    <xf numFmtId="0" fontId="12" fillId="11" borderId="72" xfId="9" applyFont="1" applyFill="1" applyBorder="1" applyAlignment="1">
      <alignment horizontal="left" vertical="top" wrapText="1"/>
    </xf>
    <xf numFmtId="0" fontId="3" fillId="0" borderId="0" xfId="9" applyFont="1" applyAlignment="1">
      <alignment horizontal="center"/>
    </xf>
    <xf numFmtId="0" fontId="3" fillId="0" borderId="0" xfId="9" applyFont="1" applyAlignment="1">
      <alignment horizontal="center" vertical="center"/>
    </xf>
    <xf numFmtId="0" fontId="12" fillId="4" borderId="22" xfId="9" applyFont="1" applyFill="1" applyBorder="1" applyAlignment="1">
      <alignment horizontal="right" vertical="top" wrapText="1"/>
    </xf>
    <xf numFmtId="0" fontId="12" fillId="4" borderId="1" xfId="9" applyFont="1" applyFill="1" applyBorder="1" applyAlignment="1">
      <alignment horizontal="right" vertical="top" wrapText="1"/>
    </xf>
    <xf numFmtId="0" fontId="12" fillId="4" borderId="20" xfId="9" applyFont="1" applyFill="1" applyBorder="1" applyAlignment="1">
      <alignment horizontal="right" vertical="top" wrapText="1"/>
    </xf>
    <xf numFmtId="0" fontId="13" fillId="5" borderId="29" xfId="9" applyFont="1" applyFill="1" applyBorder="1" applyAlignment="1">
      <alignment horizontal="center" vertical="top"/>
    </xf>
    <xf numFmtId="0" fontId="13" fillId="5" borderId="42" xfId="9" applyFont="1" applyFill="1" applyBorder="1" applyAlignment="1">
      <alignment horizontal="center" vertical="top"/>
    </xf>
    <xf numFmtId="0" fontId="13" fillId="5" borderId="17" xfId="9" applyFont="1" applyFill="1" applyBorder="1" applyAlignment="1">
      <alignment horizontal="center" vertical="top"/>
    </xf>
    <xf numFmtId="0" fontId="13" fillId="5" borderId="66" xfId="9" applyFont="1" applyFill="1" applyBorder="1" applyAlignment="1">
      <alignment horizontal="left" vertical="top" wrapText="1"/>
    </xf>
    <xf numFmtId="0" fontId="13" fillId="5" borderId="15" xfId="9" applyFont="1" applyFill="1" applyBorder="1" applyAlignment="1">
      <alignment horizontal="left" vertical="top" wrapText="1"/>
    </xf>
    <xf numFmtId="0" fontId="13" fillId="5" borderId="60" xfId="9" applyFont="1" applyFill="1" applyBorder="1" applyAlignment="1">
      <alignment horizontal="left" vertical="top" wrapText="1"/>
    </xf>
    <xf numFmtId="0" fontId="13" fillId="5" borderId="62" xfId="9" applyFont="1" applyFill="1" applyBorder="1" applyAlignment="1">
      <alignment horizontal="center" vertical="top" wrapText="1"/>
    </xf>
    <xf numFmtId="0" fontId="13" fillId="5" borderId="41" xfId="9" applyFont="1" applyFill="1" applyBorder="1" applyAlignment="1">
      <alignment horizontal="center" vertical="top" wrapText="1"/>
    </xf>
    <xf numFmtId="0" fontId="13" fillId="5" borderId="57" xfId="9" applyFont="1" applyFill="1" applyBorder="1" applyAlignment="1">
      <alignment horizontal="center" vertical="top" wrapText="1"/>
    </xf>
    <xf numFmtId="0" fontId="13" fillId="5" borderId="63" xfId="9" applyFont="1" applyFill="1" applyBorder="1" applyAlignment="1">
      <alignment horizontal="center" vertical="top"/>
    </xf>
    <xf numFmtId="0" fontId="13" fillId="5" borderId="47" xfId="9" applyFont="1" applyFill="1" applyBorder="1" applyAlignment="1">
      <alignment horizontal="center" vertical="top"/>
    </xf>
    <xf numFmtId="0" fontId="13" fillId="5" borderId="15" xfId="9" applyFont="1" applyFill="1" applyBorder="1" applyAlignment="1">
      <alignment horizontal="center" vertical="top"/>
    </xf>
    <xf numFmtId="0" fontId="13" fillId="5" borderId="23" xfId="9" applyFont="1" applyFill="1" applyBorder="1" applyAlignment="1">
      <alignment horizontal="center" vertical="top"/>
    </xf>
    <xf numFmtId="0" fontId="13" fillId="5" borderId="16" xfId="9" applyFont="1" applyFill="1" applyBorder="1" applyAlignment="1">
      <alignment horizontal="center" vertical="top" wrapText="1"/>
    </xf>
    <xf numFmtId="0" fontId="13" fillId="5" borderId="24" xfId="9" applyFont="1" applyFill="1" applyBorder="1" applyAlignment="1">
      <alignment horizontal="center" vertical="top" wrapText="1"/>
    </xf>
    <xf numFmtId="0" fontId="13" fillId="5" borderId="30" xfId="9" applyFont="1" applyFill="1" applyBorder="1" applyAlignment="1">
      <alignment horizontal="center" vertical="top"/>
    </xf>
    <xf numFmtId="0" fontId="13" fillId="5" borderId="47" xfId="9" applyFont="1" applyFill="1" applyBorder="1" applyAlignment="1">
      <alignment horizontal="left" vertical="top"/>
    </xf>
    <xf numFmtId="0" fontId="13" fillId="5" borderId="15" xfId="9" applyFont="1" applyFill="1" applyBorder="1" applyAlignment="1">
      <alignment horizontal="left" vertical="top"/>
    </xf>
    <xf numFmtId="0" fontId="13" fillId="5" borderId="60" xfId="9" applyFont="1" applyFill="1" applyBorder="1" applyAlignment="1">
      <alignment horizontal="left" vertical="top"/>
    </xf>
    <xf numFmtId="0" fontId="13" fillId="5" borderId="47" xfId="9" applyFont="1" applyFill="1" applyBorder="1" applyAlignment="1">
      <alignment horizontal="left" vertical="top" wrapText="1"/>
    </xf>
    <xf numFmtId="0" fontId="13" fillId="5" borderId="23" xfId="9" applyFont="1" applyFill="1" applyBorder="1" applyAlignment="1">
      <alignment horizontal="left" vertical="top" wrapText="1"/>
    </xf>
    <xf numFmtId="0" fontId="26" fillId="5" borderId="29" xfId="9" applyFont="1" applyFill="1" applyBorder="1" applyAlignment="1">
      <alignment horizontal="center" vertical="top"/>
    </xf>
    <xf numFmtId="0" fontId="26" fillId="5" borderId="42" xfId="9" applyFont="1" applyFill="1" applyBorder="1" applyAlignment="1">
      <alignment horizontal="center" vertical="top"/>
    </xf>
    <xf numFmtId="0" fontId="26" fillId="5" borderId="30" xfId="9" applyFont="1" applyFill="1" applyBorder="1" applyAlignment="1">
      <alignment horizontal="center" vertical="top"/>
    </xf>
    <xf numFmtId="0" fontId="13" fillId="5" borderId="60" xfId="9" applyFont="1" applyFill="1" applyBorder="1" applyAlignment="1">
      <alignment horizontal="center" vertical="top"/>
    </xf>
    <xf numFmtId="0" fontId="13" fillId="5" borderId="16" xfId="9" applyFont="1" applyFill="1" applyBorder="1" applyAlignment="1">
      <alignment horizontal="center" vertical="top"/>
    </xf>
    <xf numFmtId="0" fontId="13" fillId="5" borderId="41" xfId="9" applyFont="1" applyFill="1" applyBorder="1" applyAlignment="1">
      <alignment horizontal="center" vertical="top"/>
    </xf>
    <xf numFmtId="0" fontId="13" fillId="5" borderId="57" xfId="9" applyFont="1" applyFill="1" applyBorder="1" applyAlignment="1">
      <alignment horizontal="center" vertical="top"/>
    </xf>
    <xf numFmtId="0" fontId="13" fillId="5" borderId="32" xfId="9" applyFont="1" applyFill="1" applyBorder="1" applyAlignment="1">
      <alignment horizontal="center" vertical="top" wrapText="1"/>
    </xf>
    <xf numFmtId="0" fontId="13" fillId="5" borderId="35" xfId="9" applyFont="1" applyFill="1" applyBorder="1" applyAlignment="1">
      <alignment horizontal="center" vertical="top" wrapText="1"/>
    </xf>
    <xf numFmtId="0" fontId="13" fillId="5" borderId="44" xfId="9" applyFont="1" applyFill="1" applyBorder="1" applyAlignment="1">
      <alignment horizontal="center" vertical="top" wrapText="1"/>
    </xf>
    <xf numFmtId="0" fontId="5" fillId="5" borderId="5" xfId="9" applyFont="1" applyFill="1" applyBorder="1" applyAlignment="1">
      <alignment horizontal="center" vertical="top" wrapText="1"/>
    </xf>
    <xf numFmtId="0" fontId="5" fillId="5" borderId="21" xfId="9" applyFont="1" applyFill="1" applyBorder="1" applyAlignment="1">
      <alignment horizontal="center" vertical="top" wrapText="1"/>
    </xf>
    <xf numFmtId="0" fontId="3" fillId="4" borderId="7" xfId="9" applyFont="1" applyFill="1" applyBorder="1" applyAlignment="1">
      <alignment horizontal="right" vertical="top" wrapText="1"/>
    </xf>
    <xf numFmtId="0" fontId="3" fillId="4" borderId="8" xfId="9" applyFont="1" applyFill="1" applyBorder="1" applyAlignment="1">
      <alignment horizontal="right" vertical="top" wrapText="1"/>
    </xf>
    <xf numFmtId="49" fontId="3" fillId="6" borderId="5" xfId="9" applyNumberFormat="1" applyFont="1" applyFill="1" applyBorder="1" applyAlignment="1">
      <alignment horizontal="center" vertical="top"/>
    </xf>
    <xf numFmtId="49" fontId="3" fillId="6" borderId="13" xfId="9" applyNumberFormat="1" applyFont="1" applyFill="1" applyBorder="1" applyAlignment="1">
      <alignment horizontal="center" vertical="top"/>
    </xf>
    <xf numFmtId="49" fontId="3" fillId="6" borderId="21" xfId="9" applyNumberFormat="1" applyFont="1" applyFill="1" applyBorder="1" applyAlignment="1">
      <alignment horizontal="center" vertical="top"/>
    </xf>
    <xf numFmtId="49" fontId="3" fillId="11" borderId="6" xfId="9" applyNumberFormat="1" applyFont="1" applyFill="1" applyBorder="1" applyAlignment="1">
      <alignment horizontal="center" vertical="top" wrapText="1"/>
    </xf>
    <xf numFmtId="49" fontId="3" fillId="11" borderId="14" xfId="9" applyNumberFormat="1" applyFont="1" applyFill="1" applyBorder="1" applyAlignment="1">
      <alignment horizontal="center" vertical="top" wrapText="1"/>
    </xf>
    <xf numFmtId="49" fontId="3" fillId="11" borderId="22" xfId="9" applyNumberFormat="1" applyFont="1" applyFill="1" applyBorder="1" applyAlignment="1">
      <alignment horizontal="center" vertical="top" wrapText="1"/>
    </xf>
    <xf numFmtId="49" fontId="3" fillId="5" borderId="4" xfId="9" applyNumberFormat="1" applyFont="1" applyFill="1" applyBorder="1" applyAlignment="1">
      <alignment horizontal="center" vertical="top" wrapText="1"/>
    </xf>
    <xf numFmtId="49" fontId="3" fillId="5" borderId="12" xfId="9" applyNumberFormat="1" applyFont="1" applyFill="1" applyBorder="1" applyAlignment="1">
      <alignment horizontal="center" vertical="top" wrapText="1"/>
    </xf>
    <xf numFmtId="49" fontId="3" fillId="5" borderId="20" xfId="9" applyNumberFormat="1" applyFont="1" applyFill="1" applyBorder="1" applyAlignment="1">
      <alignment horizontal="center" vertical="top" wrapText="1"/>
    </xf>
    <xf numFmtId="0" fontId="5" fillId="11" borderId="5" xfId="9" applyFont="1" applyFill="1" applyBorder="1" applyAlignment="1">
      <alignment horizontal="left" vertical="top" wrapText="1"/>
    </xf>
    <xf numFmtId="0" fontId="5" fillId="11" borderId="13" xfId="9" applyFont="1" applyFill="1" applyBorder="1" applyAlignment="1">
      <alignment horizontal="left" vertical="top" wrapText="1"/>
    </xf>
    <xf numFmtId="0" fontId="5" fillId="11" borderId="21" xfId="9" applyFont="1" applyFill="1" applyBorder="1" applyAlignment="1">
      <alignment horizontal="left" vertical="top" wrapText="1"/>
    </xf>
    <xf numFmtId="49" fontId="3" fillId="3" borderId="5" xfId="9" applyNumberFormat="1" applyFont="1" applyFill="1" applyBorder="1" applyAlignment="1">
      <alignment horizontal="center" vertical="top"/>
    </xf>
    <xf numFmtId="49" fontId="3" fillId="3" borderId="21" xfId="9" applyNumberFormat="1" applyFont="1" applyFill="1" applyBorder="1" applyAlignment="1">
      <alignment horizontal="center" vertical="top"/>
    </xf>
    <xf numFmtId="0" fontId="13" fillId="0" borderId="5" xfId="4" applyFont="1" applyBorder="1" applyAlignment="1">
      <alignment horizontal="left" vertical="top" wrapText="1"/>
    </xf>
    <xf numFmtId="0" fontId="13" fillId="0" borderId="13" xfId="4" applyFont="1" applyBorder="1" applyAlignment="1">
      <alignment horizontal="left" vertical="top" wrapText="1"/>
    </xf>
    <xf numFmtId="0" fontId="13" fillId="0" borderId="21" xfId="4" applyFont="1" applyBorder="1" applyAlignment="1">
      <alignment horizontal="left" vertical="top" wrapText="1"/>
    </xf>
    <xf numFmtId="49" fontId="5" fillId="5" borderId="5" xfId="9" applyNumberFormat="1" applyFont="1" applyFill="1" applyBorder="1" applyAlignment="1">
      <alignment horizontal="center" vertical="top"/>
    </xf>
    <xf numFmtId="49" fontId="5" fillId="5" borderId="13" xfId="9" applyNumberFormat="1" applyFont="1" applyFill="1" applyBorder="1" applyAlignment="1">
      <alignment horizontal="center" vertical="top"/>
    </xf>
    <xf numFmtId="49" fontId="5" fillId="5" borderId="21" xfId="9" applyNumberFormat="1" applyFont="1" applyFill="1" applyBorder="1" applyAlignment="1">
      <alignment horizontal="center" vertical="top"/>
    </xf>
    <xf numFmtId="49" fontId="3" fillId="3" borderId="31" xfId="9" applyNumberFormat="1" applyFont="1" applyFill="1" applyBorder="1" applyAlignment="1">
      <alignment horizontal="center" vertical="top"/>
    </xf>
    <xf numFmtId="49" fontId="3" fillId="3" borderId="14" xfId="9" applyNumberFormat="1" applyFont="1" applyFill="1" applyBorder="1" applyAlignment="1">
      <alignment horizontal="center" vertical="top"/>
    </xf>
    <xf numFmtId="49" fontId="3" fillId="3" borderId="43" xfId="9" applyNumberFormat="1" applyFont="1" applyFill="1" applyBorder="1" applyAlignment="1">
      <alignment horizontal="center" vertical="top"/>
    </xf>
    <xf numFmtId="49" fontId="3" fillId="6" borderId="2" xfId="9" applyNumberFormat="1" applyFont="1" applyFill="1" applyBorder="1" applyAlignment="1">
      <alignment horizontal="center" vertical="top"/>
    </xf>
    <xf numFmtId="49" fontId="3" fillId="6" borderId="18" xfId="9" applyNumberFormat="1" applyFont="1" applyFill="1" applyBorder="1" applyAlignment="1">
      <alignment horizontal="center" vertical="top"/>
    </xf>
    <xf numFmtId="49" fontId="3" fillId="11" borderId="28" xfId="9" applyNumberFormat="1" applyFont="1" applyFill="1" applyBorder="1" applyAlignment="1">
      <alignment horizontal="center" vertical="top" wrapText="1"/>
    </xf>
    <xf numFmtId="49" fontId="3" fillId="11" borderId="0" xfId="9" applyNumberFormat="1" applyFont="1" applyFill="1" applyBorder="1" applyAlignment="1">
      <alignment horizontal="center" vertical="top" wrapText="1"/>
    </xf>
    <xf numFmtId="0" fontId="5" fillId="11" borderId="1" xfId="9" applyFont="1" applyFill="1" applyBorder="1" applyAlignment="1">
      <alignment horizontal="center" vertical="top" wrapText="1"/>
    </xf>
    <xf numFmtId="49" fontId="3" fillId="3" borderId="13" xfId="9" applyNumberFormat="1" applyFont="1" applyFill="1" applyBorder="1" applyAlignment="1">
      <alignment horizontal="center" vertical="top"/>
    </xf>
    <xf numFmtId="0" fontId="3" fillId="2" borderId="7" xfId="9" applyFont="1" applyFill="1" applyBorder="1" applyAlignment="1">
      <alignment horizontal="right" vertical="top" wrapText="1"/>
    </xf>
    <xf numFmtId="0" fontId="3" fillId="2" borderId="8" xfId="9" applyFont="1" applyFill="1" applyBorder="1" applyAlignment="1">
      <alignment horizontal="right" vertical="top" wrapText="1"/>
    </xf>
    <xf numFmtId="49" fontId="3" fillId="2" borderId="5" xfId="9" applyNumberFormat="1" applyFont="1" applyFill="1" applyBorder="1" applyAlignment="1">
      <alignment horizontal="center" vertical="top" wrapText="1"/>
    </xf>
    <xf numFmtId="49" fontId="3" fillId="2" borderId="21" xfId="9" applyNumberFormat="1" applyFont="1" applyFill="1" applyBorder="1" applyAlignment="1">
      <alignment horizontal="center" vertical="top" wrapText="1"/>
    </xf>
    <xf numFmtId="0" fontId="3" fillId="5" borderId="6" xfId="9" applyFont="1" applyFill="1" applyBorder="1" applyAlignment="1">
      <alignment horizontal="center" vertical="top"/>
    </xf>
    <xf numFmtId="0" fontId="3" fillId="5" borderId="28" xfId="9" applyFont="1" applyFill="1" applyBorder="1" applyAlignment="1">
      <alignment horizontal="center" vertical="top"/>
    </xf>
    <xf numFmtId="0" fontId="3" fillId="5" borderId="4" xfId="9" applyFont="1" applyFill="1" applyBorder="1" applyAlignment="1">
      <alignment horizontal="center" vertical="top"/>
    </xf>
    <xf numFmtId="0" fontId="3" fillId="5" borderId="22" xfId="9" applyFont="1" applyFill="1" applyBorder="1" applyAlignment="1">
      <alignment horizontal="center" vertical="top"/>
    </xf>
    <xf numFmtId="0" fontId="3" fillId="5" borderId="1" xfId="9" applyFont="1" applyFill="1" applyBorder="1" applyAlignment="1">
      <alignment horizontal="center" vertical="top"/>
    </xf>
    <xf numFmtId="0" fontId="3" fillId="5" borderId="20" xfId="9" applyFont="1" applyFill="1" applyBorder="1" applyAlignment="1">
      <alignment horizontal="center" vertical="top"/>
    </xf>
    <xf numFmtId="49" fontId="3" fillId="4" borderId="5" xfId="9" applyNumberFormat="1" applyFont="1" applyFill="1" applyBorder="1" applyAlignment="1">
      <alignment horizontal="center" vertical="top"/>
    </xf>
    <xf numFmtId="49" fontId="3" fillId="4" borderId="21" xfId="9" applyNumberFormat="1" applyFont="1" applyFill="1" applyBorder="1" applyAlignment="1">
      <alignment horizontal="center" vertical="top"/>
    </xf>
    <xf numFmtId="0" fontId="5" fillId="5" borderId="13" xfId="9" applyFont="1" applyFill="1" applyBorder="1" applyAlignment="1">
      <alignment horizontal="center" vertical="top" wrapText="1"/>
    </xf>
    <xf numFmtId="0" fontId="12" fillId="11" borderId="6" xfId="9" applyFont="1" applyFill="1" applyBorder="1" applyAlignment="1">
      <alignment horizontal="center" vertical="center" textRotation="90" wrapText="1"/>
    </xf>
    <xf numFmtId="0" fontId="12" fillId="11" borderId="14" xfId="9" applyFont="1" applyFill="1" applyBorder="1" applyAlignment="1">
      <alignment horizontal="center" vertical="center" textRotation="90" wrapText="1"/>
    </xf>
    <xf numFmtId="0" fontId="12" fillId="11" borderId="22" xfId="9" applyFont="1" applyFill="1" applyBorder="1" applyAlignment="1">
      <alignment horizontal="center" vertical="center" textRotation="90" wrapText="1"/>
    </xf>
    <xf numFmtId="0" fontId="13" fillId="10" borderId="13" xfId="9" applyFont="1" applyFill="1" applyBorder="1" applyAlignment="1">
      <alignment horizontal="left" vertical="top" wrapText="1"/>
    </xf>
    <xf numFmtId="0" fontId="13" fillId="10" borderId="21" xfId="9" applyFont="1" applyFill="1" applyBorder="1" applyAlignment="1">
      <alignment horizontal="left" vertical="top" wrapText="1"/>
    </xf>
    <xf numFmtId="0" fontId="32" fillId="11" borderId="6" xfId="9" applyFont="1" applyFill="1" applyBorder="1" applyAlignment="1">
      <alignment horizontal="left" vertical="top" wrapText="1"/>
    </xf>
    <xf numFmtId="0" fontId="32" fillId="11" borderId="14" xfId="9" applyFont="1" applyFill="1" applyBorder="1" applyAlignment="1">
      <alignment horizontal="left" vertical="top" wrapText="1"/>
    </xf>
    <xf numFmtId="0" fontId="32" fillId="11" borderId="22" xfId="9" applyFont="1" applyFill="1" applyBorder="1" applyAlignment="1">
      <alignment horizontal="left" vertical="top" wrapText="1"/>
    </xf>
    <xf numFmtId="0" fontId="12" fillId="11" borderId="5" xfId="9" applyFont="1" applyFill="1" applyBorder="1" applyAlignment="1">
      <alignment horizontal="center" vertical="center" textRotation="90" wrapText="1"/>
    </xf>
    <xf numFmtId="0" fontId="12" fillId="11" borderId="13" xfId="9" applyFont="1" applyFill="1" applyBorder="1" applyAlignment="1">
      <alignment horizontal="center" vertical="center" textRotation="90" wrapText="1"/>
    </xf>
    <xf numFmtId="0" fontId="12" fillId="11" borderId="21" xfId="9" applyFont="1" applyFill="1" applyBorder="1" applyAlignment="1">
      <alignment horizontal="center" vertical="center" textRotation="90" wrapText="1"/>
    </xf>
    <xf numFmtId="0" fontId="5" fillId="12" borderId="7" xfId="9" applyFont="1" applyFill="1" applyBorder="1" applyAlignment="1">
      <alignment horizontal="right" vertical="top" wrapText="1"/>
    </xf>
    <xf numFmtId="0" fontId="5" fillId="12" borderId="8" xfId="9" applyFont="1" applyFill="1" applyBorder="1" applyAlignment="1">
      <alignment horizontal="right" vertical="top" wrapText="1"/>
    </xf>
    <xf numFmtId="0" fontId="13" fillId="10" borderId="5" xfId="9" applyFont="1" applyFill="1" applyBorder="1" applyAlignment="1">
      <alignment horizontal="left" vertical="top" wrapText="1"/>
    </xf>
    <xf numFmtId="0" fontId="26" fillId="10" borderId="28" xfId="9" applyFont="1" applyFill="1" applyBorder="1" applyAlignment="1">
      <alignment horizontal="left" vertical="top" wrapText="1"/>
    </xf>
    <xf numFmtId="0" fontId="26" fillId="10" borderId="0" xfId="9" applyFont="1" applyFill="1" applyBorder="1" applyAlignment="1">
      <alignment horizontal="left" vertical="top" wrapText="1"/>
    </xf>
    <xf numFmtId="0" fontId="26" fillId="10" borderId="1" xfId="9" applyFont="1" applyFill="1" applyBorder="1" applyAlignment="1">
      <alignment horizontal="left" vertical="top" wrapText="1"/>
    </xf>
    <xf numFmtId="0" fontId="3" fillId="0" borderId="14" xfId="9" applyFont="1" applyBorder="1" applyAlignment="1">
      <alignment horizontal="center" vertical="center" wrapText="1"/>
    </xf>
    <xf numFmtId="0" fontId="3" fillId="0" borderId="22" xfId="9" applyFont="1" applyBorder="1" applyAlignment="1">
      <alignment horizontal="center" vertical="center" wrapText="1"/>
    </xf>
    <xf numFmtId="49" fontId="9" fillId="5" borderId="4" xfId="9" applyNumberFormat="1" applyFont="1" applyFill="1" applyBorder="1" applyAlignment="1">
      <alignment horizontal="center" vertical="center" textRotation="90"/>
    </xf>
    <xf numFmtId="49" fontId="9" fillId="5" borderId="12" xfId="9" applyNumberFormat="1" applyFont="1" applyFill="1" applyBorder="1" applyAlignment="1">
      <alignment horizontal="center" vertical="center" textRotation="90"/>
    </xf>
    <xf numFmtId="49" fontId="9" fillId="5" borderId="20" xfId="9" applyNumberFormat="1" applyFont="1" applyFill="1" applyBorder="1" applyAlignment="1">
      <alignment horizontal="center" vertical="center" textRotation="90"/>
    </xf>
    <xf numFmtId="0" fontId="5" fillId="5" borderId="28" xfId="9" applyFont="1" applyFill="1" applyBorder="1" applyAlignment="1">
      <alignment horizontal="center" vertical="top" wrapText="1"/>
    </xf>
    <xf numFmtId="0" fontId="5" fillId="5" borderId="0" xfId="9" applyFont="1" applyFill="1" applyBorder="1" applyAlignment="1">
      <alignment horizontal="center" vertical="top" wrapText="1"/>
    </xf>
    <xf numFmtId="0" fontId="5" fillId="5" borderId="1" xfId="9" applyFont="1" applyFill="1" applyBorder="1" applyAlignment="1">
      <alignment horizontal="center" vertical="top" wrapText="1"/>
    </xf>
    <xf numFmtId="49" fontId="3" fillId="11" borderId="13" xfId="9" applyNumberFormat="1" applyFont="1" applyFill="1" applyBorder="1" applyAlignment="1">
      <alignment horizontal="center" vertical="top" wrapText="1"/>
    </xf>
    <xf numFmtId="49" fontId="3" fillId="11" borderId="21" xfId="9" applyNumberFormat="1" applyFont="1" applyFill="1" applyBorder="1" applyAlignment="1">
      <alignment horizontal="center" vertical="top" wrapText="1"/>
    </xf>
    <xf numFmtId="0" fontId="5" fillId="0" borderId="36" xfId="9" applyFont="1" applyBorder="1" applyAlignment="1">
      <alignment horizontal="left" vertical="top" wrapText="1"/>
    </xf>
    <xf numFmtId="0" fontId="5" fillId="0" borderId="11" xfId="9" applyFont="1" applyBorder="1" applyAlignment="1">
      <alignment horizontal="left" vertical="top" wrapText="1"/>
    </xf>
    <xf numFmtId="0" fontId="5" fillId="0" borderId="37" xfId="9" applyFont="1" applyBorder="1" applyAlignment="1">
      <alignment horizontal="left" vertical="top" wrapText="1"/>
    </xf>
    <xf numFmtId="0" fontId="3" fillId="12" borderId="31" xfId="9" applyFont="1" applyFill="1" applyBorder="1" applyAlignment="1">
      <alignment horizontal="right" vertical="top" wrapText="1"/>
    </xf>
    <xf numFmtId="0" fontId="3" fillId="12" borderId="3" xfId="9" applyFont="1" applyFill="1" applyBorder="1" applyAlignment="1">
      <alignment horizontal="right" vertical="top" wrapText="1"/>
    </xf>
    <xf numFmtId="0" fontId="3" fillId="12" borderId="58" xfId="9" applyFont="1" applyFill="1" applyBorder="1" applyAlignment="1">
      <alignment horizontal="right" vertical="top" wrapText="1"/>
    </xf>
    <xf numFmtId="0" fontId="13" fillId="0" borderId="1" xfId="9" applyFont="1" applyBorder="1" applyAlignment="1">
      <alignment horizontal="center"/>
    </xf>
    <xf numFmtId="0" fontId="3" fillId="10" borderId="5" xfId="9" applyFont="1" applyFill="1" applyBorder="1" applyAlignment="1">
      <alignment horizontal="center" vertical="center" textRotation="90" wrapText="1"/>
    </xf>
    <xf numFmtId="0" fontId="3" fillId="10" borderId="13" xfId="9" applyFont="1" applyFill="1" applyBorder="1" applyAlignment="1">
      <alignment horizontal="center" vertical="center" textRotation="90" wrapText="1"/>
    </xf>
    <xf numFmtId="0" fontId="3" fillId="10" borderId="21" xfId="9" applyFont="1" applyFill="1" applyBorder="1" applyAlignment="1">
      <alignment horizontal="center" vertical="center" textRotation="90" wrapText="1"/>
    </xf>
    <xf numFmtId="0" fontId="3" fillId="11" borderId="5" xfId="9" applyFont="1" applyFill="1" applyBorder="1" applyAlignment="1">
      <alignment horizontal="center" vertical="center" textRotation="90" wrapText="1"/>
    </xf>
    <xf numFmtId="0" fontId="3" fillId="11" borderId="13" xfId="9" applyFont="1" applyFill="1" applyBorder="1" applyAlignment="1">
      <alignment horizontal="center" vertical="center" textRotation="90" wrapText="1"/>
    </xf>
    <xf numFmtId="0" fontId="3" fillId="11" borderId="21" xfId="9" applyFont="1" applyFill="1" applyBorder="1" applyAlignment="1">
      <alignment horizontal="center" vertical="center" textRotation="90" wrapText="1"/>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12" fillId="0" borderId="12" xfId="9" applyFont="1" applyBorder="1" applyAlignment="1">
      <alignment horizontal="center" vertical="center" textRotation="90"/>
    </xf>
    <xf numFmtId="0" fontId="12" fillId="0" borderId="20" xfId="9" applyFont="1" applyBorder="1" applyAlignment="1">
      <alignment horizontal="center" vertical="center" textRotation="90"/>
    </xf>
    <xf numFmtId="0" fontId="5" fillId="0" borderId="43" xfId="9" applyFont="1" applyBorder="1" applyAlignment="1">
      <alignment horizontal="left" vertical="top" wrapText="1"/>
    </xf>
    <xf numFmtId="0" fontId="5" fillId="0" borderId="19" xfId="9" applyFont="1" applyBorder="1" applyAlignment="1">
      <alignment horizontal="left" vertical="top" wrapText="1"/>
    </xf>
    <xf numFmtId="0" fontId="5" fillId="0" borderId="59" xfId="9" applyFont="1" applyBorder="1" applyAlignment="1">
      <alignment horizontal="left" vertical="top" wrapText="1"/>
    </xf>
    <xf numFmtId="0" fontId="5" fillId="0" borderId="31" xfId="9" applyFont="1" applyBorder="1" applyAlignment="1">
      <alignment horizontal="left" vertical="top" wrapText="1"/>
    </xf>
    <xf numFmtId="0" fontId="5" fillId="0" borderId="3" xfId="9" applyFont="1" applyBorder="1" applyAlignment="1">
      <alignment horizontal="left" vertical="top" wrapText="1"/>
    </xf>
    <xf numFmtId="0" fontId="5" fillId="0" borderId="58" xfId="9" applyFont="1" applyBorder="1" applyAlignment="1">
      <alignment horizontal="left" vertical="top" wrapText="1"/>
    </xf>
    <xf numFmtId="49" fontId="9" fillId="5" borderId="28" xfId="9" applyNumberFormat="1" applyFont="1" applyFill="1" applyBorder="1" applyAlignment="1">
      <alignment horizontal="center" vertical="center" textRotation="90"/>
    </xf>
    <xf numFmtId="49" fontId="9" fillId="5" borderId="0" xfId="9" applyNumberFormat="1" applyFont="1" applyFill="1" applyBorder="1" applyAlignment="1">
      <alignment horizontal="center" vertical="center" textRotation="90"/>
    </xf>
    <xf numFmtId="49" fontId="9" fillId="5" borderId="1" xfId="9" applyNumberFormat="1" applyFont="1" applyFill="1" applyBorder="1" applyAlignment="1">
      <alignment horizontal="center" vertical="center" textRotation="90"/>
    </xf>
    <xf numFmtId="0" fontId="3" fillId="4" borderId="9" xfId="9" applyFont="1" applyFill="1" applyBorder="1" applyAlignment="1">
      <alignment horizontal="right" vertical="top" wrapText="1"/>
    </xf>
    <xf numFmtId="0" fontId="3" fillId="2" borderId="9" xfId="9" applyFont="1" applyFill="1" applyBorder="1" applyAlignment="1">
      <alignment horizontal="right" vertical="top" wrapText="1"/>
    </xf>
    <xf numFmtId="0" fontId="5" fillId="15" borderId="7" xfId="9" applyFont="1" applyFill="1" applyBorder="1" applyAlignment="1">
      <alignment horizontal="right" vertical="top" wrapText="1"/>
    </xf>
    <xf numFmtId="0" fontId="5" fillId="15" borderId="8" xfId="9" applyFont="1" applyFill="1" applyBorder="1" applyAlignment="1">
      <alignment horizontal="right" vertical="top" wrapText="1"/>
    </xf>
    <xf numFmtId="0" fontId="5" fillId="15" borderId="9" xfId="9" applyFont="1" applyFill="1" applyBorder="1" applyAlignment="1">
      <alignment horizontal="right" vertical="top" wrapText="1"/>
    </xf>
    <xf numFmtId="0" fontId="5" fillId="9" borderId="7" xfId="9" applyFont="1" applyFill="1" applyBorder="1" applyAlignment="1">
      <alignment horizontal="center" vertical="top"/>
    </xf>
    <xf numFmtId="0" fontId="5" fillId="9" borderId="8" xfId="9" applyFont="1" applyFill="1" applyBorder="1" applyAlignment="1">
      <alignment horizontal="center" vertical="top"/>
    </xf>
    <xf numFmtId="0" fontId="5" fillId="9" borderId="9" xfId="9" applyFont="1" applyFill="1" applyBorder="1" applyAlignment="1">
      <alignment horizontal="center" vertical="top"/>
    </xf>
    <xf numFmtId="49" fontId="3" fillId="0" borderId="1" xfId="9" applyNumberFormat="1" applyFont="1" applyBorder="1" applyAlignment="1">
      <alignment horizontal="center" vertical="top" wrapText="1"/>
    </xf>
    <xf numFmtId="0" fontId="3" fillId="0" borderId="5" xfId="9" applyFont="1" applyBorder="1" applyAlignment="1">
      <alignment horizontal="center" vertical="center" textRotation="90" wrapText="1"/>
    </xf>
    <xf numFmtId="0" fontId="3" fillId="0" borderId="13" xfId="9" applyFont="1" applyBorder="1" applyAlignment="1">
      <alignment horizontal="center" vertical="center" textRotation="90" wrapText="1"/>
    </xf>
    <xf numFmtId="0" fontId="3" fillId="0" borderId="21" xfId="9" applyFont="1" applyBorder="1" applyAlignment="1">
      <alignment horizontal="center" vertical="center" textRotation="90" wrapText="1"/>
    </xf>
    <xf numFmtId="0" fontId="3" fillId="0" borderId="3" xfId="9" applyFont="1" applyBorder="1" applyAlignment="1">
      <alignment horizontal="center" vertical="center" textRotation="90" wrapText="1"/>
    </xf>
    <xf numFmtId="0" fontId="3" fillId="0" borderId="11" xfId="9" applyFont="1" applyBorder="1" applyAlignment="1">
      <alignment horizontal="center" vertical="center" textRotation="90" wrapText="1"/>
    </xf>
    <xf numFmtId="0" fontId="3" fillId="0" borderId="19" xfId="9" applyFont="1" applyBorder="1" applyAlignment="1">
      <alignment horizontal="center" vertical="center" textRotation="90" wrapText="1"/>
    </xf>
    <xf numFmtId="49" fontId="3" fillId="10" borderId="5" xfId="9" applyNumberFormat="1" applyFont="1" applyFill="1" applyBorder="1" applyAlignment="1">
      <alignment horizontal="center" vertical="top" wrapText="1"/>
    </xf>
    <xf numFmtId="49" fontId="3" fillId="10" borderId="21" xfId="9" applyNumberFormat="1" applyFont="1" applyFill="1" applyBorder="1" applyAlignment="1">
      <alignment horizontal="center" vertical="top" wrapText="1"/>
    </xf>
    <xf numFmtId="0" fontId="5" fillId="5" borderId="4" xfId="9" applyFont="1" applyFill="1" applyBorder="1" applyAlignment="1">
      <alignment horizontal="center" vertical="top" wrapText="1"/>
    </xf>
    <xf numFmtId="0" fontId="5" fillId="5" borderId="20" xfId="9" applyFont="1" applyFill="1" applyBorder="1" applyAlignment="1">
      <alignment horizontal="center" vertical="top" wrapText="1"/>
    </xf>
    <xf numFmtId="49" fontId="3" fillId="9" borderId="7" xfId="9" applyNumberFormat="1" applyFont="1" applyFill="1" applyBorder="1" applyAlignment="1">
      <alignment horizontal="right" vertical="top"/>
    </xf>
    <xf numFmtId="49" fontId="3" fillId="9" borderId="8" xfId="9" applyNumberFormat="1" applyFont="1" applyFill="1" applyBorder="1" applyAlignment="1">
      <alignment horizontal="right" vertical="top"/>
    </xf>
    <xf numFmtId="49" fontId="3" fillId="9" borderId="9" xfId="9" applyNumberFormat="1" applyFont="1" applyFill="1" applyBorder="1" applyAlignment="1">
      <alignment horizontal="right" vertical="top"/>
    </xf>
    <xf numFmtId="49" fontId="3" fillId="11" borderId="5" xfId="9" applyNumberFormat="1" applyFont="1" applyFill="1" applyBorder="1" applyAlignment="1">
      <alignment horizontal="center" vertical="top" wrapText="1"/>
    </xf>
    <xf numFmtId="0" fontId="3" fillId="0" borderId="5" xfId="9" applyFont="1" applyBorder="1" applyAlignment="1">
      <alignment horizontal="center" vertical="center" wrapText="1"/>
    </xf>
    <xf numFmtId="0" fontId="3" fillId="0" borderId="21" xfId="9" applyFont="1" applyBorder="1" applyAlignment="1">
      <alignment horizontal="center" vertical="center" wrapText="1"/>
    </xf>
    <xf numFmtId="0" fontId="3" fillId="2" borderId="2" xfId="9" applyFont="1" applyFill="1" applyBorder="1" applyAlignment="1">
      <alignment horizontal="center" vertical="center" textRotation="90" wrapText="1"/>
    </xf>
    <xf numFmtId="0" fontId="3" fillId="2" borderId="10" xfId="9" applyFont="1" applyFill="1" applyBorder="1" applyAlignment="1">
      <alignment horizontal="center" vertical="center" textRotation="90" wrapText="1"/>
    </xf>
    <xf numFmtId="0" fontId="3" fillId="2" borderId="18" xfId="9" applyFont="1" applyFill="1" applyBorder="1" applyAlignment="1">
      <alignment horizontal="center" vertical="center" textRotation="90" wrapText="1"/>
    </xf>
    <xf numFmtId="0" fontId="3" fillId="4" borderId="2" xfId="9" applyFont="1" applyFill="1" applyBorder="1" applyAlignment="1">
      <alignment horizontal="center" vertical="center" textRotation="90" wrapText="1"/>
    </xf>
    <xf numFmtId="0" fontId="3" fillId="4" borderId="10" xfId="9" applyFont="1" applyFill="1" applyBorder="1" applyAlignment="1">
      <alignment horizontal="center" vertical="center" textRotation="90" wrapText="1"/>
    </xf>
    <xf numFmtId="0" fontId="3" fillId="4" borderId="18" xfId="9" applyFont="1" applyFill="1" applyBorder="1" applyAlignment="1">
      <alignment horizontal="center" vertical="center" textRotation="90" wrapText="1"/>
    </xf>
    <xf numFmtId="0" fontId="3" fillId="11" borderId="3" xfId="9" applyFont="1" applyFill="1" applyBorder="1" applyAlignment="1">
      <alignment horizontal="center" vertical="center" textRotation="90" wrapText="1"/>
    </xf>
    <xf numFmtId="0" fontId="3" fillId="11" borderId="11" xfId="9" applyFont="1" applyFill="1" applyBorder="1" applyAlignment="1">
      <alignment horizontal="center" vertical="center" textRotation="90" wrapText="1"/>
    </xf>
    <xf numFmtId="0" fontId="3" fillId="11" borderId="19" xfId="9" applyFont="1" applyFill="1" applyBorder="1" applyAlignment="1">
      <alignment horizontal="center" vertical="center" textRotation="90" wrapText="1"/>
    </xf>
    <xf numFmtId="0" fontId="3" fillId="0" borderId="2" xfId="9" applyFont="1" applyBorder="1" applyAlignment="1">
      <alignment horizontal="center" vertical="center" textRotation="90" wrapText="1"/>
    </xf>
    <xf numFmtId="0" fontId="3" fillId="0" borderId="10" xfId="9" applyFont="1" applyBorder="1" applyAlignment="1">
      <alignment horizontal="center" vertical="center" textRotation="90" wrapText="1"/>
    </xf>
    <xf numFmtId="0" fontId="3" fillId="0" borderId="18" xfId="9" applyFont="1" applyBorder="1" applyAlignment="1">
      <alignment horizontal="center" vertical="center" textRotation="90" wrapText="1"/>
    </xf>
    <xf numFmtId="0" fontId="3" fillId="0" borderId="6" xfId="9" applyFont="1" applyBorder="1" applyAlignment="1">
      <alignment horizontal="center" vertical="top"/>
    </xf>
    <xf numFmtId="0" fontId="3" fillId="0" borderId="28" xfId="9" applyFont="1" applyBorder="1" applyAlignment="1">
      <alignment horizontal="center" vertical="top"/>
    </xf>
    <xf numFmtId="0" fontId="3" fillId="0" borderId="4" xfId="9" applyFont="1" applyBorder="1" applyAlignment="1">
      <alignment horizontal="center" vertical="top"/>
    </xf>
    <xf numFmtId="0" fontId="3" fillId="0" borderId="22" xfId="9" applyFont="1" applyBorder="1" applyAlignment="1">
      <alignment horizontal="center" vertical="top"/>
    </xf>
    <xf numFmtId="0" fontId="3" fillId="0" borderId="1" xfId="9" applyFont="1" applyBorder="1" applyAlignment="1">
      <alignment horizontal="center" vertical="top"/>
    </xf>
    <xf numFmtId="0" fontId="3" fillId="0" borderId="20" xfId="9" applyFont="1" applyBorder="1" applyAlignment="1">
      <alignment horizontal="center" vertical="top"/>
    </xf>
    <xf numFmtId="49" fontId="3" fillId="5" borderId="5" xfId="9" applyNumberFormat="1" applyFont="1" applyFill="1" applyBorder="1" applyAlignment="1">
      <alignment horizontal="center" vertical="top" wrapText="1"/>
    </xf>
    <xf numFmtId="49" fontId="3" fillId="5" borderId="21" xfId="9" applyNumberFormat="1" applyFont="1" applyFill="1" applyBorder="1" applyAlignment="1">
      <alignment horizontal="center" vertical="top" wrapText="1"/>
    </xf>
    <xf numFmtId="0" fontId="1" fillId="0" borderId="0" xfId="9" applyFont="1" applyAlignment="1">
      <alignment horizontal="center" vertical="center" wrapText="1"/>
    </xf>
    <xf numFmtId="0" fontId="3" fillId="0" borderId="5" xfId="1" applyNumberFormat="1" applyFont="1" applyBorder="1" applyAlignment="1">
      <alignment horizontal="center" vertical="center" wrapText="1"/>
    </xf>
    <xf numFmtId="0" fontId="3" fillId="0" borderId="13" xfId="1" applyNumberFormat="1" applyFont="1" applyBorder="1" applyAlignment="1">
      <alignment horizontal="center" vertical="center" wrapText="1"/>
    </xf>
    <xf numFmtId="49" fontId="5" fillId="5" borderId="4" xfId="9" applyNumberFormat="1" applyFont="1" applyFill="1" applyBorder="1" applyAlignment="1">
      <alignment horizontal="center" vertical="top"/>
    </xf>
    <xf numFmtId="49" fontId="5" fillId="5" borderId="12" xfId="9" applyNumberFormat="1" applyFont="1" applyFill="1" applyBorder="1" applyAlignment="1">
      <alignment horizontal="center" vertical="top"/>
    </xf>
    <xf numFmtId="49" fontId="5" fillId="5" borderId="20" xfId="9" applyNumberFormat="1" applyFont="1" applyFill="1" applyBorder="1" applyAlignment="1">
      <alignment horizontal="center" vertical="top"/>
    </xf>
    <xf numFmtId="0" fontId="3" fillId="0" borderId="0" xfId="9" applyFont="1" applyAlignment="1">
      <alignment horizontal="center" vertical="top" wrapText="1"/>
    </xf>
    <xf numFmtId="0" fontId="3" fillId="0" borderId="0" xfId="9" applyFont="1" applyBorder="1" applyAlignment="1">
      <alignment horizontal="center" vertical="center"/>
    </xf>
    <xf numFmtId="49" fontId="9" fillId="5" borderId="6" xfId="9" applyNumberFormat="1" applyFont="1" applyFill="1" applyBorder="1" applyAlignment="1">
      <alignment horizontal="center" vertical="center" textRotation="90"/>
    </xf>
    <xf numFmtId="49" fontId="9" fillId="5" borderId="14" xfId="9" applyNumberFormat="1" applyFont="1" applyFill="1" applyBorder="1" applyAlignment="1">
      <alignment horizontal="center" vertical="center" textRotation="90"/>
    </xf>
    <xf numFmtId="49" fontId="9" fillId="5" borderId="22" xfId="9" applyNumberFormat="1" applyFont="1" applyFill="1" applyBorder="1" applyAlignment="1">
      <alignment horizontal="center" vertical="center" textRotation="90"/>
    </xf>
    <xf numFmtId="49" fontId="6" fillId="6" borderId="2" xfId="3" applyNumberFormat="1" applyFont="1" applyFill="1" applyBorder="1" applyAlignment="1">
      <alignment horizontal="center" vertical="top"/>
    </xf>
    <xf numFmtId="49" fontId="6" fillId="6" borderId="18" xfId="3" applyNumberFormat="1" applyFont="1" applyFill="1" applyBorder="1" applyAlignment="1">
      <alignment horizontal="center" vertical="top"/>
    </xf>
    <xf numFmtId="49" fontId="6" fillId="11" borderId="28" xfId="3" applyNumberFormat="1" applyFont="1" applyFill="1" applyBorder="1" applyAlignment="1">
      <alignment horizontal="center" vertical="top" wrapText="1"/>
    </xf>
    <xf numFmtId="49" fontId="6" fillId="11" borderId="0" xfId="3" applyNumberFormat="1" applyFont="1" applyFill="1" applyBorder="1" applyAlignment="1">
      <alignment horizontal="center" vertical="top" wrapText="1"/>
    </xf>
    <xf numFmtId="0" fontId="15" fillId="11" borderId="1" xfId="3" applyFont="1" applyFill="1" applyBorder="1" applyAlignment="1">
      <alignment horizontal="center" vertical="top" wrapText="1"/>
    </xf>
    <xf numFmtId="0" fontId="13" fillId="11" borderId="4" xfId="3" applyFont="1" applyFill="1" applyBorder="1" applyAlignment="1">
      <alignment horizontal="left" vertical="top" wrapText="1"/>
    </xf>
    <xf numFmtId="0" fontId="13" fillId="11" borderId="12" xfId="3" applyFont="1" applyFill="1" applyBorder="1" applyAlignment="1">
      <alignment horizontal="left" vertical="top" wrapText="1"/>
    </xf>
    <xf numFmtId="0" fontId="13" fillId="11" borderId="20" xfId="3" applyFont="1" applyFill="1" applyBorder="1" applyAlignment="1">
      <alignment horizontal="left" vertical="top" wrapText="1"/>
    </xf>
    <xf numFmtId="0" fontId="14" fillId="5" borderId="47" xfId="3" applyFont="1" applyFill="1" applyBorder="1" applyAlignment="1">
      <alignment horizontal="left" vertical="top" wrapText="1"/>
    </xf>
    <xf numFmtId="0" fontId="14" fillId="5" borderId="15" xfId="3" applyFont="1" applyFill="1" applyBorder="1" applyAlignment="1">
      <alignment horizontal="left" vertical="top" wrapText="1"/>
    </xf>
    <xf numFmtId="0" fontId="14" fillId="5" borderId="23" xfId="3" applyFont="1" applyFill="1" applyBorder="1" applyAlignment="1">
      <alignment horizontal="left" vertical="top" wrapText="1"/>
    </xf>
    <xf numFmtId="49" fontId="11" fillId="3" borderId="31" xfId="3" applyNumberFormat="1" applyFont="1" applyFill="1" applyBorder="1" applyAlignment="1">
      <alignment horizontal="center" vertical="top"/>
    </xf>
    <xf numFmtId="49" fontId="11" fillId="3" borderId="43" xfId="3" applyNumberFormat="1" applyFont="1" applyFill="1" applyBorder="1" applyAlignment="1">
      <alignment horizontal="center" vertical="top"/>
    </xf>
    <xf numFmtId="0" fontId="12" fillId="0" borderId="12" xfId="3" applyFont="1" applyBorder="1" applyAlignment="1">
      <alignment horizontal="center" vertical="center" textRotation="90"/>
    </xf>
    <xf numFmtId="0" fontId="12" fillId="0" borderId="20" xfId="3" applyFont="1" applyBorder="1" applyAlignment="1">
      <alignment horizontal="center" vertical="center" textRotation="90"/>
    </xf>
    <xf numFmtId="0" fontId="13" fillId="11" borderId="5" xfId="3" applyFont="1" applyFill="1" applyBorder="1" applyAlignment="1">
      <alignment horizontal="left" vertical="top" wrapText="1"/>
    </xf>
    <xf numFmtId="0" fontId="8" fillId="11" borderId="21" xfId="3" applyFill="1" applyBorder="1" applyAlignment="1">
      <alignment vertical="top" wrapText="1"/>
    </xf>
    <xf numFmtId="49" fontId="18" fillId="3" borderId="31" xfId="3" applyNumberFormat="1" applyFont="1" applyFill="1" applyBorder="1" applyAlignment="1">
      <alignment horizontal="center" vertical="top"/>
    </xf>
    <xf numFmtId="49" fontId="18" fillId="3" borderId="14" xfId="3" applyNumberFormat="1" applyFont="1" applyFill="1" applyBorder="1" applyAlignment="1">
      <alignment horizontal="center" vertical="top"/>
    </xf>
    <xf numFmtId="49" fontId="18" fillId="3" borderId="43" xfId="3" applyNumberFormat="1" applyFont="1" applyFill="1" applyBorder="1" applyAlignment="1">
      <alignment horizontal="center" vertical="top"/>
    </xf>
    <xf numFmtId="49" fontId="12" fillId="6" borderId="2" xfId="3" applyNumberFormat="1" applyFont="1" applyFill="1" applyBorder="1" applyAlignment="1">
      <alignment horizontal="center" vertical="top"/>
    </xf>
    <xf numFmtId="49" fontId="12" fillId="6" borderId="13" xfId="3" applyNumberFormat="1" applyFont="1" applyFill="1" applyBorder="1" applyAlignment="1">
      <alignment horizontal="center" vertical="top"/>
    </xf>
    <xf numFmtId="49" fontId="12" fillId="6" borderId="18" xfId="3" applyNumberFormat="1" applyFont="1" applyFill="1" applyBorder="1" applyAlignment="1">
      <alignment horizontal="center" vertical="top"/>
    </xf>
    <xf numFmtId="49" fontId="12" fillId="11" borderId="28" xfId="3" applyNumberFormat="1" applyFont="1" applyFill="1" applyBorder="1" applyAlignment="1">
      <alignment horizontal="center" vertical="top" wrapText="1"/>
    </xf>
    <xf numFmtId="49" fontId="12" fillId="11" borderId="0" xfId="3" applyNumberFormat="1" applyFont="1" applyFill="1" applyBorder="1" applyAlignment="1">
      <alignment horizontal="center" vertical="top" wrapText="1"/>
    </xf>
    <xf numFmtId="0" fontId="8" fillId="11" borderId="1" xfId="3" applyFont="1" applyFill="1" applyBorder="1" applyAlignment="1">
      <alignment horizontal="center" vertical="top" wrapText="1"/>
    </xf>
    <xf numFmtId="0" fontId="13" fillId="11" borderId="4" xfId="3" applyFont="1" applyFill="1" applyBorder="1" applyAlignment="1">
      <alignment vertical="top" wrapText="1"/>
    </xf>
    <xf numFmtId="0" fontId="13" fillId="11" borderId="12" xfId="3" applyFont="1" applyFill="1" applyBorder="1" applyAlignment="1">
      <alignment vertical="top" wrapText="1"/>
    </xf>
    <xf numFmtId="0" fontId="13" fillId="11" borderId="20" xfId="3" applyFont="1" applyFill="1" applyBorder="1" applyAlignment="1">
      <alignment vertical="top" wrapText="1"/>
    </xf>
    <xf numFmtId="49" fontId="11" fillId="3" borderId="14" xfId="3" applyNumberFormat="1" applyFont="1" applyFill="1" applyBorder="1" applyAlignment="1">
      <alignment horizontal="center" vertical="top"/>
    </xf>
    <xf numFmtId="0" fontId="26" fillId="5" borderId="66" xfId="3" applyFont="1" applyFill="1" applyBorder="1" applyAlignment="1">
      <alignment horizontal="left" vertical="top" wrapText="1"/>
    </xf>
    <xf numFmtId="0" fontId="26" fillId="5" borderId="23" xfId="3" applyFont="1" applyFill="1" applyBorder="1" applyAlignment="1">
      <alignment horizontal="left" vertical="top" wrapText="1"/>
    </xf>
    <xf numFmtId="0" fontId="13" fillId="0" borderId="1" xfId="3" applyFont="1" applyBorder="1" applyAlignment="1">
      <alignment horizontal="center"/>
    </xf>
    <xf numFmtId="0" fontId="1" fillId="0" borderId="0" xfId="3" applyFont="1" applyAlignment="1">
      <alignment horizontal="center" vertical="center" wrapText="1"/>
    </xf>
    <xf numFmtId="0" fontId="3" fillId="0" borderId="0" xfId="3" applyFont="1" applyBorder="1" applyAlignment="1">
      <alignment horizontal="center" vertical="center"/>
    </xf>
    <xf numFmtId="0" fontId="3" fillId="10" borderId="5" xfId="3" applyFont="1" applyFill="1" applyBorder="1" applyAlignment="1">
      <alignment horizontal="center" vertical="center" textRotation="90" wrapText="1"/>
    </xf>
    <xf numFmtId="0" fontId="3" fillId="10" borderId="13" xfId="3" applyFont="1" applyFill="1" applyBorder="1" applyAlignment="1">
      <alignment horizontal="center" vertical="center" textRotation="90" wrapText="1"/>
    </xf>
    <xf numFmtId="0" fontId="3" fillId="10" borderId="21" xfId="3" applyFont="1" applyFill="1" applyBorder="1" applyAlignment="1">
      <alignment horizontal="center" vertical="center" textRotation="90" wrapText="1"/>
    </xf>
    <xf numFmtId="49" fontId="6" fillId="5" borderId="13" xfId="3" applyNumberFormat="1" applyFont="1" applyFill="1" applyBorder="1" applyAlignment="1">
      <alignment horizontal="center" vertical="top" wrapText="1"/>
    </xf>
    <xf numFmtId="49" fontId="6" fillId="5" borderId="21" xfId="3" applyNumberFormat="1" applyFont="1" applyFill="1" applyBorder="1" applyAlignment="1">
      <alignment horizontal="center" vertical="top" wrapText="1"/>
    </xf>
    <xf numFmtId="0" fontId="12" fillId="11" borderId="5" xfId="3" applyFont="1" applyFill="1" applyBorder="1" applyAlignment="1">
      <alignment horizontal="center" vertical="center" textRotation="90" wrapText="1"/>
    </xf>
    <xf numFmtId="0" fontId="12" fillId="11" borderId="13" xfId="3" applyFont="1" applyFill="1" applyBorder="1" applyAlignment="1">
      <alignment horizontal="center" vertical="center" textRotation="90" wrapText="1"/>
    </xf>
    <xf numFmtId="0" fontId="12" fillId="11" borderId="21" xfId="3" applyFont="1" applyFill="1" applyBorder="1" applyAlignment="1">
      <alignment horizontal="center" vertical="center" textRotation="90" wrapText="1"/>
    </xf>
    <xf numFmtId="0" fontId="12" fillId="11" borderId="6" xfId="3" applyFont="1" applyFill="1" applyBorder="1" applyAlignment="1">
      <alignment horizontal="center" vertical="center" textRotation="90" wrapText="1"/>
    </xf>
    <xf numFmtId="0" fontId="12" fillId="11" borderId="14" xfId="3" applyFont="1" applyFill="1" applyBorder="1" applyAlignment="1">
      <alignment horizontal="center" vertical="center" textRotation="90" wrapText="1"/>
    </xf>
    <xf numFmtId="0" fontId="12" fillId="11" borderId="22" xfId="3" applyFont="1" applyFill="1" applyBorder="1" applyAlignment="1">
      <alignment horizontal="center" vertical="center" textRotation="90" wrapText="1"/>
    </xf>
    <xf numFmtId="49" fontId="12" fillId="5" borderId="5" xfId="3" applyNumberFormat="1" applyFont="1" applyFill="1" applyBorder="1" applyAlignment="1">
      <alignment horizontal="center" vertical="top" wrapText="1"/>
    </xf>
    <xf numFmtId="49" fontId="12" fillId="5" borderId="13" xfId="3" applyNumberFormat="1" applyFont="1" applyFill="1" applyBorder="1" applyAlignment="1">
      <alignment horizontal="center" vertical="top" wrapText="1"/>
    </xf>
    <xf numFmtId="49" fontId="12" fillId="5" borderId="21" xfId="3" applyNumberFormat="1" applyFont="1" applyFill="1" applyBorder="1" applyAlignment="1">
      <alignment horizontal="center" vertical="top" wrapText="1"/>
    </xf>
    <xf numFmtId="0" fontId="13" fillId="12" borderId="7" xfId="3" applyFont="1" applyFill="1" applyBorder="1" applyAlignment="1">
      <alignment horizontal="right" vertical="top" wrapText="1"/>
    </xf>
    <xf numFmtId="0" fontId="13" fillId="12" borderId="8" xfId="3" applyFont="1" applyFill="1" applyBorder="1" applyAlignment="1">
      <alignment horizontal="right" vertical="top" wrapText="1"/>
    </xf>
    <xf numFmtId="0" fontId="6" fillId="12" borderId="31" xfId="3" applyFont="1" applyFill="1" applyBorder="1" applyAlignment="1">
      <alignment horizontal="right" vertical="top" wrapText="1"/>
    </xf>
    <xf numFmtId="0" fontId="6" fillId="12" borderId="3" xfId="3" applyFont="1" applyFill="1" applyBorder="1" applyAlignment="1">
      <alignment horizontal="right" vertical="top" wrapText="1"/>
    </xf>
    <xf numFmtId="0" fontId="6" fillId="12" borderId="58" xfId="3" applyFont="1" applyFill="1" applyBorder="1" applyAlignment="1">
      <alignment horizontal="right" vertical="top" wrapText="1"/>
    </xf>
    <xf numFmtId="0" fontId="10" fillId="0" borderId="36" xfId="3" applyFont="1" applyBorder="1" applyAlignment="1">
      <alignment horizontal="left" vertical="top" wrapText="1"/>
    </xf>
    <xf numFmtId="0" fontId="10" fillId="0" borderId="11" xfId="3" applyFont="1" applyBorder="1" applyAlignment="1">
      <alignment horizontal="left" vertical="top" wrapText="1"/>
    </xf>
    <xf numFmtId="0" fontId="10" fillId="0" borderId="37" xfId="3" applyFont="1" applyBorder="1" applyAlignment="1">
      <alignment horizontal="left" vertical="top" wrapText="1"/>
    </xf>
    <xf numFmtId="0" fontId="13" fillId="10" borderId="5" xfId="3" applyFont="1" applyFill="1" applyBorder="1" applyAlignment="1">
      <alignment horizontal="left" vertical="top" wrapText="1"/>
    </xf>
    <xf numFmtId="0" fontId="13" fillId="10" borderId="4" xfId="3" applyFont="1" applyFill="1" applyBorder="1" applyAlignment="1">
      <alignment horizontal="left" vertical="top" wrapText="1"/>
    </xf>
    <xf numFmtId="0" fontId="13" fillId="10" borderId="12" xfId="3" applyFont="1" applyFill="1" applyBorder="1" applyAlignment="1">
      <alignment horizontal="left" vertical="top" wrapText="1"/>
    </xf>
    <xf numFmtId="0" fontId="13" fillId="10" borderId="20" xfId="3" applyFont="1" applyFill="1" applyBorder="1" applyAlignment="1">
      <alignment horizontal="left" vertical="top" wrapText="1"/>
    </xf>
    <xf numFmtId="0" fontId="20" fillId="0" borderId="31" xfId="3" applyFont="1" applyBorder="1" applyAlignment="1">
      <alignment horizontal="left" vertical="top" wrapText="1"/>
    </xf>
    <xf numFmtId="0" fontId="20" fillId="0" borderId="3" xfId="3" applyFont="1" applyBorder="1" applyAlignment="1">
      <alignment horizontal="left" vertical="top" wrapText="1"/>
    </xf>
    <xf numFmtId="0" fontId="20" fillId="0" borderId="58" xfId="3" applyFont="1" applyBorder="1" applyAlignment="1">
      <alignment horizontal="left" vertical="top" wrapText="1"/>
    </xf>
    <xf numFmtId="0" fontId="8" fillId="15" borderId="7" xfId="3" applyFont="1" applyFill="1" applyBorder="1" applyAlignment="1">
      <alignment horizontal="right" vertical="top" wrapText="1"/>
    </xf>
    <xf numFmtId="0" fontId="8" fillId="15" borderId="8" xfId="3" applyFont="1" applyFill="1" applyBorder="1" applyAlignment="1">
      <alignment horizontal="right" vertical="top" wrapText="1"/>
    </xf>
    <xf numFmtId="0" fontId="8" fillId="15" borderId="9" xfId="3" applyFont="1" applyFill="1" applyBorder="1" applyAlignment="1">
      <alignment horizontal="right" vertical="top" wrapText="1"/>
    </xf>
    <xf numFmtId="0" fontId="10" fillId="0" borderId="43" xfId="3" applyFont="1" applyBorder="1" applyAlignment="1">
      <alignment horizontal="left" vertical="top" wrapText="1"/>
    </xf>
    <xf numFmtId="0" fontId="10" fillId="0" borderId="19" xfId="3" applyFont="1" applyBorder="1" applyAlignment="1">
      <alignment horizontal="left" vertical="top" wrapText="1"/>
    </xf>
    <xf numFmtId="0" fontId="10" fillId="0" borderId="59" xfId="3" applyFont="1" applyBorder="1" applyAlignment="1">
      <alignment horizontal="left" vertical="top" wrapText="1"/>
    </xf>
    <xf numFmtId="0" fontId="13" fillId="10" borderId="5" xfId="3" applyFont="1" applyFill="1" applyBorder="1" applyAlignment="1">
      <alignment vertical="top" wrapText="1"/>
    </xf>
    <xf numFmtId="0" fontId="13" fillId="10" borderId="21" xfId="3" applyFont="1" applyFill="1" applyBorder="1" applyAlignment="1">
      <alignment vertical="top" wrapText="1"/>
    </xf>
    <xf numFmtId="0" fontId="13" fillId="10" borderId="13" xfId="3" applyFont="1" applyFill="1" applyBorder="1" applyAlignment="1">
      <alignment vertical="top" wrapText="1"/>
    </xf>
    <xf numFmtId="0" fontId="13" fillId="11" borderId="13" xfId="3" applyFont="1" applyFill="1" applyBorder="1" applyAlignment="1">
      <alignment horizontal="left" vertical="top" wrapText="1"/>
    </xf>
    <xf numFmtId="0" fontId="13" fillId="11" borderId="21" xfId="3" applyFont="1" applyFill="1" applyBorder="1" applyAlignment="1">
      <alignment horizontal="left" vertical="top" wrapText="1"/>
    </xf>
    <xf numFmtId="0" fontId="14" fillId="9" borderId="7" xfId="3" applyFont="1" applyFill="1" applyBorder="1" applyAlignment="1">
      <alignment horizontal="center" vertical="top"/>
    </xf>
    <xf numFmtId="0" fontId="14" fillId="9" borderId="8" xfId="3" applyFont="1" applyFill="1" applyBorder="1" applyAlignment="1">
      <alignment horizontal="center" vertical="top"/>
    </xf>
    <xf numFmtId="0" fontId="14" fillId="9" borderId="9" xfId="3" applyFont="1" applyFill="1" applyBorder="1" applyAlignment="1">
      <alignment horizontal="center" vertical="top"/>
    </xf>
    <xf numFmtId="49" fontId="51" fillId="0" borderId="1" xfId="3" applyNumberFormat="1" applyFont="1" applyBorder="1" applyAlignment="1">
      <alignment horizontal="center" vertical="top" wrapText="1"/>
    </xf>
    <xf numFmtId="0" fontId="6" fillId="8" borderId="1" xfId="3" applyFont="1" applyFill="1" applyBorder="1" applyAlignment="1">
      <alignment horizontal="right" vertical="top" wrapText="1"/>
    </xf>
    <xf numFmtId="0" fontId="6" fillId="8" borderId="20" xfId="3" applyFont="1" applyFill="1" applyBorder="1" applyAlignment="1">
      <alignment horizontal="right" vertical="top" wrapText="1"/>
    </xf>
    <xf numFmtId="49" fontId="6" fillId="9" borderId="7" xfId="3" applyNumberFormat="1" applyFont="1" applyFill="1" applyBorder="1" applyAlignment="1">
      <alignment horizontal="right" vertical="top"/>
    </xf>
    <xf numFmtId="49" fontId="6" fillId="9" borderId="8" xfId="3" applyNumberFormat="1" applyFont="1" applyFill="1" applyBorder="1" applyAlignment="1">
      <alignment horizontal="right" vertical="top"/>
    </xf>
    <xf numFmtId="49" fontId="6" fillId="9" borderId="9" xfId="3" applyNumberFormat="1" applyFont="1" applyFill="1" applyBorder="1" applyAlignment="1">
      <alignment horizontal="right" vertical="top"/>
    </xf>
    <xf numFmtId="49" fontId="11" fillId="3" borderId="5" xfId="3" applyNumberFormat="1" applyFont="1" applyFill="1" applyBorder="1" applyAlignment="1">
      <alignment horizontal="center" vertical="top"/>
    </xf>
    <xf numFmtId="49" fontId="11" fillId="3" borderId="13" xfId="3" applyNumberFormat="1" applyFont="1" applyFill="1" applyBorder="1" applyAlignment="1">
      <alignment horizontal="center" vertical="top"/>
    </xf>
    <xf numFmtId="49" fontId="11" fillId="3" borderId="21" xfId="3" applyNumberFormat="1" applyFont="1" applyFill="1" applyBorder="1" applyAlignment="1">
      <alignment horizontal="center" vertical="top"/>
    </xf>
    <xf numFmtId="49" fontId="6" fillId="10" borderId="5" xfId="3" applyNumberFormat="1" applyFont="1" applyFill="1" applyBorder="1" applyAlignment="1">
      <alignment horizontal="center" vertical="top"/>
    </xf>
    <xf numFmtId="49" fontId="6" fillId="10" borderId="21" xfId="3" applyNumberFormat="1" applyFont="1" applyFill="1" applyBorder="1" applyAlignment="1">
      <alignment horizontal="center" vertical="top"/>
    </xf>
    <xf numFmtId="0" fontId="3" fillId="0" borderId="5" xfId="3" applyFont="1" applyBorder="1" applyAlignment="1">
      <alignment horizontal="center" vertical="center" textRotation="90" wrapText="1"/>
    </xf>
    <xf numFmtId="0" fontId="3" fillId="0" borderId="13" xfId="3" applyFont="1" applyBorder="1" applyAlignment="1">
      <alignment horizontal="center" vertical="center" textRotation="90" wrapText="1"/>
    </xf>
    <xf numFmtId="0" fontId="3" fillId="0" borderId="21" xfId="3" applyFont="1" applyBorder="1" applyAlignment="1">
      <alignment horizontal="center" vertical="center" textRotation="90" wrapText="1"/>
    </xf>
    <xf numFmtId="0" fontId="3" fillId="0" borderId="14" xfId="3" applyFont="1" applyBorder="1" applyAlignment="1">
      <alignment horizontal="center" vertical="center" wrapText="1"/>
    </xf>
    <xf numFmtId="0" fontId="3" fillId="0" borderId="22" xfId="3" applyFont="1" applyBorder="1" applyAlignment="1">
      <alignment horizontal="center" vertical="center" wrapText="1"/>
    </xf>
    <xf numFmtId="0" fontId="3" fillId="0" borderId="5" xfId="3" applyFont="1" applyBorder="1" applyAlignment="1">
      <alignment horizontal="center" vertical="center" wrapText="1"/>
    </xf>
    <xf numFmtId="0" fontId="3" fillId="0" borderId="21" xfId="3" applyFont="1" applyBorder="1" applyAlignment="1">
      <alignment horizontal="center" vertical="center" wrapText="1"/>
    </xf>
    <xf numFmtId="0" fontId="3" fillId="2" borderId="2" xfId="3" applyFont="1" applyFill="1" applyBorder="1" applyAlignment="1">
      <alignment horizontal="center" vertical="center" textRotation="90" wrapText="1"/>
    </xf>
    <xf numFmtId="0" fontId="3" fillId="2" borderId="10" xfId="3" applyFont="1" applyFill="1" applyBorder="1" applyAlignment="1">
      <alignment horizontal="center" vertical="center" textRotation="90" wrapText="1"/>
    </xf>
    <xf numFmtId="0" fontId="3" fillId="2" borderId="18" xfId="3" applyFont="1" applyFill="1" applyBorder="1" applyAlignment="1">
      <alignment horizontal="center" vertical="center" textRotation="90" wrapText="1"/>
    </xf>
    <xf numFmtId="0" fontId="3" fillId="4" borderId="2" xfId="3" applyFont="1" applyFill="1" applyBorder="1" applyAlignment="1">
      <alignment horizontal="center" vertical="center" textRotation="90" wrapText="1"/>
    </xf>
    <xf numFmtId="0" fontId="3" fillId="4" borderId="10" xfId="3" applyFont="1" applyFill="1" applyBorder="1" applyAlignment="1">
      <alignment horizontal="center" vertical="center" textRotation="90" wrapText="1"/>
    </xf>
    <xf numFmtId="0" fontId="3" fillId="4" borderId="18" xfId="3" applyFont="1" applyFill="1" applyBorder="1" applyAlignment="1">
      <alignment horizontal="center" vertical="center" textRotation="90" wrapText="1"/>
    </xf>
    <xf numFmtId="0" fontId="3" fillId="11" borderId="3" xfId="3" applyFont="1" applyFill="1" applyBorder="1" applyAlignment="1">
      <alignment horizontal="center" vertical="center" textRotation="90" wrapText="1"/>
    </xf>
    <xf numFmtId="0" fontId="3" fillId="11" borderId="11" xfId="3" applyFont="1" applyFill="1" applyBorder="1" applyAlignment="1">
      <alignment horizontal="center" vertical="center" textRotation="90" wrapText="1"/>
    </xf>
    <xf numFmtId="0" fontId="3" fillId="11" borderId="19" xfId="3" applyFont="1" applyFill="1" applyBorder="1" applyAlignment="1">
      <alignment horizontal="center" vertical="center" textRotation="90" wrapText="1"/>
    </xf>
    <xf numFmtId="0" fontId="3" fillId="0" borderId="2" xfId="3" applyFont="1" applyBorder="1" applyAlignment="1">
      <alignment horizontal="center" vertical="center" textRotation="90" wrapText="1"/>
    </xf>
    <xf numFmtId="0" fontId="3" fillId="0" borderId="10" xfId="3" applyFont="1" applyBorder="1" applyAlignment="1">
      <alignment horizontal="center" vertical="center" textRotation="90" wrapText="1"/>
    </xf>
    <xf numFmtId="0" fontId="3" fillId="0" borderId="18" xfId="3" applyFont="1" applyBorder="1" applyAlignment="1">
      <alignment horizontal="center" vertical="center" textRotation="90" wrapText="1"/>
    </xf>
    <xf numFmtId="0" fontId="3" fillId="0" borderId="4"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3" xfId="3" applyFont="1" applyBorder="1" applyAlignment="1">
      <alignment horizontal="center" vertical="center" textRotation="90" wrapText="1"/>
    </xf>
    <xf numFmtId="0" fontId="3" fillId="0" borderId="11" xfId="3" applyFont="1" applyBorder="1" applyAlignment="1">
      <alignment horizontal="center" vertical="center" textRotation="90" wrapText="1"/>
    </xf>
    <xf numFmtId="0" fontId="3" fillId="0" borderId="19" xfId="3" applyFont="1" applyBorder="1" applyAlignment="1">
      <alignment horizontal="center" vertical="center" textRotation="90" wrapText="1"/>
    </xf>
    <xf numFmtId="49" fontId="2" fillId="5" borderId="28" xfId="3" applyNumberFormat="1" applyFont="1" applyFill="1" applyBorder="1" applyAlignment="1">
      <alignment horizontal="center" vertical="center" textRotation="90"/>
    </xf>
    <xf numFmtId="49" fontId="2" fillId="5" borderId="0" xfId="3" applyNumberFormat="1" applyFont="1" applyFill="1" applyBorder="1" applyAlignment="1">
      <alignment horizontal="center" vertical="center" textRotation="90"/>
    </xf>
    <xf numFmtId="49" fontId="2" fillId="5" borderId="1" xfId="3" applyNumberFormat="1" applyFont="1" applyFill="1" applyBorder="1" applyAlignment="1">
      <alignment horizontal="center" vertical="center" textRotation="90"/>
    </xf>
    <xf numFmtId="0" fontId="8" fillId="5" borderId="13" xfId="3" applyFont="1" applyFill="1" applyBorder="1" applyAlignment="1">
      <alignment horizontal="center" vertical="top" wrapText="1"/>
    </xf>
    <xf numFmtId="0" fontId="8" fillId="5" borderId="21" xfId="3" applyFont="1" applyFill="1" applyBorder="1" applyAlignment="1">
      <alignment horizontal="center" vertical="top" wrapText="1"/>
    </xf>
    <xf numFmtId="49" fontId="6" fillId="5" borderId="5" xfId="3" applyNumberFormat="1" applyFont="1" applyFill="1" applyBorder="1" applyAlignment="1">
      <alignment horizontal="center" vertical="top" wrapText="1"/>
    </xf>
    <xf numFmtId="49" fontId="12" fillId="10" borderId="5" xfId="3" applyNumberFormat="1" applyFont="1" applyFill="1" applyBorder="1" applyAlignment="1">
      <alignment horizontal="center" vertical="top" wrapText="1"/>
    </xf>
    <xf numFmtId="49" fontId="12" fillId="10" borderId="13" xfId="3" applyNumberFormat="1" applyFont="1" applyFill="1" applyBorder="1" applyAlignment="1">
      <alignment horizontal="center" vertical="top" wrapText="1"/>
    </xf>
    <xf numFmtId="49" fontId="12" fillId="10" borderId="21" xfId="3" applyNumberFormat="1" applyFont="1" applyFill="1" applyBorder="1" applyAlignment="1">
      <alignment horizontal="center" vertical="top" wrapText="1"/>
    </xf>
    <xf numFmtId="49" fontId="9" fillId="5" borderId="5" xfId="3" applyNumberFormat="1" applyFont="1" applyFill="1" applyBorder="1" applyAlignment="1">
      <alignment horizontal="center" vertical="center" textRotation="90"/>
    </xf>
    <xf numFmtId="49" fontId="9" fillId="5" borderId="13" xfId="3" applyNumberFormat="1" applyFont="1" applyFill="1" applyBorder="1" applyAlignment="1">
      <alignment horizontal="center" vertical="center" textRotation="90"/>
    </xf>
    <xf numFmtId="49" fontId="9" fillId="5" borderId="21" xfId="3" applyNumberFormat="1" applyFont="1" applyFill="1" applyBorder="1" applyAlignment="1">
      <alignment horizontal="center" vertical="center" textRotation="90"/>
    </xf>
    <xf numFmtId="49" fontId="13" fillId="5" borderId="5" xfId="3" applyNumberFormat="1" applyFont="1" applyFill="1" applyBorder="1" applyAlignment="1">
      <alignment horizontal="center" vertical="top"/>
    </xf>
    <xf numFmtId="49" fontId="13" fillId="5" borderId="13" xfId="3" applyNumberFormat="1" applyFont="1" applyFill="1" applyBorder="1" applyAlignment="1">
      <alignment horizontal="center" vertical="top"/>
    </xf>
    <xf numFmtId="49" fontId="13" fillId="5" borderId="21" xfId="3" applyNumberFormat="1" applyFont="1" applyFill="1" applyBorder="1" applyAlignment="1">
      <alignment horizontal="center" vertical="top"/>
    </xf>
    <xf numFmtId="0" fontId="13" fillId="11" borderId="5" xfId="3" applyFont="1" applyFill="1" applyBorder="1" applyAlignment="1">
      <alignment vertical="top" wrapText="1"/>
    </xf>
    <xf numFmtId="0" fontId="13" fillId="11" borderId="21" xfId="3" applyFont="1" applyFill="1" applyBorder="1" applyAlignment="1">
      <alignment vertical="top" wrapText="1"/>
    </xf>
    <xf numFmtId="0" fontId="13" fillId="11" borderId="13" xfId="3" applyFont="1" applyFill="1" applyBorder="1" applyAlignment="1">
      <alignment vertical="top" wrapText="1"/>
    </xf>
    <xf numFmtId="0" fontId="13" fillId="10" borderId="21" xfId="3" applyFont="1" applyFill="1" applyBorder="1" applyAlignment="1">
      <alignment horizontal="left" vertical="top" wrapText="1"/>
    </xf>
    <xf numFmtId="0" fontId="13" fillId="10" borderId="4" xfId="3" applyFont="1" applyFill="1" applyBorder="1" applyAlignment="1">
      <alignment vertical="top" wrapText="1"/>
    </xf>
    <xf numFmtId="0" fontId="13" fillId="10" borderId="12" xfId="3" applyFont="1" applyFill="1" applyBorder="1" applyAlignment="1">
      <alignment vertical="top" wrapText="1"/>
    </xf>
    <xf numFmtId="0" fontId="13" fillId="10" borderId="20" xfId="3" applyFont="1" applyFill="1" applyBorder="1" applyAlignment="1">
      <alignment vertical="top" wrapText="1"/>
    </xf>
    <xf numFmtId="0" fontId="13" fillId="10" borderId="13" xfId="3" applyFont="1" applyFill="1" applyBorder="1" applyAlignment="1">
      <alignment horizontal="left" vertical="top" wrapText="1"/>
    </xf>
    <xf numFmtId="0" fontId="8" fillId="10" borderId="21" xfId="3" applyFont="1" applyFill="1" applyBorder="1" applyAlignment="1">
      <alignment horizontal="center" vertical="top" wrapText="1"/>
    </xf>
    <xf numFmtId="0" fontId="15" fillId="5" borderId="5" xfId="3" applyFont="1" applyFill="1" applyBorder="1" applyAlignment="1">
      <alignment horizontal="center" vertical="top" wrapText="1"/>
    </xf>
    <xf numFmtId="0" fontId="15" fillId="5" borderId="21" xfId="3" applyFont="1" applyFill="1" applyBorder="1" applyAlignment="1">
      <alignment horizontal="center" vertical="top" wrapText="1"/>
    </xf>
    <xf numFmtId="49" fontId="6" fillId="10" borderId="13" xfId="3" applyNumberFormat="1" applyFont="1" applyFill="1" applyBorder="1" applyAlignment="1">
      <alignment horizontal="center" vertical="top"/>
    </xf>
    <xf numFmtId="0" fontId="6" fillId="4" borderId="22" xfId="3" applyFont="1" applyFill="1" applyBorder="1" applyAlignment="1">
      <alignment horizontal="right" vertical="top" wrapText="1"/>
    </xf>
    <xf numFmtId="0" fontId="20" fillId="0" borderId="31" xfId="9" applyFont="1" applyBorder="1" applyAlignment="1">
      <alignment horizontal="left" vertical="top" wrapText="1"/>
    </xf>
    <xf numFmtId="0" fontId="20" fillId="0" borderId="3" xfId="9" applyFont="1" applyBorder="1" applyAlignment="1">
      <alignment horizontal="left" vertical="top" wrapText="1"/>
    </xf>
    <xf numFmtId="0" fontId="20" fillId="0" borderId="58" xfId="9" applyFont="1" applyBorder="1" applyAlignment="1">
      <alignment horizontal="left" vertical="top" wrapText="1"/>
    </xf>
    <xf numFmtId="0" fontId="31" fillId="11" borderId="21" xfId="9" applyFont="1" applyFill="1" applyBorder="1" applyAlignment="1">
      <alignment horizontal="center" vertical="top" wrapText="1"/>
    </xf>
    <xf numFmtId="0" fontId="8" fillId="15" borderId="7" xfId="9" applyFont="1" applyFill="1" applyBorder="1" applyAlignment="1">
      <alignment horizontal="right" vertical="top" wrapText="1"/>
    </xf>
    <xf numFmtId="0" fontId="8" fillId="15" borderId="8" xfId="9" applyFont="1" applyFill="1" applyBorder="1" applyAlignment="1">
      <alignment horizontal="right" vertical="top" wrapText="1"/>
    </xf>
    <xf numFmtId="0" fontId="8" fillId="15" borderId="9" xfId="9" applyFont="1" applyFill="1" applyBorder="1" applyAlignment="1">
      <alignment horizontal="right" vertical="top" wrapText="1"/>
    </xf>
    <xf numFmtId="0" fontId="10" fillId="0" borderId="36" xfId="9" applyFont="1" applyBorder="1" applyAlignment="1">
      <alignment horizontal="left" vertical="top" wrapText="1"/>
    </xf>
    <xf numFmtId="0" fontId="10" fillId="0" borderId="11" xfId="9" applyFont="1" applyBorder="1" applyAlignment="1">
      <alignment horizontal="left" vertical="top" wrapText="1"/>
    </xf>
    <xf numFmtId="0" fontId="10" fillId="0" borderId="37" xfId="9" applyFont="1" applyBorder="1" applyAlignment="1">
      <alignment horizontal="left" vertical="top" wrapText="1"/>
    </xf>
    <xf numFmtId="0" fontId="10" fillId="0" borderId="43" xfId="9" applyFont="1" applyBorder="1" applyAlignment="1">
      <alignment horizontal="left" vertical="top" wrapText="1"/>
    </xf>
    <xf numFmtId="0" fontId="10" fillId="0" borderId="19" xfId="9" applyFont="1" applyBorder="1" applyAlignment="1">
      <alignment horizontal="left" vertical="top" wrapText="1"/>
    </xf>
    <xf numFmtId="0" fontId="10" fillId="0" borderId="59" xfId="9" applyFont="1" applyBorder="1" applyAlignment="1">
      <alignment horizontal="left" vertical="top" wrapText="1"/>
    </xf>
    <xf numFmtId="0" fontId="13" fillId="12" borderId="7" xfId="9" applyFont="1" applyFill="1" applyBorder="1" applyAlignment="1">
      <alignment horizontal="right" vertical="top" wrapText="1"/>
    </xf>
    <xf numFmtId="0" fontId="13" fillId="12" borderId="8" xfId="9" applyFont="1" applyFill="1" applyBorder="1" applyAlignment="1">
      <alignment horizontal="right" vertical="top" wrapText="1"/>
    </xf>
    <xf numFmtId="0" fontId="31" fillId="10" borderId="21" xfId="9" applyFont="1" applyFill="1" applyBorder="1" applyAlignment="1">
      <alignment horizontal="center" vertical="top" wrapText="1"/>
    </xf>
    <xf numFmtId="0" fontId="31" fillId="5" borderId="4" xfId="9" applyFont="1" applyFill="1" applyBorder="1" applyAlignment="1">
      <alignment horizontal="center" vertical="top" wrapText="1"/>
    </xf>
    <xf numFmtId="0" fontId="31" fillId="5" borderId="20" xfId="9" applyFont="1" applyFill="1" applyBorder="1" applyAlignment="1">
      <alignment horizontal="center" vertical="top" wrapText="1"/>
    </xf>
    <xf numFmtId="49" fontId="51" fillId="0" borderId="1" xfId="9" applyNumberFormat="1" applyFont="1" applyBorder="1" applyAlignment="1">
      <alignment horizontal="center" vertical="top" wrapText="1"/>
    </xf>
    <xf numFmtId="0" fontId="6" fillId="12" borderId="31" xfId="9" applyFont="1" applyFill="1" applyBorder="1" applyAlignment="1">
      <alignment horizontal="right" vertical="top" wrapText="1"/>
    </xf>
    <xf numFmtId="0" fontId="6" fillId="12" borderId="3" xfId="9" applyFont="1" applyFill="1" applyBorder="1" applyAlignment="1">
      <alignment horizontal="right" vertical="top" wrapText="1"/>
    </xf>
    <xf numFmtId="0" fontId="6" fillId="12" borderId="58" xfId="9" applyFont="1" applyFill="1" applyBorder="1" applyAlignment="1">
      <alignment horizontal="right" vertical="top" wrapText="1"/>
    </xf>
    <xf numFmtId="0" fontId="31" fillId="11" borderId="21" xfId="9" applyFont="1" applyFill="1" applyBorder="1" applyAlignment="1">
      <alignment vertical="top" wrapText="1"/>
    </xf>
    <xf numFmtId="0" fontId="3" fillId="0" borderId="7" xfId="9" applyFont="1" applyBorder="1" applyAlignment="1">
      <alignment horizontal="left" vertical="top"/>
    </xf>
    <xf numFmtId="0" fontId="3" fillId="0" borderId="8" xfId="9" applyFont="1" applyBorder="1" applyAlignment="1">
      <alignment horizontal="left" vertical="top"/>
    </xf>
    <xf numFmtId="0" fontId="3" fillId="0" borderId="9" xfId="9" applyFont="1" applyBorder="1" applyAlignment="1">
      <alignment horizontal="left" vertical="top"/>
    </xf>
    <xf numFmtId="0" fontId="3" fillId="0" borderId="15" xfId="9" applyFont="1" applyBorder="1" applyAlignment="1">
      <alignment horizontal="center" vertical="center" wrapText="1"/>
    </xf>
    <xf numFmtId="0" fontId="3" fillId="0" borderId="23" xfId="9" applyFont="1" applyBorder="1" applyAlignment="1">
      <alignment horizontal="center" vertical="center" wrapText="1"/>
    </xf>
    <xf numFmtId="0" fontId="3" fillId="0" borderId="16" xfId="9" applyFont="1" applyBorder="1" applyAlignment="1">
      <alignment horizontal="center" vertical="center" wrapText="1"/>
    </xf>
    <xf numFmtId="0" fontId="3" fillId="0" borderId="24" xfId="9" applyFont="1" applyBorder="1" applyAlignment="1">
      <alignment horizontal="center" vertical="center" wrapText="1"/>
    </xf>
    <xf numFmtId="0" fontId="8" fillId="10" borderId="21" xfId="9" applyFont="1" applyFill="1" applyBorder="1" applyAlignment="1">
      <alignment vertical="top" wrapText="1"/>
    </xf>
    <xf numFmtId="0" fontId="3" fillId="0" borderId="4" xfId="9" applyFont="1" applyBorder="1" applyAlignment="1">
      <alignment horizontal="center" vertical="center" wrapText="1"/>
    </xf>
    <xf numFmtId="0" fontId="3" fillId="0" borderId="12" xfId="9" applyFont="1" applyBorder="1" applyAlignment="1">
      <alignment horizontal="center" vertical="center" wrapText="1"/>
    </xf>
    <xf numFmtId="0" fontId="3" fillId="0" borderId="20" xfId="9" applyFont="1" applyBorder="1" applyAlignment="1">
      <alignment horizontal="center" vertical="center" wrapText="1"/>
    </xf>
    <xf numFmtId="0" fontId="17" fillId="0" borderId="0" xfId="1" applyFont="1" applyAlignment="1">
      <alignment horizontal="center" vertical="top" wrapText="1"/>
    </xf>
    <xf numFmtId="0" fontId="3" fillId="0" borderId="42" xfId="9" applyFont="1" applyBorder="1" applyAlignment="1">
      <alignment horizontal="center" vertical="center" textRotation="90"/>
    </xf>
    <xf numFmtId="0" fontId="3" fillId="0" borderId="30" xfId="9" applyFont="1" applyBorder="1" applyAlignment="1">
      <alignment horizontal="center" vertical="center" textRotation="90"/>
    </xf>
    <xf numFmtId="49" fontId="13" fillId="0" borderId="5" xfId="0" applyNumberFormat="1" applyFont="1" applyBorder="1" applyAlignment="1">
      <alignment horizontal="left" vertical="top" wrapText="1"/>
    </xf>
    <xf numFmtId="49" fontId="13" fillId="0" borderId="13" xfId="0" applyNumberFormat="1" applyFont="1" applyBorder="1" applyAlignment="1">
      <alignment horizontal="left" vertical="top" wrapText="1"/>
    </xf>
    <xf numFmtId="49" fontId="13" fillId="0" borderId="21" xfId="0" applyNumberFormat="1" applyFont="1" applyBorder="1" applyAlignment="1">
      <alignment horizontal="left" vertical="top" wrapText="1"/>
    </xf>
    <xf numFmtId="49" fontId="12" fillId="0" borderId="5" xfId="1" applyNumberFormat="1" applyFont="1" applyBorder="1" applyAlignment="1">
      <alignment horizontal="center" vertical="top"/>
    </xf>
    <xf numFmtId="49" fontId="12" fillId="0" borderId="13" xfId="1" applyNumberFormat="1" applyFont="1" applyBorder="1" applyAlignment="1">
      <alignment horizontal="center" vertical="top"/>
    </xf>
    <xf numFmtId="49" fontId="12" fillId="0" borderId="21" xfId="1" applyNumberFormat="1" applyFont="1" applyBorder="1" applyAlignment="1">
      <alignment horizontal="center" vertical="top"/>
    </xf>
    <xf numFmtId="49" fontId="13" fillId="0" borderId="5" xfId="1" applyNumberFormat="1" applyFont="1" applyFill="1" applyBorder="1" applyAlignment="1">
      <alignment horizontal="center" vertical="center" textRotation="90"/>
    </xf>
    <xf numFmtId="49" fontId="13" fillId="0" borderId="13" xfId="1" applyNumberFormat="1" applyFont="1" applyFill="1" applyBorder="1" applyAlignment="1">
      <alignment horizontal="center" vertical="center" textRotation="90"/>
    </xf>
    <xf numFmtId="49" fontId="13" fillId="0" borderId="21" xfId="1" applyNumberFormat="1" applyFont="1" applyFill="1" applyBorder="1" applyAlignment="1">
      <alignment horizontal="center" vertical="center" textRotation="90"/>
    </xf>
    <xf numFmtId="49" fontId="12" fillId="11" borderId="13" xfId="1" applyNumberFormat="1" applyFont="1" applyFill="1" applyBorder="1" applyAlignment="1">
      <alignment horizontal="center" vertical="center" textRotation="90"/>
    </xf>
    <xf numFmtId="0" fontId="18" fillId="11" borderId="5" xfId="1" applyFont="1" applyFill="1" applyBorder="1" applyAlignment="1">
      <alignment horizontal="center" vertical="center" textRotation="90" wrapText="1"/>
    </xf>
    <xf numFmtId="0" fontId="18" fillId="11" borderId="13" xfId="1" applyFont="1" applyFill="1" applyBorder="1" applyAlignment="1">
      <alignment horizontal="center" vertical="center" textRotation="90" wrapText="1"/>
    </xf>
    <xf numFmtId="0" fontId="18" fillId="11" borderId="21" xfId="1" applyFont="1" applyFill="1" applyBorder="1" applyAlignment="1">
      <alignment horizontal="center" vertical="center" textRotation="90" wrapText="1"/>
    </xf>
    <xf numFmtId="49" fontId="12" fillId="10" borderId="5" xfId="1" applyNumberFormat="1" applyFont="1" applyFill="1" applyBorder="1" applyAlignment="1">
      <alignment horizontal="center" vertical="top"/>
    </xf>
    <xf numFmtId="49" fontId="12" fillId="10" borderId="13" xfId="1" applyNumberFormat="1" applyFont="1" applyFill="1" applyBorder="1" applyAlignment="1">
      <alignment horizontal="center" vertical="top"/>
    </xf>
    <xf numFmtId="49" fontId="12" fillId="10" borderId="21" xfId="1" applyNumberFormat="1" applyFont="1" applyFill="1" applyBorder="1" applyAlignment="1">
      <alignment horizontal="center" vertical="top"/>
    </xf>
    <xf numFmtId="0" fontId="13" fillId="5" borderId="66" xfId="0" applyFont="1" applyFill="1" applyBorder="1" applyAlignment="1">
      <alignment horizontal="left" vertical="top" wrapText="1"/>
    </xf>
    <xf numFmtId="0" fontId="13" fillId="5" borderId="60" xfId="0" applyFont="1" applyFill="1" applyBorder="1" applyAlignment="1">
      <alignment horizontal="left" vertical="top" wrapText="1"/>
    </xf>
    <xf numFmtId="49" fontId="13" fillId="0" borderId="6"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49" fontId="13" fillId="0" borderId="22" xfId="0" applyNumberFormat="1" applyFont="1" applyBorder="1" applyAlignment="1">
      <alignment horizontal="center" vertical="top" wrapText="1"/>
    </xf>
    <xf numFmtId="49" fontId="13" fillId="0" borderId="5" xfId="0" applyNumberFormat="1" applyFont="1" applyBorder="1" applyAlignment="1">
      <alignment horizontal="center" vertical="top" wrapText="1"/>
    </xf>
    <xf numFmtId="49" fontId="13" fillId="0" borderId="13" xfId="0" applyNumberFormat="1" applyFont="1" applyBorder="1" applyAlignment="1">
      <alignment horizontal="center" vertical="top" wrapText="1"/>
    </xf>
    <xf numFmtId="49" fontId="13" fillId="0" borderId="21" xfId="0" applyNumberFormat="1" applyFont="1" applyBorder="1" applyAlignment="1">
      <alignment horizontal="center" vertical="top" wrapText="1"/>
    </xf>
    <xf numFmtId="49" fontId="12" fillId="11" borderId="5" xfId="1" applyNumberFormat="1" applyFont="1" applyFill="1" applyBorder="1" applyAlignment="1">
      <alignment horizontal="center" vertical="center" textRotation="90"/>
    </xf>
    <xf numFmtId="49" fontId="12" fillId="6" borderId="81" xfId="1" applyNumberFormat="1" applyFont="1" applyFill="1" applyBorder="1" applyAlignment="1">
      <alignment horizontal="right" vertical="top"/>
    </xf>
    <xf numFmtId="49" fontId="12" fillId="6" borderId="8" xfId="1" applyNumberFormat="1" applyFont="1" applyFill="1" applyBorder="1" applyAlignment="1">
      <alignment horizontal="right" vertical="top"/>
    </xf>
    <xf numFmtId="49" fontId="12" fillId="6" borderId="9" xfId="1" applyNumberFormat="1" applyFont="1" applyFill="1" applyBorder="1" applyAlignment="1">
      <alignment horizontal="right" vertical="top"/>
    </xf>
    <xf numFmtId="0" fontId="12" fillId="11" borderId="28" xfId="0" applyFont="1" applyFill="1" applyBorder="1" applyAlignment="1">
      <alignment horizontal="center" vertical="top" wrapText="1"/>
    </xf>
    <xf numFmtId="0" fontId="12" fillId="11" borderId="0" xfId="0" applyFont="1" applyFill="1" applyBorder="1" applyAlignment="1">
      <alignment horizontal="center" vertical="top" wrapText="1"/>
    </xf>
    <xf numFmtId="0" fontId="12" fillId="11" borderId="1" xfId="0" applyFont="1" applyFill="1" applyBorder="1" applyAlignment="1">
      <alignment horizontal="center" vertical="top" wrapText="1"/>
    </xf>
    <xf numFmtId="0" fontId="12" fillId="11" borderId="20" xfId="0" applyFont="1" applyFill="1" applyBorder="1" applyAlignment="1">
      <alignment horizontal="center" vertical="top" wrapText="1"/>
    </xf>
    <xf numFmtId="0" fontId="13" fillId="10" borderId="5" xfId="0" applyFont="1" applyFill="1" applyBorder="1" applyAlignment="1">
      <alignment horizontal="left" vertical="top" wrapText="1"/>
    </xf>
    <xf numFmtId="0" fontId="13" fillId="10" borderId="21" xfId="0" applyFont="1" applyFill="1" applyBorder="1" applyAlignment="1">
      <alignment horizontal="left" vertical="top" wrapText="1"/>
    </xf>
    <xf numFmtId="49" fontId="12" fillId="11" borderId="21" xfId="1" applyNumberFormat="1" applyFont="1" applyFill="1" applyBorder="1" applyAlignment="1">
      <alignment horizontal="center" vertical="center" textRotation="90"/>
    </xf>
    <xf numFmtId="0" fontId="13" fillId="0" borderId="5" xfId="3" applyFont="1" applyFill="1" applyBorder="1" applyAlignment="1">
      <alignment horizontal="left" vertical="top" wrapText="1"/>
    </xf>
    <xf numFmtId="0" fontId="13" fillId="0" borderId="21" xfId="3"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21" xfId="0" applyFont="1" applyFill="1" applyBorder="1" applyAlignment="1">
      <alignment horizontal="left" vertical="top" wrapText="1"/>
    </xf>
    <xf numFmtId="0" fontId="13" fillId="10" borderId="13" xfId="0" applyFont="1" applyFill="1" applyBorder="1" applyAlignment="1">
      <alignment horizontal="left" vertical="top" wrapText="1"/>
    </xf>
    <xf numFmtId="49" fontId="12" fillId="6" borderId="32" xfId="1" applyNumberFormat="1" applyFont="1" applyFill="1" applyBorder="1" applyAlignment="1">
      <alignment horizontal="center" vertical="top"/>
    </xf>
    <xf numFmtId="49" fontId="12" fillId="6" borderId="44" xfId="1" applyNumberFormat="1" applyFont="1" applyFill="1" applyBorder="1" applyAlignment="1">
      <alignment horizontal="center" vertical="top"/>
    </xf>
    <xf numFmtId="49" fontId="12" fillId="22" borderId="5" xfId="1" applyNumberFormat="1" applyFont="1" applyFill="1" applyBorder="1" applyAlignment="1">
      <alignment horizontal="center" vertical="top"/>
    </xf>
    <xf numFmtId="49" fontId="12" fillId="22" borderId="21" xfId="1" applyNumberFormat="1" applyFont="1" applyFill="1" applyBorder="1" applyAlignment="1">
      <alignment horizontal="center" vertical="top"/>
    </xf>
    <xf numFmtId="49" fontId="12" fillId="22" borderId="13" xfId="1" applyNumberFormat="1" applyFont="1" applyFill="1" applyBorder="1" applyAlignment="1">
      <alignment horizontal="center" vertical="top"/>
    </xf>
    <xf numFmtId="49" fontId="12" fillId="6" borderId="47" xfId="1" applyNumberFormat="1" applyFont="1" applyFill="1" applyBorder="1" applyAlignment="1">
      <alignment horizontal="center" vertical="top"/>
    </xf>
    <xf numFmtId="49" fontId="12" fillId="6" borderId="15" xfId="1" applyNumberFormat="1" applyFont="1" applyFill="1" applyBorder="1" applyAlignment="1">
      <alignment horizontal="center" vertical="top"/>
    </xf>
    <xf numFmtId="49" fontId="12" fillId="6" borderId="23" xfId="1" applyNumberFormat="1" applyFont="1" applyFill="1" applyBorder="1" applyAlignment="1">
      <alignment horizontal="center" vertical="top"/>
    </xf>
    <xf numFmtId="49" fontId="12" fillId="11" borderId="29" xfId="1" applyNumberFormat="1" applyFont="1" applyFill="1" applyBorder="1" applyAlignment="1">
      <alignment horizontal="center" vertical="top"/>
    </xf>
    <xf numFmtId="49" fontId="12" fillId="11" borderId="30" xfId="1" applyNumberFormat="1" applyFont="1" applyFill="1" applyBorder="1" applyAlignment="1">
      <alignment horizontal="center" vertical="top"/>
    </xf>
    <xf numFmtId="49" fontId="12" fillId="11" borderId="42" xfId="1" applyNumberFormat="1" applyFont="1" applyFill="1" applyBorder="1" applyAlignment="1">
      <alignment horizontal="center" vertical="top"/>
    </xf>
    <xf numFmtId="49" fontId="12" fillId="0" borderId="5" xfId="1" applyNumberFormat="1" applyFont="1" applyFill="1" applyBorder="1" applyAlignment="1">
      <alignment horizontal="center" vertical="top"/>
    </xf>
    <xf numFmtId="49" fontId="12" fillId="0" borderId="13" xfId="1" applyNumberFormat="1" applyFont="1" applyFill="1" applyBorder="1" applyAlignment="1">
      <alignment horizontal="center" vertical="top"/>
    </xf>
    <xf numFmtId="49" fontId="12" fillId="0" borderId="21" xfId="1" applyNumberFormat="1" applyFont="1" applyFill="1" applyBorder="1" applyAlignment="1">
      <alignment horizontal="center" vertical="top"/>
    </xf>
    <xf numFmtId="0" fontId="12" fillId="9" borderId="7" xfId="1" applyFont="1" applyFill="1" applyBorder="1" applyAlignment="1">
      <alignment horizontal="center" vertical="top" wrapText="1"/>
    </xf>
    <xf numFmtId="0" fontId="12" fillId="9" borderId="8" xfId="1" applyFont="1" applyFill="1" applyBorder="1" applyAlignment="1">
      <alignment horizontal="center" vertical="top" wrapText="1"/>
    </xf>
    <xf numFmtId="0" fontId="12" fillId="9" borderId="9" xfId="1" applyFont="1" applyFill="1" applyBorder="1" applyAlignment="1">
      <alignment horizontal="center" vertical="top" wrapText="1"/>
    </xf>
    <xf numFmtId="0" fontId="12" fillId="13" borderId="7" xfId="1" applyFont="1" applyFill="1" applyBorder="1" applyAlignment="1">
      <alignment horizontal="center" vertical="top" wrapText="1"/>
    </xf>
    <xf numFmtId="0" fontId="12" fillId="13" borderId="8" xfId="1" applyFont="1" applyFill="1" applyBorder="1" applyAlignment="1">
      <alignment horizontal="center" vertical="top" wrapText="1"/>
    </xf>
    <xf numFmtId="0" fontId="12" fillId="13" borderId="9" xfId="1" applyFont="1" applyFill="1" applyBorder="1" applyAlignment="1">
      <alignment horizontal="center" vertical="top" wrapText="1"/>
    </xf>
    <xf numFmtId="0" fontId="13" fillId="10" borderId="5" xfId="1" applyFont="1" applyFill="1" applyBorder="1" applyAlignment="1">
      <alignment horizontal="left" vertical="top" wrapText="1"/>
    </xf>
    <xf numFmtId="0" fontId="13" fillId="10" borderId="21" xfId="1" applyFont="1" applyFill="1" applyBorder="1" applyAlignment="1">
      <alignment horizontal="left" vertical="top" wrapText="1"/>
    </xf>
    <xf numFmtId="0" fontId="12" fillId="10" borderId="5" xfId="0" applyFont="1" applyFill="1" applyBorder="1" applyAlignment="1">
      <alignment horizontal="left" vertical="top" wrapText="1"/>
    </xf>
    <xf numFmtId="0" fontId="12" fillId="10" borderId="13" xfId="0" applyFont="1" applyFill="1" applyBorder="1" applyAlignment="1">
      <alignment horizontal="left" vertical="top" wrapText="1"/>
    </xf>
    <xf numFmtId="0" fontId="12" fillId="10" borderId="21" xfId="0" applyFont="1" applyFill="1" applyBorder="1" applyAlignment="1">
      <alignment horizontal="left" vertical="top" wrapText="1"/>
    </xf>
    <xf numFmtId="49" fontId="12" fillId="22" borderId="81" xfId="1" applyNumberFormat="1" applyFont="1" applyFill="1" applyBorder="1" applyAlignment="1">
      <alignment horizontal="right" vertical="top"/>
    </xf>
    <xf numFmtId="49" fontId="12" fillId="22" borderId="8" xfId="1" applyNumberFormat="1" applyFont="1" applyFill="1" applyBorder="1" applyAlignment="1">
      <alignment horizontal="right" vertical="top"/>
    </xf>
    <xf numFmtId="49" fontId="12" fillId="22" borderId="9" xfId="1" applyNumberFormat="1" applyFont="1" applyFill="1" applyBorder="1" applyAlignment="1">
      <alignment horizontal="right" vertical="top"/>
    </xf>
    <xf numFmtId="164" fontId="12" fillId="22" borderId="7" xfId="1" applyNumberFormat="1" applyFont="1" applyFill="1" applyBorder="1" applyAlignment="1">
      <alignment horizontal="center" vertical="top"/>
    </xf>
    <xf numFmtId="164" fontId="12" fillId="22" borderId="8" xfId="1" applyNumberFormat="1" applyFont="1" applyFill="1" applyBorder="1" applyAlignment="1">
      <alignment horizontal="center" vertical="top"/>
    </xf>
    <xf numFmtId="164" fontId="12" fillId="22" borderId="9" xfId="1" applyNumberFormat="1" applyFont="1" applyFill="1" applyBorder="1" applyAlignment="1">
      <alignment horizontal="center" vertical="top"/>
    </xf>
    <xf numFmtId="0" fontId="12" fillId="11" borderId="6" xfId="0" applyFont="1" applyFill="1" applyBorder="1" applyAlignment="1">
      <alignment horizontal="left" vertical="top" wrapText="1"/>
    </xf>
    <xf numFmtId="0" fontId="12" fillId="11" borderId="28" xfId="0" applyFont="1" applyFill="1" applyBorder="1" applyAlignment="1">
      <alignment horizontal="left" vertical="top" wrapText="1"/>
    </xf>
    <xf numFmtId="0" fontId="12" fillId="11" borderId="4" xfId="0" applyFont="1" applyFill="1" applyBorder="1" applyAlignment="1">
      <alignment horizontal="left" vertical="top" wrapText="1"/>
    </xf>
    <xf numFmtId="0" fontId="12" fillId="11" borderId="14" xfId="0" applyFont="1" applyFill="1" applyBorder="1" applyAlignment="1">
      <alignment horizontal="left" vertical="top" wrapText="1"/>
    </xf>
    <xf numFmtId="0" fontId="12" fillId="11" borderId="0" xfId="0" applyFont="1" applyFill="1" applyBorder="1" applyAlignment="1">
      <alignment horizontal="left" vertical="top" wrapText="1"/>
    </xf>
    <xf numFmtId="0" fontId="12" fillId="11" borderId="12" xfId="0" applyFont="1" applyFill="1" applyBorder="1" applyAlignment="1">
      <alignment horizontal="left" vertical="top" wrapText="1"/>
    </xf>
    <xf numFmtId="0" fontId="12" fillId="11" borderId="22" xfId="0" applyFont="1" applyFill="1" applyBorder="1" applyAlignment="1">
      <alignment horizontal="left" vertical="top" wrapText="1"/>
    </xf>
    <xf numFmtId="0" fontId="12" fillId="11" borderId="1" xfId="0" applyFont="1" applyFill="1" applyBorder="1" applyAlignment="1">
      <alignment horizontal="left" vertical="top" wrapText="1"/>
    </xf>
    <xf numFmtId="0" fontId="12" fillId="11" borderId="20" xfId="0" applyFont="1" applyFill="1" applyBorder="1" applyAlignment="1">
      <alignment horizontal="left" vertical="top" wrapText="1"/>
    </xf>
    <xf numFmtId="49" fontId="13" fillId="0" borderId="6" xfId="1" applyNumberFormat="1" applyFont="1" applyFill="1" applyBorder="1" applyAlignment="1">
      <alignment horizontal="center" vertical="center" textRotation="90"/>
    </xf>
    <xf numFmtId="49" fontId="13" fillId="0" borderId="14" xfId="1" applyNumberFormat="1" applyFont="1" applyFill="1" applyBorder="1" applyAlignment="1">
      <alignment horizontal="center" vertical="center" textRotation="90"/>
    </xf>
    <xf numFmtId="49" fontId="13" fillId="0" borderId="22" xfId="1" applyNumberFormat="1" applyFont="1" applyFill="1" applyBorder="1" applyAlignment="1">
      <alignment horizontal="center" vertical="center" textRotation="90"/>
    </xf>
    <xf numFmtId="0" fontId="13" fillId="10" borderId="4" xfId="0" applyFont="1" applyFill="1" applyBorder="1" applyAlignment="1">
      <alignment horizontal="left" vertical="top" wrapText="1"/>
    </xf>
    <xf numFmtId="0" fontId="13" fillId="10" borderId="12" xfId="0" applyFont="1" applyFill="1" applyBorder="1" applyAlignment="1">
      <alignment horizontal="left" vertical="top" wrapText="1"/>
    </xf>
    <xf numFmtId="0" fontId="13" fillId="10" borderId="20" xfId="0" applyFont="1" applyFill="1" applyBorder="1" applyAlignment="1">
      <alignment horizontal="left" vertical="top" wrapText="1"/>
    </xf>
    <xf numFmtId="9" fontId="13" fillId="10" borderId="5" xfId="6" applyFont="1" applyFill="1" applyBorder="1" applyAlignment="1">
      <alignment horizontal="left" vertical="top" wrapText="1"/>
    </xf>
    <xf numFmtId="9" fontId="13" fillId="10" borderId="13" xfId="6" applyFont="1" applyFill="1" applyBorder="1" applyAlignment="1">
      <alignment horizontal="left" vertical="top" wrapText="1"/>
    </xf>
    <xf numFmtId="9" fontId="13" fillId="10" borderId="21" xfId="6" applyFont="1" applyFill="1" applyBorder="1" applyAlignment="1">
      <alignment horizontal="left" vertical="top" wrapText="1"/>
    </xf>
    <xf numFmtId="49" fontId="13" fillId="0" borderId="12" xfId="1" applyNumberFormat="1" applyFont="1" applyFill="1" applyBorder="1" applyAlignment="1">
      <alignment horizontal="center" vertical="center" textRotation="90"/>
    </xf>
    <xf numFmtId="49" fontId="13" fillId="0" borderId="20" xfId="1" applyNumberFormat="1" applyFont="1" applyFill="1" applyBorder="1" applyAlignment="1">
      <alignment horizontal="center" vertical="center" textRotation="90"/>
    </xf>
    <xf numFmtId="49" fontId="13" fillId="0" borderId="28" xfId="1" applyNumberFormat="1" applyFont="1" applyFill="1" applyBorder="1" applyAlignment="1">
      <alignment horizontal="left" vertical="top" wrapText="1"/>
    </xf>
    <xf numFmtId="0" fontId="13" fillId="5" borderId="63" xfId="0" applyFont="1" applyFill="1" applyBorder="1" applyAlignment="1">
      <alignment horizontal="center" vertical="top" wrapText="1"/>
    </xf>
    <xf numFmtId="0" fontId="13" fillId="5" borderId="17" xfId="0" applyFont="1" applyFill="1" applyBorder="1" applyAlignment="1">
      <alignment horizontal="center" vertical="top" wrapText="1"/>
    </xf>
    <xf numFmtId="49" fontId="12" fillId="11" borderId="5" xfId="1" applyNumberFormat="1" applyFont="1" applyFill="1" applyBorder="1" applyAlignment="1">
      <alignment horizontal="center" vertical="top"/>
    </xf>
    <xf numFmtId="49" fontId="12" fillId="11" borderId="13" xfId="1" applyNumberFormat="1" applyFont="1" applyFill="1" applyBorder="1" applyAlignment="1">
      <alignment horizontal="center" vertical="top"/>
    </xf>
    <xf numFmtId="49" fontId="12" fillId="11" borderId="21" xfId="1" applyNumberFormat="1" applyFont="1" applyFill="1" applyBorder="1" applyAlignment="1">
      <alignment horizontal="center" vertical="top"/>
    </xf>
    <xf numFmtId="164" fontId="12" fillId="6" borderId="7" xfId="1" applyNumberFormat="1" applyFont="1" applyFill="1" applyBorder="1" applyAlignment="1">
      <alignment horizontal="center" vertical="top"/>
    </xf>
    <xf numFmtId="164" fontId="12" fillId="6" borderId="8" xfId="1" applyNumberFormat="1" applyFont="1" applyFill="1" applyBorder="1" applyAlignment="1">
      <alignment horizontal="center" vertical="top"/>
    </xf>
    <xf numFmtId="164" fontId="12" fillId="6" borderId="9" xfId="1" applyNumberFormat="1" applyFont="1" applyFill="1" applyBorder="1" applyAlignment="1">
      <alignment horizontal="center" vertical="top"/>
    </xf>
    <xf numFmtId="49" fontId="12" fillId="10" borderId="4" xfId="1" applyNumberFormat="1" applyFont="1" applyFill="1" applyBorder="1" applyAlignment="1">
      <alignment horizontal="center" vertical="top"/>
    </xf>
    <xf numFmtId="49" fontId="12" fillId="10" borderId="12" xfId="1" applyNumberFormat="1" applyFont="1" applyFill="1" applyBorder="1" applyAlignment="1">
      <alignment horizontal="center" vertical="top"/>
    </xf>
    <xf numFmtId="49" fontId="12" fillId="10" borderId="20" xfId="1" applyNumberFormat="1" applyFont="1" applyFill="1" applyBorder="1" applyAlignment="1">
      <alignment horizontal="center" vertical="top"/>
    </xf>
    <xf numFmtId="49" fontId="12" fillId="0" borderId="5" xfId="1" applyNumberFormat="1" applyFont="1" applyFill="1" applyBorder="1" applyAlignment="1">
      <alignment horizontal="center" vertical="center" textRotation="90"/>
    </xf>
    <xf numFmtId="49" fontId="12" fillId="0" borderId="13" xfId="1" applyNumberFormat="1" applyFont="1" applyFill="1" applyBorder="1" applyAlignment="1">
      <alignment horizontal="center" vertical="center" textRotation="90"/>
    </xf>
    <xf numFmtId="49" fontId="12" fillId="0" borderId="21" xfId="1" applyNumberFormat="1" applyFont="1" applyFill="1" applyBorder="1" applyAlignment="1">
      <alignment horizontal="center" vertical="center" textRotation="90"/>
    </xf>
    <xf numFmtId="0" fontId="13" fillId="0" borderId="22" xfId="1" applyFont="1" applyBorder="1" applyAlignment="1">
      <alignment horizontal="center" vertical="top"/>
    </xf>
    <xf numFmtId="0" fontId="13" fillId="0" borderId="1" xfId="1" applyFont="1" applyBorder="1" applyAlignment="1">
      <alignment horizontal="center" vertical="top"/>
    </xf>
    <xf numFmtId="0" fontId="13" fillId="0" borderId="20" xfId="1" applyFont="1" applyBorder="1" applyAlignment="1">
      <alignment horizontal="center" vertical="top"/>
    </xf>
    <xf numFmtId="49" fontId="12" fillId="11" borderId="4" xfId="1" applyNumberFormat="1" applyFont="1" applyFill="1" applyBorder="1" applyAlignment="1">
      <alignment horizontal="center" vertical="top"/>
    </xf>
    <xf numFmtId="49" fontId="12" fillId="11" borderId="12" xfId="1" applyNumberFormat="1" applyFont="1" applyFill="1" applyBorder="1" applyAlignment="1">
      <alignment horizontal="center" vertical="top"/>
    </xf>
    <xf numFmtId="49" fontId="12" fillId="11" borderId="20" xfId="1" applyNumberFormat="1" applyFont="1" applyFill="1" applyBorder="1" applyAlignment="1">
      <alignment horizontal="center" vertical="top"/>
    </xf>
    <xf numFmtId="0" fontId="18" fillId="11" borderId="6" xfId="1" applyFont="1" applyFill="1" applyBorder="1" applyAlignment="1">
      <alignment horizontal="center" vertical="center" textRotation="90" wrapText="1"/>
    </xf>
    <xf numFmtId="0" fontId="18" fillId="11" borderId="14" xfId="1" applyFont="1" applyFill="1" applyBorder="1" applyAlignment="1">
      <alignment horizontal="center" vertical="center" textRotation="90" wrapText="1"/>
    </xf>
    <xf numFmtId="0" fontId="18" fillId="11" borderId="22" xfId="1" applyFont="1" applyFill="1" applyBorder="1" applyAlignment="1">
      <alignment horizontal="center" vertical="center" textRotation="90" wrapText="1"/>
    </xf>
    <xf numFmtId="0" fontId="13" fillId="0" borderId="34" xfId="0" applyFont="1" applyFill="1" applyBorder="1" applyAlignment="1">
      <alignment horizontal="center" vertical="top" wrapText="1"/>
    </xf>
    <xf numFmtId="0" fontId="13" fillId="0" borderId="39" xfId="0" applyFont="1" applyFill="1" applyBorder="1" applyAlignment="1">
      <alignment horizontal="center" vertical="top" wrapText="1"/>
    </xf>
    <xf numFmtId="49" fontId="3" fillId="11" borderId="4" xfId="1" applyNumberFormat="1" applyFont="1" applyFill="1" applyBorder="1" applyAlignment="1">
      <alignment horizontal="left" vertical="top" wrapText="1"/>
    </xf>
    <xf numFmtId="49" fontId="3" fillId="11" borderId="12" xfId="1" applyNumberFormat="1" applyFont="1" applyFill="1" applyBorder="1" applyAlignment="1">
      <alignment horizontal="left" vertical="top" wrapText="1"/>
    </xf>
    <xf numFmtId="49" fontId="13" fillId="0" borderId="12" xfId="0" applyNumberFormat="1" applyFont="1" applyBorder="1" applyAlignment="1">
      <alignment horizontal="center" vertical="top" wrapText="1"/>
    </xf>
    <xf numFmtId="164" fontId="13" fillId="0" borderId="33" xfId="0" applyNumberFormat="1" applyFont="1" applyFill="1" applyBorder="1" applyAlignment="1">
      <alignment horizontal="center" vertical="top" wrapText="1"/>
    </xf>
    <xf numFmtId="164" fontId="13" fillId="0" borderId="38" xfId="0" applyNumberFormat="1" applyFont="1" applyFill="1" applyBorder="1" applyAlignment="1">
      <alignment horizontal="center" vertical="top" wrapText="1"/>
    </xf>
    <xf numFmtId="49" fontId="13" fillId="0" borderId="4" xfId="0" applyNumberFormat="1" applyFont="1" applyBorder="1" applyAlignment="1">
      <alignment horizontal="center" vertical="top" wrapText="1"/>
    </xf>
    <xf numFmtId="164" fontId="13" fillId="7" borderId="40" xfId="0" applyNumberFormat="1" applyFont="1" applyFill="1" applyBorder="1" applyAlignment="1">
      <alignment horizontal="left" vertical="top" wrapText="1"/>
    </xf>
    <xf numFmtId="164" fontId="13" fillId="7" borderId="38" xfId="0" applyNumberFormat="1" applyFont="1" applyFill="1" applyBorder="1" applyAlignment="1">
      <alignment horizontal="center" vertical="center" wrapText="1"/>
    </xf>
    <xf numFmtId="49" fontId="12" fillId="6" borderId="4" xfId="1" applyNumberFormat="1" applyFont="1" applyFill="1" applyBorder="1" applyAlignment="1">
      <alignment horizontal="center" vertical="top"/>
    </xf>
    <xf numFmtId="49" fontId="12" fillId="6" borderId="12" xfId="1" applyNumberFormat="1" applyFont="1" applyFill="1" applyBorder="1" applyAlignment="1">
      <alignment horizontal="center" vertical="top"/>
    </xf>
    <xf numFmtId="49" fontId="12" fillId="6" borderId="20" xfId="1" applyNumberFormat="1" applyFont="1" applyFill="1" applyBorder="1" applyAlignment="1">
      <alignment horizontal="center" vertical="top"/>
    </xf>
    <xf numFmtId="0" fontId="13" fillId="0" borderId="46" xfId="0" applyFont="1" applyFill="1" applyBorder="1" applyAlignment="1">
      <alignment horizontal="left" vertical="top"/>
    </xf>
    <xf numFmtId="0" fontId="13" fillId="0" borderId="40" xfId="0" applyFont="1" applyFill="1" applyBorder="1" applyAlignment="1">
      <alignment horizontal="left" vertical="top"/>
    </xf>
    <xf numFmtId="49" fontId="12" fillId="10" borderId="5" xfId="1" applyNumberFormat="1" applyFont="1" applyFill="1" applyBorder="1" applyAlignment="1">
      <alignment horizontal="left" vertical="top"/>
    </xf>
    <xf numFmtId="49" fontId="12" fillId="10" borderId="13" xfId="1" applyNumberFormat="1" applyFont="1" applyFill="1" applyBorder="1" applyAlignment="1">
      <alignment horizontal="left" vertical="top"/>
    </xf>
    <xf numFmtId="49" fontId="12" fillId="10" borderId="21" xfId="1" applyNumberFormat="1" applyFont="1" applyFill="1" applyBorder="1" applyAlignment="1">
      <alignment horizontal="left" vertical="top"/>
    </xf>
    <xf numFmtId="164" fontId="13" fillId="7" borderId="57" xfId="0" applyNumberFormat="1"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46" xfId="0" applyFont="1" applyBorder="1" applyAlignment="1">
      <alignment horizontal="left" vertical="top" wrapText="1"/>
    </xf>
    <xf numFmtId="0" fontId="13" fillId="0" borderId="50" xfId="0" applyFont="1" applyBorder="1" applyAlignment="1">
      <alignment horizontal="left" vertical="top" wrapText="1"/>
    </xf>
    <xf numFmtId="164" fontId="13" fillId="7" borderId="33" xfId="0" applyNumberFormat="1" applyFont="1" applyFill="1" applyBorder="1" applyAlignment="1">
      <alignment horizontal="center" vertical="center" wrapText="1"/>
    </xf>
    <xf numFmtId="164" fontId="13" fillId="7" borderId="25" xfId="0" applyNumberFormat="1" applyFont="1" applyFill="1" applyBorder="1" applyAlignment="1">
      <alignment horizontal="center" vertical="center" wrapText="1"/>
    </xf>
    <xf numFmtId="0" fontId="13" fillId="0" borderId="34"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40" xfId="0" applyFont="1" applyBorder="1" applyAlignment="1">
      <alignment horizontal="left" vertical="top" wrapText="1"/>
    </xf>
    <xf numFmtId="0" fontId="13" fillId="10" borderId="69" xfId="0" applyFont="1" applyFill="1" applyBorder="1" applyAlignment="1">
      <alignment horizontal="left" vertical="top" wrapText="1"/>
    </xf>
    <xf numFmtId="0" fontId="13" fillId="10" borderId="56" xfId="0" applyFont="1" applyFill="1" applyBorder="1" applyAlignment="1">
      <alignment horizontal="left" vertical="top" wrapText="1"/>
    </xf>
    <xf numFmtId="0" fontId="13" fillId="5" borderId="37" xfId="0" applyFont="1" applyFill="1" applyBorder="1" applyAlignment="1">
      <alignment horizontal="center" vertical="center" wrapText="1"/>
    </xf>
    <xf numFmtId="0" fontId="13" fillId="0" borderId="15" xfId="0" applyFont="1" applyBorder="1" applyAlignment="1">
      <alignment horizontal="left" vertical="top" wrapText="1"/>
    </xf>
    <xf numFmtId="0" fontId="13" fillId="0" borderId="60" xfId="0" applyFont="1" applyBorder="1" applyAlignment="1">
      <alignment horizontal="left" vertical="top" wrapText="1"/>
    </xf>
    <xf numFmtId="164" fontId="13" fillId="7" borderId="41" xfId="0" applyNumberFormat="1" applyFont="1" applyFill="1" applyBorder="1" applyAlignment="1">
      <alignment horizontal="center" vertical="center" wrapText="1"/>
    </xf>
    <xf numFmtId="0" fontId="13" fillId="0" borderId="42" xfId="0" applyFont="1" applyBorder="1" applyAlignment="1">
      <alignment horizontal="center" vertical="center" wrapText="1"/>
    </xf>
    <xf numFmtId="0" fontId="13" fillId="0" borderId="47" xfId="0" applyFont="1" applyFill="1" applyBorder="1" applyAlignment="1">
      <alignment horizontal="left" vertical="center" wrapText="1"/>
    </xf>
    <xf numFmtId="0" fontId="13" fillId="0" borderId="60" xfId="0" applyFont="1" applyFill="1" applyBorder="1" applyAlignment="1">
      <alignment horizontal="left" vertical="center" wrapText="1"/>
    </xf>
    <xf numFmtId="164" fontId="13" fillId="7" borderId="16" xfId="0" applyNumberFormat="1" applyFont="1" applyFill="1" applyBorder="1" applyAlignment="1">
      <alignment horizontal="center" vertical="center" wrapText="1"/>
    </xf>
    <xf numFmtId="0" fontId="13" fillId="0" borderId="46" xfId="0" applyFont="1" applyFill="1" applyBorder="1" applyAlignment="1">
      <alignment horizontal="left" vertical="top" wrapText="1"/>
    </xf>
    <xf numFmtId="0" fontId="13" fillId="0" borderId="50" xfId="0" applyFont="1" applyFill="1" applyBorder="1" applyAlignment="1">
      <alignment horizontal="left" vertical="top" wrapText="1"/>
    </xf>
    <xf numFmtId="164" fontId="12" fillId="6" borderId="22" xfId="1" applyNumberFormat="1" applyFont="1" applyFill="1" applyBorder="1" applyAlignment="1">
      <alignment horizontal="center" vertical="top"/>
    </xf>
    <xf numFmtId="164" fontId="12" fillId="6" borderId="1" xfId="1" applyNumberFormat="1" applyFont="1" applyFill="1" applyBorder="1" applyAlignment="1">
      <alignment horizontal="center" vertical="top"/>
    </xf>
    <xf numFmtId="164" fontId="12" fillId="6" borderId="20" xfId="1" applyNumberFormat="1" applyFont="1" applyFill="1" applyBorder="1" applyAlignment="1">
      <alignment horizontal="center" vertical="top"/>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13" fillId="10" borderId="14" xfId="0" applyFont="1" applyFill="1" applyBorder="1" applyAlignment="1">
      <alignment horizontal="left" vertical="top" wrapText="1"/>
    </xf>
    <xf numFmtId="49" fontId="12" fillId="11" borderId="6" xfId="1" applyNumberFormat="1" applyFont="1" applyFill="1" applyBorder="1" applyAlignment="1">
      <alignment horizontal="center" vertical="center" textRotation="90"/>
    </xf>
    <xf numFmtId="49" fontId="12" fillId="11" borderId="14" xfId="1" applyNumberFormat="1" applyFont="1" applyFill="1" applyBorder="1" applyAlignment="1">
      <alignment horizontal="center" vertical="center" textRotation="90"/>
    </xf>
    <xf numFmtId="49" fontId="12" fillId="11" borderId="22" xfId="1" applyNumberFormat="1" applyFont="1" applyFill="1" applyBorder="1" applyAlignment="1">
      <alignment horizontal="center" vertical="center" textRotation="90"/>
    </xf>
    <xf numFmtId="49" fontId="12" fillId="6" borderId="5" xfId="1" applyNumberFormat="1" applyFont="1" applyFill="1" applyBorder="1" applyAlignment="1">
      <alignment horizontal="center" vertical="top"/>
    </xf>
    <xf numFmtId="49" fontId="12" fillId="6" borderId="21" xfId="1" applyNumberFormat="1" applyFont="1" applyFill="1" applyBorder="1" applyAlignment="1">
      <alignment horizontal="center" vertical="top"/>
    </xf>
    <xf numFmtId="49" fontId="12" fillId="11" borderId="1" xfId="1" applyNumberFormat="1" applyFont="1" applyFill="1" applyBorder="1" applyAlignment="1">
      <alignment horizontal="center" vertical="top"/>
    </xf>
    <xf numFmtId="49" fontId="12" fillId="11" borderId="0" xfId="1" applyNumberFormat="1" applyFont="1" applyFill="1" applyBorder="1" applyAlignment="1">
      <alignment horizontal="center" vertical="top"/>
    </xf>
    <xf numFmtId="49" fontId="12" fillId="4" borderId="6" xfId="1" applyNumberFormat="1" applyFont="1" applyFill="1" applyBorder="1" applyAlignment="1">
      <alignment horizontal="center" vertical="top"/>
    </xf>
    <xf numFmtId="49" fontId="12" fillId="4" borderId="14" xfId="1" applyNumberFormat="1" applyFont="1" applyFill="1" applyBorder="1" applyAlignment="1">
      <alignment horizontal="center" vertical="top"/>
    </xf>
    <xf numFmtId="49" fontId="12" fillId="4" borderId="22" xfId="1" applyNumberFormat="1" applyFont="1" applyFill="1" applyBorder="1" applyAlignment="1">
      <alignment horizontal="center" vertical="top"/>
    </xf>
    <xf numFmtId="49" fontId="12" fillId="10" borderId="6" xfId="1" applyNumberFormat="1" applyFont="1" applyFill="1" applyBorder="1" applyAlignment="1">
      <alignment horizontal="center" vertical="top"/>
    </xf>
    <xf numFmtId="49" fontId="12" fillId="10" borderId="14" xfId="1" applyNumberFormat="1" applyFont="1" applyFill="1" applyBorder="1" applyAlignment="1">
      <alignment horizontal="center" vertical="top"/>
    </xf>
    <xf numFmtId="49" fontId="12" fillId="6" borderId="35" xfId="1" applyNumberFormat="1" applyFont="1" applyFill="1" applyBorder="1" applyAlignment="1">
      <alignment horizontal="center" vertical="top"/>
    </xf>
    <xf numFmtId="0" fontId="13" fillId="0" borderId="13" xfId="3" applyFont="1" applyFill="1" applyBorder="1" applyAlignment="1">
      <alignment horizontal="left" vertical="top" wrapText="1"/>
    </xf>
    <xf numFmtId="49" fontId="12" fillId="11" borderId="67" xfId="1" applyNumberFormat="1" applyFont="1" applyFill="1" applyBorder="1" applyAlignment="1">
      <alignment horizontal="center" vertical="center" textRotation="90"/>
    </xf>
    <xf numFmtId="49" fontId="12" fillId="11" borderId="35" xfId="1" applyNumberFormat="1" applyFont="1" applyFill="1" applyBorder="1" applyAlignment="1">
      <alignment horizontal="center" vertical="center" textRotation="90"/>
    </xf>
    <xf numFmtId="49" fontId="12" fillId="11" borderId="71" xfId="1" applyNumberFormat="1" applyFont="1" applyFill="1" applyBorder="1" applyAlignment="1">
      <alignment horizontal="center" vertical="center" textRotation="90"/>
    </xf>
    <xf numFmtId="49" fontId="12" fillId="0" borderId="7" xfId="1" applyNumberFormat="1" applyFont="1" applyFill="1" applyBorder="1" applyAlignment="1">
      <alignment horizontal="center" vertical="top"/>
    </xf>
    <xf numFmtId="49" fontId="12" fillId="0" borderId="8" xfId="1" applyNumberFormat="1" applyFont="1" applyFill="1" applyBorder="1" applyAlignment="1">
      <alignment horizontal="center" vertical="top"/>
    </xf>
    <xf numFmtId="49" fontId="12" fillId="0" borderId="9" xfId="1" applyNumberFormat="1" applyFont="1" applyFill="1" applyBorder="1" applyAlignment="1">
      <alignment horizontal="center" vertical="top"/>
    </xf>
    <xf numFmtId="49" fontId="13" fillId="0" borderId="5" xfId="1" applyNumberFormat="1" applyFont="1" applyBorder="1" applyAlignment="1">
      <alignment horizontal="center" vertical="center" textRotation="90"/>
    </xf>
    <xf numFmtId="49" fontId="13" fillId="0" borderId="13" xfId="1" applyNumberFormat="1" applyFont="1" applyBorder="1" applyAlignment="1">
      <alignment horizontal="center" vertical="center" textRotation="90"/>
    </xf>
    <xf numFmtId="165" fontId="61" fillId="0" borderId="0" xfId="1" applyNumberFormat="1" applyFont="1" applyFill="1" applyBorder="1" applyAlignment="1">
      <alignment horizontal="center" vertical="top" wrapText="1"/>
    </xf>
    <xf numFmtId="0" fontId="13" fillId="5" borderId="40" xfId="0" applyFont="1" applyFill="1" applyBorder="1" applyAlignment="1">
      <alignment horizontal="left" vertical="top" wrapText="1"/>
    </xf>
    <xf numFmtId="164" fontId="12" fillId="15" borderId="7" xfId="1" applyNumberFormat="1" applyFont="1" applyFill="1" applyBorder="1" applyAlignment="1">
      <alignment horizontal="center" vertical="top"/>
    </xf>
    <xf numFmtId="164" fontId="12" fillId="15" borderId="8" xfId="1" applyNumberFormat="1" applyFont="1" applyFill="1" applyBorder="1" applyAlignment="1">
      <alignment horizontal="center" vertical="top"/>
    </xf>
    <xf numFmtId="164" fontId="12" fillId="15" borderId="9" xfId="1" applyNumberFormat="1" applyFont="1" applyFill="1" applyBorder="1" applyAlignment="1">
      <alignment horizontal="center" vertical="top"/>
    </xf>
    <xf numFmtId="49" fontId="12" fillId="15" borderId="81" xfId="1" applyNumberFormat="1" applyFont="1" applyFill="1" applyBorder="1" applyAlignment="1">
      <alignment horizontal="right" vertical="top"/>
    </xf>
    <xf numFmtId="49" fontId="12" fillId="15" borderId="8" xfId="1" applyNumberFormat="1" applyFont="1" applyFill="1" applyBorder="1" applyAlignment="1">
      <alignment horizontal="right" vertical="top"/>
    </xf>
    <xf numFmtId="49" fontId="12" fillId="15" borderId="9" xfId="1" applyNumberFormat="1" applyFont="1" applyFill="1" applyBorder="1" applyAlignment="1">
      <alignment horizontal="right" vertical="top"/>
    </xf>
    <xf numFmtId="164" fontId="13" fillId="5" borderId="38" xfId="0" applyNumberFormat="1" applyFont="1" applyFill="1" applyBorder="1" applyAlignment="1">
      <alignment horizontal="center" vertical="center" wrapText="1"/>
    </xf>
    <xf numFmtId="4" fontId="61" fillId="0" borderId="0" xfId="1" applyNumberFormat="1" applyFont="1" applyFill="1" applyBorder="1" applyAlignment="1">
      <alignment horizontal="center" vertical="top" wrapText="1"/>
    </xf>
    <xf numFmtId="0" fontId="10" fillId="0" borderId="0" xfId="1" applyFont="1" applyBorder="1" applyAlignment="1">
      <alignment horizontal="left" vertical="top" wrapText="1"/>
    </xf>
    <xf numFmtId="0" fontId="8" fillId="0" borderId="53" xfId="1" applyFont="1" applyBorder="1" applyAlignment="1">
      <alignment horizontal="left" vertical="top" wrapText="1"/>
    </xf>
    <xf numFmtId="0" fontId="8" fillId="0" borderId="54" xfId="1" applyFont="1" applyBorder="1" applyAlignment="1">
      <alignment horizontal="left" vertical="top" wrapText="1"/>
    </xf>
    <xf numFmtId="0" fontId="10" fillId="0" borderId="45" xfId="1" applyFont="1" applyBorder="1" applyAlignment="1">
      <alignment horizontal="left" vertical="top" wrapText="1"/>
    </xf>
    <xf numFmtId="0" fontId="10" fillId="0" borderId="51" xfId="1" applyFont="1" applyBorder="1" applyAlignment="1">
      <alignment horizontal="left" vertical="top" wrapText="1"/>
    </xf>
    <xf numFmtId="0" fontId="10" fillId="0" borderId="55" xfId="1" applyFont="1" applyBorder="1" applyAlignment="1">
      <alignment horizontal="left" vertical="top" wrapText="1"/>
    </xf>
    <xf numFmtId="0" fontId="8" fillId="0" borderId="51" xfId="1" applyFont="1" applyBorder="1" applyAlignment="1">
      <alignment horizontal="left" vertical="top" wrapText="1"/>
    </xf>
    <xf numFmtId="0" fontId="8" fillId="0" borderId="55" xfId="1" applyFont="1" applyBorder="1" applyAlignment="1">
      <alignment horizontal="left" vertical="top" wrapText="1"/>
    </xf>
    <xf numFmtId="49" fontId="12" fillId="11" borderId="7" xfId="1" applyNumberFormat="1" applyFont="1" applyFill="1" applyBorder="1" applyAlignment="1">
      <alignment horizontal="center" vertical="top"/>
    </xf>
    <xf numFmtId="49" fontId="12" fillId="11" borderId="8" xfId="1" applyNumberFormat="1" applyFont="1" applyFill="1" applyBorder="1" applyAlignment="1">
      <alignment horizontal="center" vertical="top"/>
    </xf>
    <xf numFmtId="49" fontId="12" fillId="11" borderId="9" xfId="1" applyNumberFormat="1" applyFont="1" applyFill="1" applyBorder="1" applyAlignment="1">
      <alignment horizontal="center" vertical="top"/>
    </xf>
    <xf numFmtId="0" fontId="19" fillId="10" borderId="5" xfId="0" applyFont="1" applyFill="1" applyBorder="1" applyAlignment="1">
      <alignment horizontal="left" vertical="top" wrapText="1"/>
    </xf>
    <xf numFmtId="0" fontId="19" fillId="10" borderId="13" xfId="0" applyFont="1" applyFill="1" applyBorder="1" applyAlignment="1">
      <alignment horizontal="left" vertical="top" wrapText="1"/>
    </xf>
    <xf numFmtId="0" fontId="19" fillId="10" borderId="21" xfId="0" applyFont="1" applyFill="1" applyBorder="1" applyAlignment="1">
      <alignment horizontal="left" vertical="top" wrapText="1"/>
    </xf>
    <xf numFmtId="0" fontId="12" fillId="0" borderId="7" xfId="1" applyFont="1" applyFill="1" applyBorder="1" applyAlignment="1">
      <alignment horizontal="center" vertical="top" wrapText="1"/>
    </xf>
    <xf numFmtId="0" fontId="12" fillId="0" borderId="8" xfId="1" applyFont="1" applyFill="1" applyBorder="1" applyAlignment="1">
      <alignment horizontal="center" vertical="top" wrapText="1"/>
    </xf>
    <xf numFmtId="0" fontId="12" fillId="0" borderId="9" xfId="1" applyFont="1" applyFill="1" applyBorder="1" applyAlignment="1">
      <alignment horizontal="center" vertical="top" wrapText="1"/>
    </xf>
    <xf numFmtId="0" fontId="12" fillId="0" borderId="22" xfId="1" applyFont="1" applyFill="1" applyBorder="1" applyAlignment="1">
      <alignment horizontal="center" vertical="top" wrapText="1"/>
    </xf>
    <xf numFmtId="0" fontId="12" fillId="0" borderId="1" xfId="1" applyFont="1" applyFill="1" applyBorder="1" applyAlignment="1">
      <alignment horizontal="center" vertical="top" wrapText="1"/>
    </xf>
    <xf numFmtId="0" fontId="12" fillId="0" borderId="20" xfId="1" applyFont="1" applyFill="1" applyBorder="1" applyAlignment="1">
      <alignment horizontal="center" vertical="top" wrapText="1"/>
    </xf>
    <xf numFmtId="0" fontId="4" fillId="22" borderId="7" xfId="1" applyFont="1" applyFill="1" applyBorder="1" applyAlignment="1">
      <alignment horizontal="left" vertical="top" wrapText="1"/>
    </xf>
    <xf numFmtId="0" fontId="4" fillId="22" borderId="8" xfId="1" applyFont="1" applyFill="1" applyBorder="1" applyAlignment="1">
      <alignment horizontal="left" vertical="top" wrapText="1"/>
    </xf>
    <xf numFmtId="0" fontId="4" fillId="22" borderId="9" xfId="1" applyFont="1" applyFill="1" applyBorder="1" applyAlignment="1">
      <alignment horizontal="left" vertical="top" wrapText="1"/>
    </xf>
    <xf numFmtId="0" fontId="3" fillId="4" borderId="7" xfId="1" applyFont="1" applyFill="1" applyBorder="1" applyAlignment="1">
      <alignment horizontal="left" vertical="top" wrapText="1"/>
    </xf>
    <xf numFmtId="0" fontId="3" fillId="4" borderId="8" xfId="1" applyFont="1" applyFill="1" applyBorder="1" applyAlignment="1">
      <alignment horizontal="left" vertical="top" wrapText="1"/>
    </xf>
    <xf numFmtId="0" fontId="3" fillId="4" borderId="9" xfId="1" applyFont="1" applyFill="1" applyBorder="1" applyAlignment="1">
      <alignment horizontal="left" vertical="top" wrapText="1"/>
    </xf>
    <xf numFmtId="0" fontId="18" fillId="11" borderId="0" xfId="1" applyFont="1" applyFill="1" applyBorder="1" applyAlignment="1">
      <alignment horizontal="center" vertical="center" textRotation="90" wrapText="1"/>
    </xf>
    <xf numFmtId="49" fontId="12" fillId="11" borderId="7" xfId="1" applyNumberFormat="1" applyFont="1" applyFill="1" applyBorder="1" applyAlignment="1">
      <alignment horizontal="left" vertical="top" wrapText="1"/>
    </xf>
    <xf numFmtId="49" fontId="12" fillId="11" borderId="8" xfId="1" applyNumberFormat="1" applyFont="1" applyFill="1" applyBorder="1" applyAlignment="1">
      <alignment horizontal="left" vertical="top" wrapText="1"/>
    </xf>
    <xf numFmtId="49" fontId="12" fillId="11" borderId="9" xfId="1" applyNumberFormat="1" applyFont="1" applyFill="1" applyBorder="1" applyAlignment="1">
      <alignment horizontal="left" vertical="top" wrapText="1"/>
    </xf>
    <xf numFmtId="0" fontId="13" fillId="10" borderId="13" xfId="1" applyFont="1" applyFill="1" applyBorder="1" applyAlignment="1">
      <alignment horizontal="left" vertical="top" wrapText="1"/>
    </xf>
    <xf numFmtId="49" fontId="12" fillId="4" borderId="32" xfId="1" applyNumberFormat="1" applyFont="1" applyFill="1" applyBorder="1" applyAlignment="1">
      <alignment horizontal="center" vertical="top"/>
    </xf>
    <xf numFmtId="49" fontId="12" fillId="4" borderId="35" xfId="1" applyNumberFormat="1" applyFont="1" applyFill="1" applyBorder="1" applyAlignment="1">
      <alignment horizontal="center" vertical="top"/>
    </xf>
    <xf numFmtId="49" fontId="12" fillId="4" borderId="0" xfId="1" applyNumberFormat="1" applyFont="1" applyFill="1" applyBorder="1" applyAlignment="1">
      <alignment horizontal="center" vertical="top"/>
    </xf>
    <xf numFmtId="0" fontId="13" fillId="11" borderId="28" xfId="1" applyFont="1" applyFill="1" applyBorder="1" applyAlignment="1">
      <alignment horizontal="center" vertical="center" textRotation="90" wrapText="1"/>
    </xf>
    <xf numFmtId="0" fontId="13" fillId="11" borderId="0" xfId="1" applyFont="1" applyFill="1" applyBorder="1" applyAlignment="1">
      <alignment horizontal="center" vertical="center" textRotation="90" wrapText="1"/>
    </xf>
    <xf numFmtId="0" fontId="13" fillId="0" borderId="5" xfId="1" applyFont="1" applyFill="1" applyBorder="1" applyAlignment="1">
      <alignment horizontal="center" vertical="center" textRotation="90" wrapText="1"/>
    </xf>
    <xf numFmtId="0" fontId="13" fillId="0" borderId="21" xfId="1" applyFont="1" applyFill="1" applyBorder="1" applyAlignment="1">
      <alignment horizontal="center" vertical="center" textRotation="90" wrapText="1"/>
    </xf>
    <xf numFmtId="0" fontId="13" fillId="0" borderId="4" xfId="1" applyFont="1" applyBorder="1" applyAlignment="1">
      <alignment horizontal="center" vertical="center" textRotation="90" wrapText="1"/>
    </xf>
    <xf numFmtId="0" fontId="13" fillId="0" borderId="12" xfId="1" applyFont="1" applyBorder="1" applyAlignment="1">
      <alignment horizontal="center" vertical="center" textRotation="90" wrapText="1"/>
    </xf>
    <xf numFmtId="0" fontId="13" fillId="10" borderId="5" xfId="1" applyFont="1" applyFill="1" applyBorder="1" applyAlignment="1">
      <alignment horizontal="center" vertical="center" textRotation="90" wrapText="1"/>
    </xf>
    <xf numFmtId="0" fontId="13" fillId="10" borderId="21" xfId="1" applyFont="1" applyFill="1" applyBorder="1" applyAlignment="1">
      <alignment horizontal="center" vertical="center" textRotation="90" wrapText="1"/>
    </xf>
    <xf numFmtId="0" fontId="13" fillId="0" borderId="28" xfId="1" applyFont="1" applyBorder="1" applyAlignment="1">
      <alignment horizontal="center" vertical="center" wrapText="1"/>
    </xf>
    <xf numFmtId="0" fontId="13" fillId="0" borderId="0" xfId="1" applyFont="1" applyBorder="1" applyAlignment="1">
      <alignment horizontal="center" vertical="center" wrapText="1"/>
    </xf>
    <xf numFmtId="0" fontId="13" fillId="0" borderId="0" xfId="1" applyFont="1" applyAlignment="1">
      <alignment horizontal="center" vertical="top" wrapText="1"/>
    </xf>
    <xf numFmtId="0" fontId="12" fillId="0" borderId="0" xfId="1" applyFont="1" applyAlignment="1">
      <alignment horizontal="center" vertical="center" wrapText="1"/>
    </xf>
    <xf numFmtId="0" fontId="13" fillId="0" borderId="5" xfId="1" applyNumberFormat="1" applyFont="1" applyBorder="1" applyAlignment="1">
      <alignment horizontal="center" vertical="center" textRotation="90" wrapText="1"/>
    </xf>
    <xf numFmtId="0" fontId="13" fillId="0" borderId="13" xfId="1" applyNumberFormat="1" applyFont="1" applyBorder="1" applyAlignment="1">
      <alignment horizontal="center" vertical="center" textRotation="90" wrapText="1"/>
    </xf>
    <xf numFmtId="0" fontId="13" fillId="0" borderId="5" xfId="1" applyFont="1" applyBorder="1" applyAlignment="1">
      <alignment horizontal="center" vertical="center" textRotation="90" wrapText="1"/>
    </xf>
    <xf numFmtId="0" fontId="13" fillId="0" borderId="21" xfId="1" applyFont="1" applyBorder="1" applyAlignment="1">
      <alignment horizontal="center" vertical="center" textRotation="90" wrapText="1"/>
    </xf>
    <xf numFmtId="0" fontId="10" fillId="11" borderId="5" xfId="1" applyFont="1" applyFill="1" applyBorder="1" applyAlignment="1">
      <alignment horizontal="center" vertical="center" textRotation="90" wrapText="1"/>
    </xf>
    <xf numFmtId="0" fontId="10" fillId="11" borderId="21" xfId="1" applyFont="1" applyFill="1" applyBorder="1" applyAlignment="1">
      <alignment horizontal="center" vertical="center" textRotation="90" wrapText="1"/>
    </xf>
    <xf numFmtId="0" fontId="13" fillId="22" borderId="5" xfId="1" applyFont="1" applyFill="1" applyBorder="1" applyAlignment="1">
      <alignment horizontal="center" vertical="center" textRotation="90" wrapText="1"/>
    </xf>
    <xf numFmtId="0" fontId="13" fillId="22" borderId="21" xfId="1" applyFont="1" applyFill="1" applyBorder="1" applyAlignment="1">
      <alignment horizontal="center" vertical="center" textRotation="90" wrapText="1"/>
    </xf>
    <xf numFmtId="0" fontId="13" fillId="4" borderId="4" xfId="1" applyFont="1" applyFill="1" applyBorder="1" applyAlignment="1">
      <alignment horizontal="center" vertical="center" textRotation="90" wrapText="1"/>
    </xf>
    <xf numFmtId="0" fontId="13" fillId="4" borderId="20" xfId="1" applyFont="1" applyFill="1" applyBorder="1" applyAlignment="1">
      <alignment horizontal="center" vertical="center" textRotation="90" wrapText="1"/>
    </xf>
    <xf numFmtId="49" fontId="12" fillId="11" borderId="6" xfId="1" applyNumberFormat="1" applyFont="1" applyFill="1" applyBorder="1" applyAlignment="1">
      <alignment horizontal="center" vertical="top"/>
    </xf>
    <xf numFmtId="49" fontId="12" fillId="11" borderId="14" xfId="1" applyNumberFormat="1" applyFont="1" applyFill="1" applyBorder="1" applyAlignment="1">
      <alignment horizontal="center" vertical="top"/>
    </xf>
    <xf numFmtId="49" fontId="12" fillId="11" borderId="22" xfId="1" applyNumberFormat="1" applyFont="1" applyFill="1" applyBorder="1" applyAlignment="1">
      <alignment horizontal="center" vertical="top"/>
    </xf>
    <xf numFmtId="49" fontId="12" fillId="11" borderId="28" xfId="1" applyNumberFormat="1" applyFont="1" applyFill="1" applyBorder="1" applyAlignment="1">
      <alignment horizontal="center" vertical="top"/>
    </xf>
    <xf numFmtId="49" fontId="13" fillId="0" borderId="12" xfId="0" applyNumberFormat="1" applyFont="1" applyBorder="1" applyAlignment="1">
      <alignment horizontal="left" vertical="top" wrapText="1"/>
    </xf>
    <xf numFmtId="49" fontId="13" fillId="0" borderId="28" xfId="0" applyNumberFormat="1" applyFont="1" applyBorder="1" applyAlignment="1">
      <alignment horizontal="center" vertical="top" wrapText="1"/>
    </xf>
    <xf numFmtId="49" fontId="13" fillId="0" borderId="0" xfId="0" applyNumberFormat="1" applyFont="1" applyBorder="1" applyAlignment="1">
      <alignment horizontal="center" vertical="top" wrapText="1"/>
    </xf>
    <xf numFmtId="49" fontId="13" fillId="0" borderId="5" xfId="1" applyNumberFormat="1" applyFont="1" applyBorder="1" applyAlignment="1">
      <alignment horizontal="center" vertical="top"/>
    </xf>
    <xf numFmtId="49" fontId="13" fillId="0" borderId="13" xfId="1" applyNumberFormat="1" applyFont="1" applyBorder="1" applyAlignment="1">
      <alignment horizontal="center" vertical="top"/>
    </xf>
    <xf numFmtId="49" fontId="13" fillId="0" borderId="21" xfId="1" applyNumberFormat="1" applyFont="1" applyBorder="1" applyAlignment="1">
      <alignment horizontal="center" vertical="top"/>
    </xf>
    <xf numFmtId="49" fontId="12" fillId="6" borderId="13" xfId="1" applyNumberFormat="1" applyFont="1" applyFill="1" applyBorder="1" applyAlignment="1">
      <alignment horizontal="center" vertical="top"/>
    </xf>
    <xf numFmtId="0" fontId="18" fillId="11" borderId="4" xfId="1" applyFont="1" applyFill="1" applyBorder="1" applyAlignment="1">
      <alignment horizontal="center" vertical="center" textRotation="90" wrapText="1"/>
    </xf>
    <xf numFmtId="0" fontId="18" fillId="11" borderId="12" xfId="1" applyFont="1" applyFill="1" applyBorder="1" applyAlignment="1">
      <alignment horizontal="center" vertical="center" textRotation="90" wrapText="1"/>
    </xf>
    <xf numFmtId="0" fontId="18" fillId="11" borderId="20" xfId="1" applyFont="1" applyFill="1" applyBorder="1" applyAlignment="1">
      <alignment horizontal="center" vertical="center" textRotation="90" wrapText="1"/>
    </xf>
    <xf numFmtId="49" fontId="13" fillId="0" borderId="6" xfId="0" applyNumberFormat="1" applyFont="1" applyBorder="1" applyAlignment="1">
      <alignment horizontal="left" vertical="top" wrapText="1"/>
    </xf>
    <xf numFmtId="49" fontId="13" fillId="0" borderId="14" xfId="0" applyNumberFormat="1" applyFont="1" applyBorder="1" applyAlignment="1">
      <alignment horizontal="left" vertical="top" wrapText="1"/>
    </xf>
    <xf numFmtId="49" fontId="13" fillId="0" borderId="22" xfId="0" applyNumberFormat="1" applyFont="1" applyBorder="1" applyAlignment="1">
      <alignment horizontal="left" vertical="top" wrapText="1"/>
    </xf>
    <xf numFmtId="49" fontId="13" fillId="0" borderId="21" xfId="1" applyNumberFormat="1" applyFont="1" applyBorder="1" applyAlignment="1">
      <alignment horizontal="center" vertical="center" textRotation="90"/>
    </xf>
    <xf numFmtId="49" fontId="12" fillId="0" borderId="14" xfId="1" applyNumberFormat="1" applyFont="1" applyFill="1" applyBorder="1" applyAlignment="1">
      <alignment horizontal="center" vertical="top"/>
    </xf>
    <xf numFmtId="49" fontId="12" fillId="0" borderId="0" xfId="1" applyNumberFormat="1" applyFont="1" applyFill="1" applyBorder="1" applyAlignment="1">
      <alignment horizontal="center" vertical="top"/>
    </xf>
    <xf numFmtId="49" fontId="12" fillId="0" borderId="22" xfId="1" applyNumberFormat="1" applyFont="1" applyFill="1" applyBorder="1" applyAlignment="1">
      <alignment horizontal="center" vertical="top"/>
    </xf>
    <xf numFmtId="49" fontId="12" fillId="0" borderId="1" xfId="1" applyNumberFormat="1" applyFont="1" applyFill="1" applyBorder="1" applyAlignment="1">
      <alignment horizontal="center" vertical="top"/>
    </xf>
    <xf numFmtId="49" fontId="13" fillId="10" borderId="28" xfId="1" applyNumberFormat="1" applyFont="1" applyFill="1" applyBorder="1" applyAlignment="1">
      <alignment horizontal="left" vertical="top" wrapText="1"/>
    </xf>
    <xf numFmtId="49" fontId="13" fillId="10" borderId="0" xfId="1" applyNumberFormat="1" applyFont="1" applyFill="1" applyBorder="1" applyAlignment="1">
      <alignment horizontal="left" vertical="top" wrapText="1"/>
    </xf>
    <xf numFmtId="49" fontId="13" fillId="10" borderId="1" xfId="1" applyNumberFormat="1" applyFont="1" applyFill="1" applyBorder="1" applyAlignment="1">
      <alignment horizontal="left" vertical="top" wrapText="1"/>
    </xf>
    <xf numFmtId="49" fontId="12" fillId="4" borderId="5" xfId="1" applyNumberFormat="1" applyFont="1" applyFill="1" applyBorder="1" applyAlignment="1">
      <alignment horizontal="center" vertical="top"/>
    </xf>
    <xf numFmtId="49" fontId="12" fillId="4" borderId="13" xfId="1" applyNumberFormat="1" applyFont="1" applyFill="1" applyBorder="1" applyAlignment="1">
      <alignment horizontal="center" vertical="top"/>
    </xf>
    <xf numFmtId="49" fontId="12" fillId="4" borderId="21" xfId="1" applyNumberFormat="1" applyFont="1" applyFill="1" applyBorder="1" applyAlignment="1">
      <alignment horizontal="center" vertical="top"/>
    </xf>
    <xf numFmtId="49" fontId="12" fillId="10" borderId="22" xfId="1" applyNumberFormat="1" applyFont="1" applyFill="1" applyBorder="1" applyAlignment="1">
      <alignment horizontal="center" vertical="top"/>
    </xf>
    <xf numFmtId="49" fontId="12" fillId="10" borderId="0" xfId="1" applyNumberFormat="1" applyFont="1" applyFill="1" applyBorder="1" applyAlignment="1">
      <alignment horizontal="center" vertical="top"/>
    </xf>
    <xf numFmtId="49" fontId="12" fillId="10" borderId="1" xfId="1" applyNumberFormat="1" applyFont="1" applyFill="1" applyBorder="1" applyAlignment="1">
      <alignment horizontal="center" vertical="top"/>
    </xf>
    <xf numFmtId="49" fontId="12" fillId="0" borderId="6" xfId="1" applyNumberFormat="1" applyFont="1" applyFill="1" applyBorder="1" applyAlignment="1">
      <alignment horizontal="center" vertical="top"/>
    </xf>
    <xf numFmtId="49" fontId="12" fillId="0" borderId="28" xfId="1" applyNumberFormat="1" applyFont="1" applyFill="1" applyBorder="1" applyAlignment="1">
      <alignment horizontal="center" vertical="top"/>
    </xf>
    <xf numFmtId="49" fontId="12" fillId="0" borderId="4" xfId="1" applyNumberFormat="1" applyFont="1" applyFill="1" applyBorder="1" applyAlignment="1">
      <alignment horizontal="center" vertical="top"/>
    </xf>
    <xf numFmtId="49" fontId="12" fillId="0" borderId="12" xfId="1" applyNumberFormat="1" applyFont="1" applyFill="1" applyBorder="1" applyAlignment="1">
      <alignment horizontal="center" vertical="top"/>
    </xf>
    <xf numFmtId="49" fontId="12" fillId="0" borderId="20" xfId="1" applyNumberFormat="1" applyFont="1" applyFill="1" applyBorder="1" applyAlignment="1">
      <alignment horizontal="center" vertical="top"/>
    </xf>
    <xf numFmtId="49" fontId="12" fillId="11" borderId="4" xfId="1" applyNumberFormat="1" applyFont="1" applyFill="1" applyBorder="1" applyAlignment="1">
      <alignment horizontal="center" vertical="center" textRotation="90"/>
    </xf>
    <xf numFmtId="49" fontId="12" fillId="11" borderId="12" xfId="1" applyNumberFormat="1" applyFont="1" applyFill="1" applyBorder="1" applyAlignment="1">
      <alignment horizontal="center" vertical="center" textRotation="90"/>
    </xf>
    <xf numFmtId="49" fontId="12" fillId="11" borderId="20" xfId="1" applyNumberFormat="1" applyFont="1" applyFill="1" applyBorder="1" applyAlignment="1">
      <alignment horizontal="center" vertical="center" textRotation="90"/>
    </xf>
    <xf numFmtId="49" fontId="13" fillId="11" borderId="0" xfId="1" applyNumberFormat="1" applyFont="1" applyFill="1" applyBorder="1" applyAlignment="1">
      <alignment horizontal="center" vertical="top"/>
    </xf>
    <xf numFmtId="49" fontId="13" fillId="11" borderId="1" xfId="1" applyNumberFormat="1" applyFont="1" applyFill="1" applyBorder="1" applyAlignment="1">
      <alignment horizontal="center" vertical="top"/>
    </xf>
    <xf numFmtId="164" fontId="13" fillId="7" borderId="47" xfId="0" applyNumberFormat="1" applyFont="1" applyFill="1" applyBorder="1" applyAlignment="1">
      <alignment horizontal="left" vertical="center" wrapText="1"/>
    </xf>
    <xf numFmtId="164" fontId="13" fillId="7" borderId="60" xfId="0" applyNumberFormat="1" applyFont="1" applyFill="1" applyBorder="1" applyAlignment="1">
      <alignment horizontal="left" vertical="center" wrapText="1"/>
    </xf>
    <xf numFmtId="0" fontId="17" fillId="0" borderId="56" xfId="0" applyFont="1" applyFill="1" applyBorder="1" applyAlignment="1">
      <alignment horizontal="left" vertical="top" wrapText="1"/>
    </xf>
    <xf numFmtId="0" fontId="17" fillId="0" borderId="13" xfId="0" applyFont="1" applyFill="1" applyBorder="1" applyAlignment="1">
      <alignment horizontal="left" vertical="top" wrapText="1"/>
    </xf>
    <xf numFmtId="49" fontId="12" fillId="11" borderId="6" xfId="1" applyNumberFormat="1" applyFont="1" applyFill="1" applyBorder="1" applyAlignment="1">
      <alignment horizontal="center" vertical="top" wrapText="1"/>
    </xf>
    <xf numFmtId="49" fontId="12" fillId="11" borderId="28" xfId="1" applyNumberFormat="1" applyFont="1" applyFill="1" applyBorder="1" applyAlignment="1">
      <alignment horizontal="center" vertical="top" wrapText="1"/>
    </xf>
    <xf numFmtId="49" fontId="12" fillId="11" borderId="4" xfId="1" applyNumberFormat="1" applyFont="1" applyFill="1" applyBorder="1" applyAlignment="1">
      <alignment horizontal="center" vertical="top" wrapText="1"/>
    </xf>
    <xf numFmtId="49" fontId="12" fillId="11" borderId="14" xfId="1" applyNumberFormat="1" applyFont="1" applyFill="1" applyBorder="1" applyAlignment="1">
      <alignment horizontal="center" vertical="top" wrapText="1"/>
    </xf>
    <xf numFmtId="49" fontId="12" fillId="11" borderId="0" xfId="1" applyNumberFormat="1" applyFont="1" applyFill="1" applyBorder="1" applyAlignment="1">
      <alignment horizontal="center" vertical="top" wrapText="1"/>
    </xf>
    <xf numFmtId="49" fontId="12" fillId="11" borderId="12" xfId="1" applyNumberFormat="1" applyFont="1" applyFill="1" applyBorder="1" applyAlignment="1">
      <alignment horizontal="center" vertical="top" wrapText="1"/>
    </xf>
    <xf numFmtId="49" fontId="12" fillId="11" borderId="22" xfId="1" applyNumberFormat="1" applyFont="1" applyFill="1" applyBorder="1" applyAlignment="1">
      <alignment horizontal="center" vertical="top" wrapText="1"/>
    </xf>
    <xf numFmtId="49" fontId="12" fillId="11" borderId="1" xfId="1" applyNumberFormat="1" applyFont="1" applyFill="1" applyBorder="1" applyAlignment="1">
      <alignment horizontal="center" vertical="top" wrapText="1"/>
    </xf>
    <xf numFmtId="49" fontId="12" fillId="11" borderId="20" xfId="1" applyNumberFormat="1" applyFont="1" applyFill="1" applyBorder="1" applyAlignment="1">
      <alignment horizontal="center" vertical="top" wrapText="1"/>
    </xf>
    <xf numFmtId="0" fontId="3" fillId="0" borderId="7" xfId="1" applyFont="1" applyFill="1" applyBorder="1" applyAlignment="1">
      <alignment horizontal="center" vertical="top" wrapText="1"/>
    </xf>
    <xf numFmtId="0" fontId="3" fillId="0" borderId="8" xfId="1" applyFont="1" applyFill="1" applyBorder="1" applyAlignment="1">
      <alignment horizontal="center" vertical="top" wrapText="1"/>
    </xf>
    <xf numFmtId="0" fontId="3" fillId="0" borderId="9" xfId="1" applyFont="1" applyFill="1" applyBorder="1" applyAlignment="1">
      <alignment horizontal="center" vertical="top" wrapText="1"/>
    </xf>
    <xf numFmtId="0" fontId="3" fillId="22" borderId="7" xfId="1" applyFont="1" applyFill="1" applyBorder="1" applyAlignment="1">
      <alignment horizontal="left" vertical="top" wrapText="1"/>
    </xf>
    <xf numFmtId="0" fontId="3" fillId="22" borderId="8" xfId="1" applyFont="1" applyFill="1" applyBorder="1" applyAlignment="1">
      <alignment horizontal="left" vertical="top" wrapText="1"/>
    </xf>
    <xf numFmtId="0" fontId="3" fillId="22" borderId="9" xfId="1" applyFont="1" applyFill="1" applyBorder="1" applyAlignment="1">
      <alignment horizontal="left" vertical="top" wrapText="1"/>
    </xf>
    <xf numFmtId="0" fontId="13" fillId="0" borderId="47" xfId="0" applyFont="1" applyFill="1" applyBorder="1" applyAlignment="1">
      <alignment horizontal="left" vertical="top" wrapText="1"/>
    </xf>
    <xf numFmtId="0" fontId="13" fillId="0" borderId="60" xfId="0" applyFont="1" applyFill="1" applyBorder="1" applyAlignment="1">
      <alignment horizontal="left" vertical="top" wrapText="1"/>
    </xf>
    <xf numFmtId="0" fontId="26" fillId="0" borderId="6" xfId="0" applyFont="1" applyFill="1" applyBorder="1" applyAlignment="1">
      <alignment horizontal="left" vertical="center" wrapText="1"/>
    </xf>
    <xf numFmtId="0" fontId="26" fillId="0" borderId="45" xfId="0" applyFont="1" applyFill="1" applyBorder="1" applyAlignment="1">
      <alignment horizontal="left" vertical="center" wrapText="1"/>
    </xf>
    <xf numFmtId="0" fontId="26" fillId="0" borderId="33" xfId="0" applyFont="1" applyFill="1" applyBorder="1" applyAlignment="1">
      <alignment horizontal="center" vertical="center" wrapText="1"/>
    </xf>
    <xf numFmtId="0" fontId="26" fillId="0" borderId="38"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5"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24" borderId="6" xfId="0" applyFont="1" applyFill="1" applyBorder="1" applyAlignment="1">
      <alignment horizontal="left" vertical="center" wrapText="1"/>
    </xf>
    <xf numFmtId="0" fontId="13" fillId="24" borderId="45" xfId="0" applyFont="1" applyFill="1" applyBorder="1" applyAlignment="1">
      <alignment horizontal="left" vertical="center" wrapText="1"/>
    </xf>
    <xf numFmtId="0" fontId="13" fillId="24" borderId="33" xfId="0" applyFont="1" applyFill="1" applyBorder="1" applyAlignment="1">
      <alignment horizontal="center" vertical="center" wrapText="1"/>
    </xf>
    <xf numFmtId="0" fontId="13" fillId="24" borderId="38" xfId="0" applyFont="1" applyFill="1" applyBorder="1" applyAlignment="1">
      <alignment horizontal="center" vertical="center" wrapText="1"/>
    </xf>
    <xf numFmtId="0" fontId="13" fillId="0" borderId="4" xfId="0" applyFont="1" applyBorder="1" applyAlignment="1">
      <alignment horizontal="center" vertical="center" wrapText="1"/>
    </xf>
    <xf numFmtId="49" fontId="13" fillId="0" borderId="4" xfId="1" applyNumberFormat="1" applyFont="1" applyBorder="1" applyAlignment="1">
      <alignment horizontal="center" vertical="center" textRotation="90"/>
    </xf>
    <xf numFmtId="49" fontId="13" fillId="0" borderId="12" xfId="1" applyNumberFormat="1" applyFont="1" applyBorder="1" applyAlignment="1">
      <alignment horizontal="center" vertical="center" textRotation="90"/>
    </xf>
    <xf numFmtId="49" fontId="13" fillId="0" borderId="20" xfId="1" applyNumberFormat="1" applyFont="1" applyBorder="1" applyAlignment="1">
      <alignment horizontal="center" vertical="center" textRotation="90"/>
    </xf>
    <xf numFmtId="0" fontId="12" fillId="11" borderId="5" xfId="1" applyFont="1" applyFill="1" applyBorder="1" applyAlignment="1">
      <alignment horizontal="center" vertical="center" textRotation="90" wrapText="1"/>
    </xf>
    <xf numFmtId="0" fontId="12" fillId="11" borderId="13" xfId="1" applyFont="1" applyFill="1" applyBorder="1" applyAlignment="1">
      <alignment horizontal="center" vertical="center" textRotation="90" wrapText="1"/>
    </xf>
    <xf numFmtId="0" fontId="12" fillId="11" borderId="21" xfId="1" applyFont="1" applyFill="1" applyBorder="1" applyAlignment="1">
      <alignment horizontal="center" vertical="center" textRotation="90" wrapText="1"/>
    </xf>
    <xf numFmtId="0" fontId="3" fillId="11" borderId="4" xfId="0" applyFont="1" applyFill="1" applyBorder="1" applyAlignment="1">
      <alignment horizontal="left" vertical="top" wrapText="1"/>
    </xf>
    <xf numFmtId="0" fontId="3" fillId="11" borderId="12" xfId="0" applyFont="1" applyFill="1" applyBorder="1" applyAlignment="1">
      <alignment horizontal="left" vertical="top" wrapText="1"/>
    </xf>
    <xf numFmtId="0" fontId="3" fillId="11" borderId="20" xfId="0" applyFont="1" applyFill="1" applyBorder="1" applyAlignment="1">
      <alignment horizontal="left" vertical="top" wrapText="1"/>
    </xf>
    <xf numFmtId="49" fontId="19" fillId="10" borderId="5" xfId="1" applyNumberFormat="1" applyFont="1" applyFill="1" applyBorder="1" applyAlignment="1">
      <alignment horizontal="center" vertical="top"/>
    </xf>
    <xf numFmtId="49" fontId="19" fillId="10" borderId="13" xfId="1" applyNumberFormat="1" applyFont="1" applyFill="1" applyBorder="1" applyAlignment="1">
      <alignment horizontal="center" vertical="top"/>
    </xf>
    <xf numFmtId="49" fontId="19" fillId="10" borderId="21" xfId="1" applyNumberFormat="1" applyFont="1" applyFill="1" applyBorder="1" applyAlignment="1">
      <alignment horizontal="center" vertical="top"/>
    </xf>
    <xf numFmtId="0" fontId="19" fillId="10" borderId="5" xfId="3" applyFont="1" applyFill="1" applyBorder="1" applyAlignment="1">
      <alignment horizontal="left" vertical="top" wrapText="1"/>
    </xf>
    <xf numFmtId="0" fontId="19" fillId="10" borderId="13" xfId="3" applyFont="1" applyFill="1" applyBorder="1" applyAlignment="1">
      <alignment horizontal="left" vertical="top" wrapText="1"/>
    </xf>
    <xf numFmtId="0" fontId="26" fillId="10" borderId="28" xfId="0" applyFont="1" applyFill="1" applyBorder="1" applyAlignment="1">
      <alignment horizontal="left" vertical="top" wrapText="1"/>
    </xf>
    <xf numFmtId="0" fontId="26" fillId="10" borderId="0" xfId="0" applyFont="1" applyFill="1" applyBorder="1" applyAlignment="1">
      <alignment horizontal="left" vertical="top" wrapText="1"/>
    </xf>
    <xf numFmtId="0" fontId="26" fillId="10" borderId="1" xfId="0" applyFont="1" applyFill="1" applyBorder="1" applyAlignment="1">
      <alignment horizontal="left" vertical="top" wrapText="1"/>
    </xf>
    <xf numFmtId="49" fontId="3" fillId="11" borderId="28" xfId="3" applyNumberFormat="1" applyFont="1" applyFill="1" applyBorder="1" applyAlignment="1">
      <alignment horizontal="center" vertical="top" wrapText="1"/>
    </xf>
    <xf numFmtId="0" fontId="31" fillId="11" borderId="1" xfId="3" applyFont="1" applyFill="1" applyBorder="1" applyAlignment="1">
      <alignment horizontal="center" vertical="top" wrapText="1"/>
    </xf>
    <xf numFmtId="49" fontId="3" fillId="10" borderId="5" xfId="3" applyNumberFormat="1" applyFont="1" applyFill="1" applyBorder="1" applyAlignment="1">
      <alignment horizontal="center" vertical="top"/>
    </xf>
    <xf numFmtId="49" fontId="3" fillId="10" borderId="21" xfId="3" applyNumberFormat="1" applyFont="1" applyFill="1" applyBorder="1" applyAlignment="1">
      <alignment horizontal="center" vertical="top"/>
    </xf>
    <xf numFmtId="0" fontId="5" fillId="10" borderId="5" xfId="4" applyFont="1" applyFill="1" applyBorder="1" applyAlignment="1">
      <alignment horizontal="left" vertical="top" wrapText="1"/>
    </xf>
    <xf numFmtId="0" fontId="5" fillId="10" borderId="13" xfId="4" applyFont="1" applyFill="1" applyBorder="1" applyAlignment="1">
      <alignment horizontal="left" vertical="top" wrapText="1"/>
    </xf>
    <xf numFmtId="0" fontId="5" fillId="10" borderId="21" xfId="4" applyFont="1" applyFill="1" applyBorder="1" applyAlignment="1">
      <alignment horizontal="left" vertical="top" wrapText="1"/>
    </xf>
    <xf numFmtId="49" fontId="3" fillId="11" borderId="0" xfId="3" applyNumberFormat="1" applyFont="1" applyFill="1" applyBorder="1" applyAlignment="1">
      <alignment horizontal="center" vertical="top" wrapText="1"/>
    </xf>
    <xf numFmtId="0" fontId="3" fillId="11" borderId="5" xfId="3" applyFont="1" applyFill="1" applyBorder="1" applyAlignment="1">
      <alignment horizontal="left" vertical="top" wrapText="1"/>
    </xf>
    <xf numFmtId="0" fontId="3" fillId="11" borderId="13" xfId="3" applyFont="1" applyFill="1" applyBorder="1" applyAlignment="1">
      <alignment horizontal="left" vertical="top" wrapText="1"/>
    </xf>
    <xf numFmtId="0" fontId="3" fillId="11" borderId="21" xfId="3" applyFont="1" applyFill="1" applyBorder="1" applyAlignment="1">
      <alignment horizontal="left" vertical="top" wrapText="1"/>
    </xf>
    <xf numFmtId="49" fontId="10" fillId="0" borderId="2" xfId="3" applyNumberFormat="1" applyFont="1" applyBorder="1" applyAlignment="1">
      <alignment horizontal="center" vertical="top" textRotation="90"/>
    </xf>
    <xf numFmtId="49" fontId="10" fillId="0" borderId="13" xfId="3" applyNumberFormat="1" applyFont="1" applyBorder="1" applyAlignment="1">
      <alignment horizontal="center" vertical="top" textRotation="90"/>
    </xf>
    <xf numFmtId="49" fontId="10" fillId="0" borderId="18" xfId="3" applyNumberFormat="1" applyFont="1" applyBorder="1" applyAlignment="1">
      <alignment horizontal="center" vertical="top" textRotation="90"/>
    </xf>
    <xf numFmtId="49" fontId="5" fillId="0" borderId="5" xfId="3" applyNumberFormat="1" applyFont="1" applyBorder="1" applyAlignment="1">
      <alignment horizontal="center" vertical="top"/>
    </xf>
    <xf numFmtId="49" fontId="5" fillId="0" borderId="13" xfId="3" applyNumberFormat="1" applyFont="1" applyBorder="1" applyAlignment="1">
      <alignment horizontal="center" vertical="top"/>
    </xf>
    <xf numFmtId="49" fontId="5" fillId="0" borderId="21" xfId="3" applyNumberFormat="1" applyFont="1" applyBorder="1" applyAlignment="1">
      <alignment horizontal="center" vertical="top"/>
    </xf>
    <xf numFmtId="49" fontId="10" fillId="0" borderId="2" xfId="3" applyNumberFormat="1" applyFont="1" applyBorder="1" applyAlignment="1">
      <alignment horizontal="center" vertical="center" textRotation="90"/>
    </xf>
    <xf numFmtId="49" fontId="10" fillId="0" borderId="13" xfId="3" applyNumberFormat="1" applyFont="1" applyBorder="1" applyAlignment="1">
      <alignment horizontal="center" vertical="center" textRotation="90"/>
    </xf>
    <xf numFmtId="49" fontId="10" fillId="0" borderId="18" xfId="3" applyNumberFormat="1" applyFont="1" applyBorder="1" applyAlignment="1">
      <alignment horizontal="center" vertical="center" textRotation="90"/>
    </xf>
    <xf numFmtId="0" fontId="3" fillId="11" borderId="28" xfId="3" applyFont="1" applyFill="1" applyBorder="1" applyAlignment="1">
      <alignment horizontal="center" vertical="top" wrapText="1"/>
    </xf>
    <xf numFmtId="0" fontId="3" fillId="11" borderId="4" xfId="3" applyFont="1" applyFill="1" applyBorder="1" applyAlignment="1">
      <alignment horizontal="center" vertical="top" wrapText="1"/>
    </xf>
    <xf numFmtId="0" fontId="3" fillId="11" borderId="14" xfId="3" applyFont="1" applyFill="1" applyBorder="1" applyAlignment="1">
      <alignment horizontal="center" vertical="top" wrapText="1"/>
    </xf>
    <xf numFmtId="0" fontId="3" fillId="11" borderId="0" xfId="3" applyFont="1" applyFill="1" applyBorder="1" applyAlignment="1">
      <alignment horizontal="center" vertical="top" wrapText="1"/>
    </xf>
    <xf numFmtId="0" fontId="3" fillId="11" borderId="12" xfId="3" applyFont="1" applyFill="1" applyBorder="1" applyAlignment="1">
      <alignment horizontal="center" vertical="top" wrapText="1"/>
    </xf>
    <xf numFmtId="0" fontId="3" fillId="11" borderId="22" xfId="3" applyFont="1" applyFill="1" applyBorder="1" applyAlignment="1">
      <alignment horizontal="center" vertical="top" wrapText="1"/>
    </xf>
    <xf numFmtId="0" fontId="3" fillId="11" borderId="1" xfId="3" applyFont="1" applyFill="1" applyBorder="1" applyAlignment="1">
      <alignment horizontal="center" vertical="top" wrapText="1"/>
    </xf>
    <xf numFmtId="0" fontId="3" fillId="11" borderId="20" xfId="3" applyFont="1" applyFill="1" applyBorder="1" applyAlignment="1">
      <alignment horizontal="center" vertical="top" wrapText="1"/>
    </xf>
    <xf numFmtId="49" fontId="3" fillId="10" borderId="13" xfId="3" applyNumberFormat="1" applyFont="1" applyFill="1" applyBorder="1" applyAlignment="1">
      <alignment horizontal="center" vertical="top"/>
    </xf>
    <xf numFmtId="49" fontId="3" fillId="11" borderId="6" xfId="3" applyNumberFormat="1" applyFont="1" applyFill="1" applyBorder="1" applyAlignment="1">
      <alignment horizontal="center" vertical="top"/>
    </xf>
    <xf numFmtId="49" fontId="3" fillId="11" borderId="14" xfId="3" applyNumberFormat="1" applyFont="1" applyFill="1" applyBorder="1" applyAlignment="1">
      <alignment horizontal="center" vertical="top"/>
    </xf>
    <xf numFmtId="49" fontId="3" fillId="11" borderId="22" xfId="3" applyNumberFormat="1" applyFont="1" applyFill="1" applyBorder="1" applyAlignment="1">
      <alignment horizontal="center" vertical="top"/>
    </xf>
    <xf numFmtId="49" fontId="10" fillId="0" borderId="5" xfId="3" applyNumberFormat="1" applyFont="1" applyBorder="1" applyAlignment="1">
      <alignment horizontal="center" vertical="center" textRotation="90"/>
    </xf>
    <xf numFmtId="49" fontId="10" fillId="0" borderId="21" xfId="3" applyNumberFormat="1" applyFont="1" applyBorder="1" applyAlignment="1">
      <alignment horizontal="center" vertical="center" textRotation="90"/>
    </xf>
    <xf numFmtId="49" fontId="3" fillId="9" borderId="7" xfId="3" applyNumberFormat="1" applyFont="1" applyFill="1" applyBorder="1" applyAlignment="1">
      <alignment horizontal="right" vertical="top"/>
    </xf>
    <xf numFmtId="49" fontId="3" fillId="9" borderId="8" xfId="3" applyNumberFormat="1" applyFont="1" applyFill="1" applyBorder="1" applyAlignment="1">
      <alignment horizontal="right" vertical="top"/>
    </xf>
    <xf numFmtId="49" fontId="3" fillId="9" borderId="9" xfId="3" applyNumberFormat="1" applyFont="1" applyFill="1" applyBorder="1" applyAlignment="1">
      <alignment horizontal="right" vertical="top"/>
    </xf>
    <xf numFmtId="0" fontId="5" fillId="0" borderId="5" xfId="4" applyFont="1" applyBorder="1" applyAlignment="1">
      <alignment horizontal="left" vertical="top" wrapText="1"/>
    </xf>
    <xf numFmtId="0" fontId="5" fillId="0" borderId="13" xfId="4" applyFont="1" applyBorder="1" applyAlignment="1">
      <alignment horizontal="left" vertical="top" wrapText="1"/>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0" borderId="9" xfId="3" applyFont="1" applyBorder="1" applyAlignment="1">
      <alignment horizontal="center" vertical="center"/>
    </xf>
    <xf numFmtId="0" fontId="41" fillId="11" borderId="21" xfId="3" applyFont="1" applyFill="1" applyBorder="1" applyAlignment="1">
      <alignment horizontal="left" vertical="top" wrapText="1"/>
    </xf>
    <xf numFmtId="0" fontId="3" fillId="0" borderId="5" xfId="11" applyFont="1" applyBorder="1" applyAlignment="1">
      <alignment horizontal="center" vertical="center" wrapText="1"/>
    </xf>
    <xf numFmtId="0" fontId="3" fillId="0" borderId="13" xfId="11" applyFont="1" applyBorder="1" applyAlignment="1">
      <alignment horizontal="center" vertical="center" wrapText="1"/>
    </xf>
    <xf numFmtId="0" fontId="3" fillId="0" borderId="21" xfId="11" applyFont="1" applyBorder="1" applyAlignment="1">
      <alignment horizontal="center" vertical="center" wrapText="1"/>
    </xf>
    <xf numFmtId="0" fontId="5" fillId="0" borderId="5" xfId="11" applyNumberFormat="1" applyFont="1" applyBorder="1" applyAlignment="1">
      <alignment horizontal="center" vertical="center" wrapText="1"/>
    </xf>
    <xf numFmtId="0" fontId="5" fillId="0" borderId="13" xfId="11" applyNumberFormat="1" applyFont="1" applyBorder="1" applyAlignment="1">
      <alignment horizontal="center" vertical="center" wrapText="1"/>
    </xf>
    <xf numFmtId="0" fontId="5" fillId="0" borderId="21" xfId="11" applyNumberFormat="1" applyFont="1" applyBorder="1" applyAlignment="1">
      <alignment horizontal="center" vertical="center" wrapText="1"/>
    </xf>
    <xf numFmtId="0" fontId="5" fillId="0" borderId="14" xfId="3" applyFont="1" applyBorder="1" applyAlignment="1">
      <alignment horizontal="center" vertical="center" wrapText="1"/>
    </xf>
    <xf numFmtId="0" fontId="5" fillId="0" borderId="22" xfId="3" applyFont="1" applyBorder="1" applyAlignment="1">
      <alignment horizontal="center" vertical="center" wrapText="1"/>
    </xf>
    <xf numFmtId="0" fontId="5" fillId="0" borderId="5" xfId="3" applyFont="1" applyBorder="1" applyAlignment="1">
      <alignment horizontal="center" vertical="center" wrapText="1"/>
    </xf>
    <xf numFmtId="0" fontId="5" fillId="0" borderId="21" xfId="3" applyFont="1" applyBorder="1" applyAlignment="1">
      <alignment horizontal="center" vertical="center" wrapText="1"/>
    </xf>
    <xf numFmtId="49" fontId="3" fillId="2" borderId="5" xfId="3" applyNumberFormat="1" applyFont="1" applyFill="1" applyBorder="1" applyAlignment="1">
      <alignment horizontal="center" vertical="top" wrapText="1"/>
    </xf>
    <xf numFmtId="49" fontId="3" fillId="2" borderId="21" xfId="3" applyNumberFormat="1" applyFont="1" applyFill="1" applyBorder="1" applyAlignment="1">
      <alignment horizontal="center" vertical="top" wrapText="1"/>
    </xf>
    <xf numFmtId="0" fontId="12" fillId="11" borderId="5" xfId="3" applyFont="1" applyFill="1" applyBorder="1" applyAlignment="1">
      <alignment horizontal="center" textRotation="90" wrapText="1"/>
    </xf>
    <xf numFmtId="0" fontId="12" fillId="11" borderId="13" xfId="3" applyFont="1" applyFill="1" applyBorder="1" applyAlignment="1">
      <alignment horizontal="center" textRotation="90" wrapText="1"/>
    </xf>
    <xf numFmtId="0" fontId="5" fillId="10" borderId="5" xfId="3" applyFont="1" applyFill="1" applyBorder="1" applyAlignment="1">
      <alignment horizontal="center" vertical="center" textRotation="90" wrapText="1"/>
    </xf>
    <xf numFmtId="0" fontId="5" fillId="10" borderId="13" xfId="3" applyFont="1" applyFill="1" applyBorder="1" applyAlignment="1">
      <alignment horizontal="center" vertical="center" textRotation="90" wrapText="1"/>
    </xf>
    <xf numFmtId="0" fontId="5" fillId="10" borderId="21" xfId="3" applyFont="1" applyFill="1" applyBorder="1" applyAlignment="1">
      <alignment horizontal="center" vertical="center" textRotation="90" wrapText="1"/>
    </xf>
    <xf numFmtId="0" fontId="5" fillId="11" borderId="5" xfId="3" applyFont="1" applyFill="1" applyBorder="1" applyAlignment="1">
      <alignment horizontal="center" vertical="center" textRotation="90" wrapText="1"/>
    </xf>
    <xf numFmtId="0" fontId="5" fillId="11" borderId="13" xfId="3" applyFont="1" applyFill="1" applyBorder="1" applyAlignment="1">
      <alignment horizontal="center" vertical="center" textRotation="90" wrapText="1"/>
    </xf>
    <xf numFmtId="0" fontId="5" fillId="11" borderId="21" xfId="3" applyFont="1" applyFill="1" applyBorder="1" applyAlignment="1">
      <alignment horizontal="center" vertical="center" textRotation="90" wrapText="1"/>
    </xf>
    <xf numFmtId="0" fontId="5" fillId="0" borderId="7" xfId="11" applyFont="1" applyBorder="1" applyAlignment="1">
      <alignment horizontal="center" vertical="center"/>
    </xf>
    <xf numFmtId="0" fontId="5" fillId="0" borderId="8" xfId="11" applyFont="1" applyBorder="1" applyAlignment="1">
      <alignment horizontal="center" vertical="center"/>
    </xf>
    <xf numFmtId="0" fontId="5" fillId="0" borderId="9" xfId="11" applyFont="1" applyBorder="1" applyAlignment="1">
      <alignment horizontal="center" vertical="center"/>
    </xf>
    <xf numFmtId="0" fontId="5" fillId="0" borderId="5" xfId="3" applyFont="1" applyBorder="1" applyAlignment="1">
      <alignment horizontal="center" vertical="center" textRotation="90"/>
    </xf>
    <xf numFmtId="0" fontId="5" fillId="0" borderId="21" xfId="3" applyFont="1" applyBorder="1" applyAlignment="1">
      <alignment horizontal="center" vertical="center" textRotation="90"/>
    </xf>
    <xf numFmtId="0" fontId="5" fillId="0" borderId="21" xfId="4" applyFont="1" applyBorder="1" applyAlignment="1">
      <alignment horizontal="left" vertical="top" wrapText="1"/>
    </xf>
    <xf numFmtId="49" fontId="3" fillId="11" borderId="5" xfId="3" applyNumberFormat="1" applyFont="1" applyFill="1" applyBorder="1" applyAlignment="1">
      <alignment horizontal="center" vertical="top"/>
    </xf>
    <xf numFmtId="49" fontId="3" fillId="11" borderId="13" xfId="3" applyNumberFormat="1" applyFont="1" applyFill="1" applyBorder="1" applyAlignment="1">
      <alignment horizontal="center" vertical="top"/>
    </xf>
    <xf numFmtId="49" fontId="3" fillId="11" borderId="21" xfId="3" applyNumberFormat="1" applyFont="1" applyFill="1" applyBorder="1" applyAlignment="1">
      <alignment horizontal="center" vertical="top"/>
    </xf>
    <xf numFmtId="0" fontId="3" fillId="11" borderId="5" xfId="3" applyFont="1" applyFill="1" applyBorder="1" applyAlignment="1">
      <alignment horizontal="left" vertical="top"/>
    </xf>
    <xf numFmtId="0" fontId="3" fillId="11" borderId="21" xfId="3" applyFont="1" applyFill="1" applyBorder="1" applyAlignment="1">
      <alignment horizontal="left" vertical="top"/>
    </xf>
    <xf numFmtId="0" fontId="5" fillId="10" borderId="6" xfId="3" applyFont="1" applyFill="1" applyBorder="1" applyAlignment="1">
      <alignment horizontal="left" vertical="top" wrapText="1"/>
    </xf>
    <xf numFmtId="0" fontId="5" fillId="10" borderId="22" xfId="3" applyFont="1" applyFill="1" applyBorder="1" applyAlignment="1">
      <alignment horizontal="left" vertical="top" wrapText="1"/>
    </xf>
    <xf numFmtId="0" fontId="8" fillId="10" borderId="21" xfId="3" applyFont="1" applyFill="1" applyBorder="1" applyAlignment="1">
      <alignment horizontal="left" vertical="top" wrapText="1"/>
    </xf>
    <xf numFmtId="49" fontId="5" fillId="0" borderId="6" xfId="3" applyNumberFormat="1" applyFont="1" applyBorder="1" applyAlignment="1">
      <alignment horizontal="left" vertical="top"/>
    </xf>
    <xf numFmtId="49" fontId="5" fillId="0" borderId="14" xfId="3" applyNumberFormat="1" applyFont="1" applyBorder="1" applyAlignment="1">
      <alignment horizontal="left" vertical="top"/>
    </xf>
    <xf numFmtId="49" fontId="5" fillId="0" borderId="22" xfId="3" applyNumberFormat="1" applyFont="1" applyBorder="1" applyAlignment="1">
      <alignment horizontal="left" vertical="top"/>
    </xf>
    <xf numFmtId="43" fontId="13" fillId="0" borderId="47" xfId="5" applyFont="1" applyBorder="1" applyAlignment="1">
      <alignment vertical="top" wrapText="1"/>
    </xf>
    <xf numFmtId="43" fontId="13" fillId="0" borderId="15" xfId="5" applyFont="1" applyBorder="1" applyAlignment="1">
      <alignment vertical="top" wrapText="1"/>
    </xf>
    <xf numFmtId="43" fontId="0" fillId="0" borderId="23" xfId="5" applyFont="1" applyBorder="1" applyAlignment="1">
      <alignment vertical="top" wrapText="1"/>
    </xf>
    <xf numFmtId="0" fontId="13" fillId="10" borderId="5" xfId="3" applyFont="1" applyFill="1" applyBorder="1" applyAlignment="1">
      <alignment horizontal="left" vertical="top"/>
    </xf>
    <xf numFmtId="0" fontId="13" fillId="10" borderId="21" xfId="3" applyFont="1" applyFill="1" applyBorder="1" applyAlignment="1">
      <alignment horizontal="left" vertical="top"/>
    </xf>
    <xf numFmtId="49" fontId="6" fillId="3" borderId="5" xfId="3" applyNumberFormat="1" applyFont="1" applyFill="1" applyBorder="1" applyAlignment="1">
      <alignment horizontal="center" vertical="top"/>
    </xf>
    <xf numFmtId="49" fontId="6" fillId="3" borderId="21" xfId="3" applyNumberFormat="1" applyFont="1" applyFill="1" applyBorder="1" applyAlignment="1">
      <alignment horizontal="center" vertical="top"/>
    </xf>
    <xf numFmtId="0" fontId="13" fillId="10" borderId="5" xfId="4" applyFont="1" applyFill="1" applyBorder="1" applyAlignment="1">
      <alignment horizontal="left" vertical="top" wrapText="1"/>
    </xf>
    <xf numFmtId="0" fontId="13" fillId="10" borderId="21" xfId="4" applyFont="1" applyFill="1" applyBorder="1" applyAlignment="1">
      <alignment horizontal="left" vertical="top" wrapText="1"/>
    </xf>
    <xf numFmtId="49" fontId="14" fillId="0" borderId="5" xfId="3" applyNumberFormat="1" applyFont="1" applyBorder="1" applyAlignment="1">
      <alignment horizontal="center" vertical="top"/>
    </xf>
    <xf numFmtId="49" fontId="14" fillId="0" borderId="13" xfId="3" applyNumberFormat="1" applyFont="1" applyBorder="1" applyAlignment="1">
      <alignment horizontal="center" vertical="top"/>
    </xf>
    <xf numFmtId="49" fontId="14" fillId="0" borderId="21" xfId="3" applyNumberFormat="1" applyFont="1" applyBorder="1" applyAlignment="1">
      <alignment horizontal="center" vertical="top"/>
    </xf>
    <xf numFmtId="0" fontId="13" fillId="10" borderId="13" xfId="4" applyFont="1" applyFill="1" applyBorder="1" applyAlignment="1">
      <alignment horizontal="left" vertical="top" wrapText="1"/>
    </xf>
    <xf numFmtId="49" fontId="2" fillId="0" borderId="5" xfId="3" applyNumberFormat="1" applyFont="1" applyBorder="1" applyAlignment="1">
      <alignment horizontal="center" vertical="center" textRotation="90"/>
    </xf>
    <xf numFmtId="49" fontId="2" fillId="0" borderId="13" xfId="3" applyNumberFormat="1" applyFont="1" applyBorder="1" applyAlignment="1">
      <alignment horizontal="center" vertical="center" textRotation="90"/>
    </xf>
    <xf numFmtId="49" fontId="2" fillId="0" borderId="21" xfId="3" applyNumberFormat="1" applyFont="1" applyBorder="1" applyAlignment="1">
      <alignment horizontal="center" vertical="center" textRotation="90"/>
    </xf>
    <xf numFmtId="0" fontId="13" fillId="0" borderId="5" xfId="4" applyFont="1" applyFill="1" applyBorder="1" applyAlignment="1">
      <alignment horizontal="left" vertical="top" wrapText="1"/>
    </xf>
    <xf numFmtId="0" fontId="13" fillId="0" borderId="13" xfId="4" applyFont="1" applyFill="1" applyBorder="1" applyAlignment="1">
      <alignment horizontal="left" vertical="top" wrapText="1"/>
    </xf>
    <xf numFmtId="0" fontId="13" fillId="0" borderId="21" xfId="4" applyFont="1" applyFill="1" applyBorder="1" applyAlignment="1">
      <alignment horizontal="left" vertical="top" wrapText="1"/>
    </xf>
    <xf numFmtId="49" fontId="6" fillId="10" borderId="5" xfId="3" applyNumberFormat="1" applyFont="1" applyFill="1" applyBorder="1" applyAlignment="1">
      <alignment horizontal="center" vertical="top" wrapText="1"/>
    </xf>
    <xf numFmtId="49" fontId="6" fillId="10" borderId="13" xfId="3" applyNumberFormat="1" applyFont="1" applyFill="1" applyBorder="1" applyAlignment="1">
      <alignment horizontal="center" vertical="top" wrapText="1"/>
    </xf>
    <xf numFmtId="49" fontId="6" fillId="10" borderId="21" xfId="3" applyNumberFormat="1" applyFont="1" applyFill="1" applyBorder="1" applyAlignment="1">
      <alignment horizontal="center" vertical="top" wrapText="1"/>
    </xf>
    <xf numFmtId="0" fontId="8" fillId="15" borderId="7" xfId="3" applyFill="1" applyBorder="1" applyAlignment="1">
      <alignment horizontal="right"/>
    </xf>
    <xf numFmtId="0" fontId="8" fillId="15" borderId="8" xfId="3" applyFill="1" applyBorder="1" applyAlignment="1">
      <alignment horizontal="right"/>
    </xf>
    <xf numFmtId="0" fontId="8" fillId="15" borderId="9" xfId="3" applyFill="1" applyBorder="1" applyAlignment="1">
      <alignment horizontal="right"/>
    </xf>
    <xf numFmtId="49" fontId="6" fillId="11" borderId="5" xfId="3" applyNumberFormat="1" applyFont="1" applyFill="1" applyBorder="1" applyAlignment="1">
      <alignment horizontal="center" vertical="top" wrapText="1"/>
    </xf>
    <xf numFmtId="49" fontId="6" fillId="11" borderId="21" xfId="3" applyNumberFormat="1" applyFont="1" applyFill="1" applyBorder="1" applyAlignment="1">
      <alignment horizontal="center" vertical="top" wrapText="1"/>
    </xf>
    <xf numFmtId="49" fontId="6" fillId="11" borderId="13" xfId="3" applyNumberFormat="1" applyFont="1" applyFill="1" applyBorder="1" applyAlignment="1">
      <alignment horizontal="center" vertical="top" wrapText="1"/>
    </xf>
    <xf numFmtId="0" fontId="15" fillId="5" borderId="13" xfId="3" applyFont="1" applyFill="1" applyBorder="1" applyAlignment="1">
      <alignment horizontal="center" vertical="top" wrapText="1"/>
    </xf>
    <xf numFmtId="49" fontId="6" fillId="3" borderId="13" xfId="3" applyNumberFormat="1" applyFont="1" applyFill="1" applyBorder="1" applyAlignment="1">
      <alignment horizontal="center" vertical="top"/>
    </xf>
    <xf numFmtId="0" fontId="15" fillId="5" borderId="6" xfId="3" applyFont="1" applyFill="1" applyBorder="1" applyAlignment="1">
      <alignment horizontal="center" vertical="top" wrapText="1"/>
    </xf>
    <xf numFmtId="0" fontId="15" fillId="5" borderId="22" xfId="3" applyFont="1" applyFill="1" applyBorder="1" applyAlignment="1">
      <alignment horizontal="center" vertical="top" wrapText="1"/>
    </xf>
    <xf numFmtId="0" fontId="41" fillId="11" borderId="21" xfId="3" applyFont="1" applyFill="1" applyBorder="1" applyAlignment="1">
      <alignment vertical="top" wrapText="1"/>
    </xf>
    <xf numFmtId="49" fontId="6" fillId="2" borderId="7" xfId="8" applyNumberFormat="1" applyFont="1" applyFill="1" applyBorder="1" applyAlignment="1">
      <alignment horizontal="right" vertical="top"/>
    </xf>
    <xf numFmtId="49" fontId="6" fillId="2" borderId="8" xfId="8" applyNumberFormat="1" applyFont="1" applyFill="1" applyBorder="1" applyAlignment="1">
      <alignment horizontal="right" vertical="top"/>
    </xf>
    <xf numFmtId="0" fontId="13" fillId="0" borderId="12" xfId="4" applyFont="1" applyFill="1" applyBorder="1" applyAlignment="1">
      <alignment horizontal="left" vertical="top" wrapText="1"/>
    </xf>
    <xf numFmtId="0" fontId="13" fillId="10" borderId="4" xfId="4" applyFont="1" applyFill="1" applyBorder="1" applyAlignment="1">
      <alignment horizontal="left" vertical="top" wrapText="1"/>
    </xf>
    <xf numFmtId="0" fontId="13" fillId="10" borderId="20" xfId="4" applyFont="1" applyFill="1" applyBorder="1" applyAlignment="1">
      <alignment horizontal="left" vertical="top" wrapText="1"/>
    </xf>
    <xf numFmtId="0" fontId="13" fillId="10" borderId="4" xfId="3" applyFont="1" applyFill="1" applyBorder="1" applyAlignment="1">
      <alignment horizontal="left" vertical="top"/>
    </xf>
    <xf numFmtId="0" fontId="13" fillId="10" borderId="20" xfId="3" applyFont="1" applyFill="1" applyBorder="1" applyAlignment="1">
      <alignment horizontal="left" vertical="top"/>
    </xf>
    <xf numFmtId="0" fontId="6" fillId="4" borderId="7" xfId="3" applyFont="1" applyFill="1" applyBorder="1" applyAlignment="1">
      <alignment horizontal="right" vertical="top" wrapText="1"/>
    </xf>
    <xf numFmtId="49" fontId="2" fillId="0" borderId="2" xfId="3" applyNumberFormat="1" applyFont="1" applyBorder="1" applyAlignment="1">
      <alignment horizontal="center" vertical="center" textRotation="90"/>
    </xf>
    <xf numFmtId="49" fontId="2" fillId="0" borderId="18" xfId="3" applyNumberFormat="1" applyFont="1" applyBorder="1" applyAlignment="1">
      <alignment horizontal="center" vertical="center" textRotation="90"/>
    </xf>
    <xf numFmtId="0" fontId="20" fillId="0" borderId="6" xfId="3" applyFont="1" applyBorder="1" applyAlignment="1">
      <alignment horizontal="left" vertical="top" wrapText="1"/>
    </xf>
    <xf numFmtId="0" fontId="20" fillId="0" borderId="28" xfId="3" applyFont="1" applyBorder="1" applyAlignment="1">
      <alignment horizontal="left" vertical="top" wrapText="1"/>
    </xf>
    <xf numFmtId="0" fontId="20" fillId="0" borderId="4" xfId="3" applyFont="1" applyBorder="1" applyAlignment="1">
      <alignment horizontal="left" vertical="top" wrapText="1"/>
    </xf>
    <xf numFmtId="0" fontId="12" fillId="0" borderId="7" xfId="3" applyFont="1" applyBorder="1" applyAlignment="1">
      <alignment horizontal="center" vertical="top"/>
    </xf>
    <xf numFmtId="0" fontId="12" fillId="0" borderId="8" xfId="3" applyFont="1" applyBorder="1" applyAlignment="1">
      <alignment horizontal="center" vertical="top"/>
    </xf>
    <xf numFmtId="0" fontId="12" fillId="0" borderId="9" xfId="3" applyFont="1" applyBorder="1" applyAlignment="1">
      <alignment horizontal="center" vertical="top"/>
    </xf>
    <xf numFmtId="49" fontId="6" fillId="10" borderId="5" xfId="3" applyNumberFormat="1" applyFont="1" applyFill="1" applyBorder="1" applyAlignment="1">
      <alignment horizontal="left" vertical="top" wrapText="1"/>
    </xf>
    <xf numFmtId="49" fontId="6" fillId="10" borderId="21" xfId="3" applyNumberFormat="1" applyFont="1" applyFill="1" applyBorder="1" applyAlignment="1">
      <alignment horizontal="left" vertical="top" wrapText="1"/>
    </xf>
    <xf numFmtId="49" fontId="6" fillId="2" borderId="9" xfId="8" applyNumberFormat="1" applyFont="1" applyFill="1" applyBorder="1" applyAlignment="1">
      <alignment horizontal="right" vertical="top"/>
    </xf>
    <xf numFmtId="49" fontId="11" fillId="3" borderId="52" xfId="3" applyNumberFormat="1" applyFont="1" applyFill="1" applyBorder="1" applyAlignment="1">
      <alignment horizontal="center" vertical="top"/>
    </xf>
    <xf numFmtId="49" fontId="6" fillId="6" borderId="56" xfId="3" applyNumberFormat="1" applyFont="1" applyFill="1" applyBorder="1" applyAlignment="1">
      <alignment horizontal="center" vertical="top"/>
    </xf>
    <xf numFmtId="0" fontId="15" fillId="11" borderId="21" xfId="3" applyFont="1" applyFill="1" applyBorder="1" applyAlignment="1">
      <alignment horizontal="center" vertical="top" wrapText="1"/>
    </xf>
    <xf numFmtId="0" fontId="1" fillId="0" borderId="6" xfId="3" applyFont="1" applyBorder="1" applyAlignment="1">
      <alignment horizontal="center" vertical="top"/>
    </xf>
    <xf numFmtId="0" fontId="1" fillId="0" borderId="28" xfId="3" applyFont="1" applyBorder="1" applyAlignment="1">
      <alignment horizontal="center" vertical="top"/>
    </xf>
    <xf numFmtId="0" fontId="1" fillId="0" borderId="4" xfId="3" applyFont="1" applyBorder="1" applyAlignment="1">
      <alignment horizontal="center" vertical="top"/>
    </xf>
    <xf numFmtId="0" fontId="1" fillId="0" borderId="22" xfId="3" applyFont="1" applyBorder="1" applyAlignment="1">
      <alignment horizontal="center" vertical="top"/>
    </xf>
    <xf numFmtId="0" fontId="1" fillId="0" borderId="1" xfId="3" applyFont="1" applyBorder="1" applyAlignment="1">
      <alignment horizontal="center" vertical="top"/>
    </xf>
    <xf numFmtId="0" fontId="1" fillId="0" borderId="20" xfId="3" applyFont="1" applyBorder="1" applyAlignment="1">
      <alignment horizontal="center" vertical="top"/>
    </xf>
    <xf numFmtId="49" fontId="6" fillId="2" borderId="5" xfId="3" applyNumberFormat="1" applyFont="1" applyFill="1" applyBorder="1" applyAlignment="1">
      <alignment horizontal="center" vertical="top" wrapText="1"/>
    </xf>
    <xf numFmtId="49" fontId="6" fillId="2" borderId="21" xfId="3" applyNumberFormat="1" applyFont="1" applyFill="1" applyBorder="1" applyAlignment="1">
      <alignment horizontal="center" vertical="top" wrapText="1"/>
    </xf>
    <xf numFmtId="49" fontId="6" fillId="10" borderId="2" xfId="3" applyNumberFormat="1" applyFont="1" applyFill="1" applyBorder="1" applyAlignment="1">
      <alignment horizontal="center" vertical="top"/>
    </xf>
    <xf numFmtId="49" fontId="6" fillId="10" borderId="18" xfId="3" applyNumberFormat="1" applyFont="1" applyFill="1" applyBorder="1" applyAlignment="1">
      <alignment horizontal="center" vertical="top"/>
    </xf>
    <xf numFmtId="0" fontId="3" fillId="0" borderId="16" xfId="3" applyFont="1" applyBorder="1" applyAlignment="1">
      <alignment horizontal="center" vertical="center" wrapText="1"/>
    </xf>
    <xf numFmtId="0" fontId="3" fillId="0" borderId="24" xfId="3" applyFont="1" applyBorder="1" applyAlignment="1">
      <alignment horizontal="center" vertical="center" wrapText="1"/>
    </xf>
    <xf numFmtId="0" fontId="3" fillId="0" borderId="3" xfId="3" applyFont="1" applyBorder="1" applyAlignment="1">
      <alignment horizontal="center" vertical="top" textRotation="90" wrapText="1"/>
    </xf>
    <xf numFmtId="0" fontId="3" fillId="0" borderId="11" xfId="3" applyFont="1" applyBorder="1" applyAlignment="1">
      <alignment horizontal="center" vertical="top" textRotation="90" wrapText="1"/>
    </xf>
    <xf numFmtId="0" fontId="3" fillId="0" borderId="19" xfId="3" applyFont="1" applyBorder="1" applyAlignment="1">
      <alignment horizontal="center" vertical="top" textRotation="90" wrapText="1"/>
    </xf>
    <xf numFmtId="0" fontId="3" fillId="0" borderId="15" xfId="3" applyFont="1" applyBorder="1" applyAlignment="1">
      <alignment horizontal="center" vertical="center" wrapText="1"/>
    </xf>
    <xf numFmtId="0" fontId="3" fillId="0" borderId="23" xfId="3" applyFont="1" applyBorder="1" applyAlignment="1">
      <alignment horizontal="center" vertical="center" wrapText="1"/>
    </xf>
    <xf numFmtId="0" fontId="13" fillId="0" borderId="47" xfId="3" applyFont="1" applyBorder="1" applyAlignment="1">
      <alignment horizontal="left" vertical="center" wrapText="1"/>
    </xf>
    <xf numFmtId="0" fontId="13" fillId="0" borderId="60" xfId="3" applyFont="1" applyBorder="1" applyAlignment="1">
      <alignment horizontal="left" vertical="center" wrapText="1"/>
    </xf>
    <xf numFmtId="0" fontId="13" fillId="0" borderId="47" xfId="3" applyFont="1" applyBorder="1" applyAlignment="1">
      <alignment horizontal="left" vertical="top" wrapText="1"/>
    </xf>
    <xf numFmtId="0" fontId="13" fillId="0" borderId="60" xfId="3" applyFont="1" applyBorder="1" applyAlignment="1">
      <alignment horizontal="left" vertical="top" wrapText="1"/>
    </xf>
    <xf numFmtId="0" fontId="12" fillId="11" borderId="69" xfId="3" applyFont="1" applyFill="1" applyBorder="1" applyAlignment="1">
      <alignment horizontal="center" vertical="center" textRotation="90" wrapText="1"/>
    </xf>
    <xf numFmtId="0" fontId="13" fillId="0" borderId="16" xfId="3" applyFont="1" applyBorder="1" applyAlignment="1">
      <alignment horizontal="center" vertical="center" wrapText="1"/>
    </xf>
    <xf numFmtId="0" fontId="13" fillId="0" borderId="57" xfId="3" applyFont="1" applyBorder="1" applyAlignment="1">
      <alignment horizontal="center" vertical="center" wrapText="1"/>
    </xf>
    <xf numFmtId="0" fontId="14" fillId="0" borderId="29" xfId="3" applyFont="1" applyBorder="1" applyAlignment="1">
      <alignment horizontal="center" vertical="center" wrapText="1"/>
    </xf>
    <xf numFmtId="0" fontId="14" fillId="0" borderId="17" xfId="3" applyFont="1" applyBorder="1" applyAlignment="1">
      <alignment horizontal="center" vertical="center" wrapText="1"/>
    </xf>
    <xf numFmtId="49" fontId="2" fillId="0" borderId="56" xfId="3" applyNumberFormat="1" applyFont="1" applyBorder="1" applyAlignment="1">
      <alignment horizontal="center" vertical="center" textRotation="90"/>
    </xf>
    <xf numFmtId="0" fontId="12" fillId="0" borderId="6" xfId="3" applyFont="1" applyBorder="1" applyAlignment="1">
      <alignment horizontal="center" vertical="top"/>
    </xf>
    <xf numFmtId="0" fontId="12" fillId="0" borderId="28" xfId="3" applyFont="1" applyBorder="1" applyAlignment="1">
      <alignment horizontal="center" vertical="top"/>
    </xf>
    <xf numFmtId="0" fontId="12" fillId="0" borderId="4" xfId="3" applyFont="1" applyBorder="1" applyAlignment="1">
      <alignment horizontal="center" vertical="top"/>
    </xf>
    <xf numFmtId="0" fontId="12" fillId="0" borderId="22" xfId="3" applyFont="1" applyBorder="1" applyAlignment="1">
      <alignment horizontal="center" vertical="top"/>
    </xf>
    <xf numFmtId="0" fontId="12" fillId="0" borderId="1" xfId="3" applyFont="1" applyBorder="1" applyAlignment="1">
      <alignment horizontal="center" vertical="top"/>
    </xf>
    <xf numFmtId="0" fontId="12" fillId="0" borderId="20" xfId="3" applyFont="1" applyBorder="1" applyAlignment="1">
      <alignment horizontal="center" vertical="top"/>
    </xf>
    <xf numFmtId="49" fontId="14" fillId="0" borderId="6" xfId="3" applyNumberFormat="1" applyFont="1" applyBorder="1" applyAlignment="1">
      <alignment horizontal="center" vertical="top"/>
    </xf>
    <xf numFmtId="49" fontId="14" fillId="0" borderId="14" xfId="3" applyNumberFormat="1" applyFont="1" applyBorder="1" applyAlignment="1">
      <alignment horizontal="center" vertical="top"/>
    </xf>
    <xf numFmtId="49" fontId="3" fillId="3" borderId="69" xfId="3" applyNumberFormat="1" applyFont="1" applyFill="1" applyBorder="1" applyAlignment="1">
      <alignment horizontal="center" vertical="top"/>
    </xf>
    <xf numFmtId="49" fontId="3" fillId="6" borderId="69" xfId="3" applyNumberFormat="1" applyFont="1" applyFill="1" applyBorder="1" applyAlignment="1">
      <alignment horizontal="center" vertical="top"/>
    </xf>
    <xf numFmtId="49" fontId="3" fillId="11" borderId="6" xfId="3" applyNumberFormat="1" applyFont="1" applyFill="1" applyBorder="1" applyAlignment="1">
      <alignment horizontal="center" vertical="top" wrapText="1"/>
    </xf>
    <xf numFmtId="49" fontId="3" fillId="11" borderId="14" xfId="3" applyNumberFormat="1" applyFont="1" applyFill="1" applyBorder="1" applyAlignment="1">
      <alignment horizontal="center" vertical="top" wrapText="1"/>
    </xf>
    <xf numFmtId="49" fontId="3" fillId="5" borderId="5" xfId="3" applyNumberFormat="1" applyFont="1" applyFill="1" applyBorder="1" applyAlignment="1">
      <alignment horizontal="center" vertical="top" wrapText="1"/>
    </xf>
    <xf numFmtId="49" fontId="3" fillId="5" borderId="21" xfId="3" applyNumberFormat="1" applyFont="1" applyFill="1" applyBorder="1" applyAlignment="1">
      <alignment horizontal="center" vertical="top" wrapText="1"/>
    </xf>
    <xf numFmtId="49" fontId="3" fillId="2" borderId="31" xfId="3" applyNumberFormat="1" applyFont="1" applyFill="1" applyBorder="1" applyAlignment="1">
      <alignment horizontal="center" vertical="top"/>
    </xf>
    <xf numFmtId="49" fontId="3" fillId="2" borderId="14" xfId="3" applyNumberFormat="1" applyFont="1" applyFill="1" applyBorder="1" applyAlignment="1">
      <alignment horizontal="center" vertical="top"/>
    </xf>
    <xf numFmtId="49" fontId="3" fillId="2" borderId="43" xfId="3" applyNumberFormat="1" applyFont="1" applyFill="1" applyBorder="1" applyAlignment="1">
      <alignment horizontal="center" vertical="top"/>
    </xf>
    <xf numFmtId="49" fontId="13" fillId="0" borderId="5" xfId="3" applyNumberFormat="1" applyFont="1" applyFill="1" applyBorder="1" applyAlignment="1">
      <alignment horizontal="left" vertical="top" wrapText="1"/>
    </xf>
    <xf numFmtId="49" fontId="13" fillId="0" borderId="13" xfId="3" applyNumberFormat="1" applyFont="1" applyFill="1" applyBorder="1" applyAlignment="1">
      <alignment horizontal="left" vertical="top" wrapText="1"/>
    </xf>
    <xf numFmtId="49" fontId="13" fillId="0" borderId="6" xfId="3" applyNumberFormat="1" applyFont="1" applyFill="1" applyBorder="1" applyAlignment="1">
      <alignment horizontal="left" vertical="top" wrapText="1"/>
    </xf>
    <xf numFmtId="49" fontId="13" fillId="0" borderId="14" xfId="3" applyNumberFormat="1" applyFont="1" applyFill="1" applyBorder="1" applyAlignment="1">
      <alignment horizontal="left" vertical="top" wrapText="1"/>
    </xf>
    <xf numFmtId="49" fontId="13" fillId="0" borderId="22" xfId="3" applyNumberFormat="1" applyFont="1" applyFill="1" applyBorder="1" applyAlignment="1">
      <alignment horizontal="left" vertical="top" wrapText="1"/>
    </xf>
    <xf numFmtId="49" fontId="3" fillId="5" borderId="13" xfId="3" applyNumberFormat="1" applyFont="1" applyFill="1" applyBorder="1" applyAlignment="1">
      <alignment horizontal="center" vertical="top" wrapText="1"/>
    </xf>
    <xf numFmtId="49" fontId="3" fillId="11" borderId="69" xfId="3" applyNumberFormat="1" applyFont="1" applyFill="1" applyBorder="1" applyAlignment="1">
      <alignment horizontal="center" vertical="top" wrapText="1"/>
    </xf>
    <xf numFmtId="49" fontId="3" fillId="3" borderId="56" xfId="3" applyNumberFormat="1" applyFont="1" applyFill="1" applyBorder="1" applyAlignment="1">
      <alignment horizontal="center" vertical="top"/>
    </xf>
    <xf numFmtId="49" fontId="3" fillId="6" borderId="56" xfId="3" applyNumberFormat="1" applyFont="1" applyFill="1" applyBorder="1" applyAlignment="1">
      <alignment horizontal="center" vertical="top"/>
    </xf>
    <xf numFmtId="0" fontId="3" fillId="4" borderId="7" xfId="3" applyFont="1" applyFill="1" applyBorder="1" applyAlignment="1">
      <alignment horizontal="left" vertical="top" wrapText="1"/>
    </xf>
    <xf numFmtId="0" fontId="3" fillId="4" borderId="8" xfId="3" applyFont="1" applyFill="1" applyBorder="1" applyAlignment="1">
      <alignment horizontal="left" vertical="top" wrapText="1"/>
    </xf>
    <xf numFmtId="0" fontId="3" fillId="4" borderId="9" xfId="3" applyFont="1" applyFill="1" applyBorder="1" applyAlignment="1">
      <alignment horizontal="left" vertical="top" wrapText="1"/>
    </xf>
    <xf numFmtId="0" fontId="3" fillId="4" borderId="7" xfId="8" applyFont="1" applyFill="1" applyBorder="1" applyAlignment="1">
      <alignment horizontal="left" vertical="top"/>
    </xf>
    <xf numFmtId="0" fontId="3" fillId="4" borderId="8" xfId="8" applyFont="1" applyFill="1" applyBorder="1" applyAlignment="1">
      <alignment horizontal="left" vertical="top"/>
    </xf>
    <xf numFmtId="0" fontId="3" fillId="4" borderId="9" xfId="8" applyFont="1" applyFill="1" applyBorder="1" applyAlignment="1">
      <alignment horizontal="left" vertical="top"/>
    </xf>
    <xf numFmtId="0" fontId="3" fillId="0" borderId="5" xfId="3" applyFont="1" applyBorder="1" applyAlignment="1">
      <alignment horizontal="center" vertical="top" wrapText="1"/>
    </xf>
    <xf numFmtId="0" fontId="3" fillId="0" borderId="13" xfId="3" applyFont="1" applyBorder="1" applyAlignment="1">
      <alignment horizontal="center" vertical="top" wrapText="1"/>
    </xf>
    <xf numFmtId="0" fontId="3" fillId="11" borderId="5" xfId="8" applyFont="1" applyFill="1" applyBorder="1" applyAlignment="1">
      <alignment horizontal="left" vertical="top" wrapText="1"/>
    </xf>
    <xf numFmtId="0" fontId="3" fillId="11" borderId="13" xfId="8" applyFont="1" applyFill="1" applyBorder="1" applyAlignment="1">
      <alignment horizontal="left" vertical="top" wrapText="1"/>
    </xf>
    <xf numFmtId="0" fontId="52" fillId="11" borderId="21" xfId="3" applyFont="1" applyFill="1" applyBorder="1" applyAlignment="1">
      <alignment vertical="top" wrapText="1"/>
    </xf>
    <xf numFmtId="0" fontId="3" fillId="11" borderId="13" xfId="3" applyFont="1" applyFill="1" applyBorder="1" applyAlignment="1">
      <alignment vertical="top" wrapText="1"/>
    </xf>
    <xf numFmtId="0" fontId="52" fillId="11" borderId="13" xfId="3" applyFont="1" applyFill="1" applyBorder="1" applyAlignment="1">
      <alignment wrapText="1"/>
    </xf>
    <xf numFmtId="0" fontId="52" fillId="11" borderId="21" xfId="3" applyFont="1" applyFill="1" applyBorder="1" applyAlignment="1">
      <alignment wrapText="1"/>
    </xf>
    <xf numFmtId="49" fontId="9" fillId="0" borderId="13" xfId="3" applyNumberFormat="1" applyFont="1" applyBorder="1" applyAlignment="1">
      <alignment horizontal="center" vertical="center" textRotation="90"/>
    </xf>
    <xf numFmtId="49" fontId="9" fillId="0" borderId="21" xfId="3" applyNumberFormat="1" applyFont="1" applyBorder="1" applyAlignment="1">
      <alignment horizontal="center" vertical="center" textRotation="90"/>
    </xf>
    <xf numFmtId="49" fontId="9" fillId="0" borderId="5" xfId="3" applyNumberFormat="1" applyFont="1" applyBorder="1" applyAlignment="1">
      <alignment horizontal="center" vertical="center" textRotation="90"/>
    </xf>
    <xf numFmtId="0" fontId="3" fillId="11" borderId="5" xfId="3" applyFont="1" applyFill="1" applyBorder="1" applyAlignment="1">
      <alignment vertical="top" wrapText="1"/>
    </xf>
    <xf numFmtId="49" fontId="3" fillId="10" borderId="69" xfId="3" applyNumberFormat="1" applyFont="1" applyFill="1" applyBorder="1" applyAlignment="1">
      <alignment horizontal="center" vertical="top" wrapText="1"/>
    </xf>
    <xf numFmtId="0" fontId="10" fillId="0" borderId="5" xfId="3" applyFont="1" applyBorder="1" applyAlignment="1">
      <alignment horizontal="center" vertical="top" wrapText="1"/>
    </xf>
    <xf numFmtId="0" fontId="10" fillId="0" borderId="13" xfId="3" applyFont="1" applyBorder="1" applyAlignment="1">
      <alignment horizontal="center" vertical="top" wrapText="1"/>
    </xf>
    <xf numFmtId="0" fontId="10" fillId="0" borderId="21" xfId="3" applyFont="1" applyBorder="1" applyAlignment="1">
      <alignment horizontal="center" vertical="top" wrapText="1"/>
    </xf>
    <xf numFmtId="49" fontId="13" fillId="0" borderId="5" xfId="3" applyNumberFormat="1" applyFont="1" applyBorder="1" applyAlignment="1">
      <alignment horizontal="left" vertical="top" wrapText="1"/>
    </xf>
    <xf numFmtId="49" fontId="13" fillId="0" borderId="13" xfId="3" applyNumberFormat="1" applyFont="1" applyBorder="1" applyAlignment="1">
      <alignment horizontal="left" vertical="top" wrapText="1"/>
    </xf>
    <xf numFmtId="49" fontId="13" fillId="0" borderId="21" xfId="3" applyNumberFormat="1" applyFont="1" applyBorder="1" applyAlignment="1">
      <alignment horizontal="left" vertical="top" wrapText="1"/>
    </xf>
    <xf numFmtId="49" fontId="5" fillId="0" borderId="4" xfId="3" applyNumberFormat="1" applyFont="1" applyBorder="1" applyAlignment="1">
      <alignment horizontal="center" vertical="top"/>
    </xf>
    <xf numFmtId="49" fontId="5" fillId="0" borderId="12" xfId="3" applyNumberFormat="1" applyFont="1" applyBorder="1" applyAlignment="1">
      <alignment horizontal="center" vertical="top"/>
    </xf>
    <xf numFmtId="49" fontId="5" fillId="0" borderId="20" xfId="3" applyNumberFormat="1" applyFont="1" applyBorder="1" applyAlignment="1">
      <alignment horizontal="center" vertical="top"/>
    </xf>
    <xf numFmtId="49" fontId="9" fillId="0" borderId="5" xfId="3" applyNumberFormat="1" applyFont="1" applyBorder="1" applyAlignment="1">
      <alignment horizontal="center" vertical="center" textRotation="90" wrapText="1"/>
    </xf>
    <xf numFmtId="49" fontId="9" fillId="0" borderId="13" xfId="3" applyNumberFormat="1" applyFont="1" applyBorder="1" applyAlignment="1">
      <alignment horizontal="center" vertical="center" textRotation="90" wrapText="1"/>
    </xf>
    <xf numFmtId="49" fontId="9" fillId="0" borderId="21" xfId="3" applyNumberFormat="1" applyFont="1" applyBorder="1" applyAlignment="1">
      <alignment horizontal="center" vertical="center" textRotation="90" wrapText="1"/>
    </xf>
    <xf numFmtId="49" fontId="3" fillId="10" borderId="28" xfId="3" applyNumberFormat="1" applyFont="1" applyFill="1" applyBorder="1" applyAlignment="1">
      <alignment horizontal="center" vertical="top" wrapText="1"/>
    </xf>
    <xf numFmtId="49" fontId="3" fillId="10" borderId="1" xfId="3" applyNumberFormat="1" applyFont="1" applyFill="1" applyBorder="1" applyAlignment="1">
      <alignment horizontal="center" vertical="top" wrapText="1"/>
    </xf>
    <xf numFmtId="49" fontId="9" fillId="0" borderId="28" xfId="3" applyNumberFormat="1" applyFont="1" applyBorder="1" applyAlignment="1">
      <alignment horizontal="center" vertical="center" textRotation="90" wrapText="1"/>
    </xf>
    <xf numFmtId="49" fontId="9" fillId="0" borderId="0" xfId="3" applyNumberFormat="1" applyFont="1" applyBorder="1" applyAlignment="1">
      <alignment horizontal="center" vertical="center" textRotation="90" wrapText="1"/>
    </xf>
    <xf numFmtId="49" fontId="9" fillId="0" borderId="1" xfId="3" applyNumberFormat="1" applyFont="1" applyBorder="1" applyAlignment="1">
      <alignment horizontal="center" vertical="center" textRotation="90" wrapText="1"/>
    </xf>
    <xf numFmtId="49" fontId="3" fillId="2" borderId="7" xfId="8" applyNumberFormat="1" applyFont="1" applyFill="1" applyBorder="1" applyAlignment="1">
      <alignment horizontal="right" vertical="top"/>
    </xf>
    <xf numFmtId="49" fontId="3" fillId="2" borderId="8" xfId="8" applyNumberFormat="1" applyFont="1" applyFill="1" applyBorder="1" applyAlignment="1">
      <alignment horizontal="right" vertical="top"/>
    </xf>
    <xf numFmtId="49" fontId="3" fillId="2" borderId="9" xfId="8" applyNumberFormat="1" applyFont="1" applyFill="1" applyBorder="1" applyAlignment="1">
      <alignment horizontal="right" vertical="top"/>
    </xf>
    <xf numFmtId="0" fontId="21" fillId="10" borderId="5" xfId="4" applyFont="1" applyFill="1" applyBorder="1" applyAlignment="1">
      <alignment horizontal="left" vertical="top" wrapText="1"/>
    </xf>
    <xf numFmtId="0" fontId="21" fillId="10" borderId="21" xfId="4" applyFont="1" applyFill="1" applyBorder="1" applyAlignment="1">
      <alignment horizontal="left" vertical="top" wrapText="1"/>
    </xf>
    <xf numFmtId="0" fontId="14" fillId="0" borderId="29" xfId="9" applyFont="1" applyBorder="1" applyAlignment="1">
      <alignment horizontal="center" vertical="top" wrapText="1"/>
    </xf>
    <xf numFmtId="0" fontId="14" fillId="0" borderId="42" xfId="9" applyFont="1" applyBorder="1" applyAlignment="1">
      <alignment horizontal="center" vertical="top" wrapText="1"/>
    </xf>
    <xf numFmtId="0" fontId="14" fillId="0" borderId="17" xfId="9" applyFont="1" applyBorder="1" applyAlignment="1">
      <alignment horizontal="center" vertical="top" wrapText="1"/>
    </xf>
    <xf numFmtId="0" fontId="13" fillId="0" borderId="62" xfId="9" applyFont="1" applyBorder="1" applyAlignment="1">
      <alignment horizontal="center" vertical="center"/>
    </xf>
    <xf numFmtId="0" fontId="13" fillId="0" borderId="41" xfId="9" applyFont="1" applyBorder="1" applyAlignment="1">
      <alignment horizontal="center" vertical="center"/>
    </xf>
    <xf numFmtId="0" fontId="13" fillId="0" borderId="24" xfId="9" applyFont="1" applyBorder="1" applyAlignment="1">
      <alignment horizontal="center" vertical="center"/>
    </xf>
    <xf numFmtId="0" fontId="14" fillId="0" borderId="63" xfId="9" applyFont="1" applyBorder="1" applyAlignment="1">
      <alignment horizontal="left" vertical="top" wrapText="1"/>
    </xf>
    <xf numFmtId="0" fontId="14" fillId="0" borderId="42" xfId="9" applyFont="1" applyBorder="1" applyAlignment="1">
      <alignment horizontal="left" vertical="top" wrapText="1"/>
    </xf>
    <xf numFmtId="0" fontId="14" fillId="0" borderId="30" xfId="9" applyFont="1" applyBorder="1" applyAlignment="1">
      <alignment horizontal="left" vertical="top" wrapText="1"/>
    </xf>
    <xf numFmtId="0" fontId="14" fillId="0" borderId="66" xfId="9" applyFont="1" applyBorder="1" applyAlignment="1">
      <alignment horizontal="justify" vertical="center"/>
    </xf>
    <xf numFmtId="0" fontId="14" fillId="0" borderId="23" xfId="9" applyFont="1" applyBorder="1" applyAlignment="1">
      <alignment horizontal="justify" vertical="center"/>
    </xf>
    <xf numFmtId="0" fontId="14" fillId="0" borderId="62" xfId="9" applyFont="1" applyBorder="1" applyAlignment="1">
      <alignment horizontal="center" vertical="center"/>
    </xf>
    <xf numFmtId="0" fontId="14" fillId="0" borderId="24" xfId="9" applyFont="1" applyBorder="1" applyAlignment="1">
      <alignment horizontal="center" vertical="center"/>
    </xf>
    <xf numFmtId="49" fontId="14" fillId="7" borderId="63" xfId="9" applyNumberFormat="1" applyFont="1" applyFill="1" applyBorder="1" applyAlignment="1">
      <alignment horizontal="center" vertical="center" wrapText="1"/>
    </xf>
    <xf numFmtId="49" fontId="14" fillId="7" borderId="30" xfId="9" applyNumberFormat="1" applyFont="1" applyFill="1" applyBorder="1" applyAlignment="1">
      <alignment horizontal="center" vertical="center" wrapText="1"/>
    </xf>
    <xf numFmtId="0" fontId="82" fillId="10" borderId="5" xfId="4" applyFont="1" applyFill="1" applyBorder="1" applyAlignment="1">
      <alignment horizontal="left" vertical="top"/>
    </xf>
    <xf numFmtId="0" fontId="82" fillId="10" borderId="21" xfId="4" applyFont="1" applyFill="1" applyBorder="1" applyAlignment="1">
      <alignment horizontal="left" vertical="top"/>
    </xf>
    <xf numFmtId="49" fontId="20" fillId="0" borderId="6" xfId="9" applyNumberFormat="1" applyFont="1" applyBorder="1" applyAlignment="1">
      <alignment horizontal="center" vertical="center" textRotation="90"/>
    </xf>
    <xf numFmtId="49" fontId="20" fillId="0" borderId="14" xfId="9" applyNumberFormat="1" applyFont="1" applyBorder="1" applyAlignment="1">
      <alignment horizontal="center" vertical="center" textRotation="90"/>
    </xf>
    <xf numFmtId="49" fontId="20" fillId="0" borderId="22" xfId="9" applyNumberFormat="1" applyFont="1" applyBorder="1" applyAlignment="1">
      <alignment horizontal="center" vertical="center" textRotation="90"/>
    </xf>
    <xf numFmtId="49" fontId="20" fillId="0" borderId="5" xfId="9" applyNumberFormat="1" applyFont="1" applyBorder="1" applyAlignment="1">
      <alignment vertical="top" wrapText="1"/>
    </xf>
    <xf numFmtId="49" fontId="20" fillId="0" borderId="13" xfId="9" applyNumberFormat="1" applyFont="1" applyBorder="1" applyAlignment="1">
      <alignment vertical="top" wrapText="1"/>
    </xf>
    <xf numFmtId="49" fontId="20" fillId="0" borderId="21" xfId="9" applyNumberFormat="1" applyFont="1" applyBorder="1" applyAlignment="1">
      <alignment vertical="top" wrapText="1"/>
    </xf>
    <xf numFmtId="0" fontId="14" fillId="11" borderId="56" xfId="9" applyFont="1" applyFill="1" applyBorder="1" applyAlignment="1">
      <alignment horizontal="center" vertical="top"/>
    </xf>
    <xf numFmtId="0" fontId="14" fillId="11" borderId="69" xfId="9" applyFont="1" applyFill="1" applyBorder="1" applyAlignment="1">
      <alignment horizontal="center" vertical="top"/>
    </xf>
    <xf numFmtId="164" fontId="14" fillId="11" borderId="56" xfId="9" applyNumberFormat="1" applyFont="1" applyFill="1" applyBorder="1" applyAlignment="1">
      <alignment horizontal="center" vertical="top"/>
    </xf>
    <xf numFmtId="164" fontId="14" fillId="11" borderId="69" xfId="9" applyNumberFormat="1" applyFont="1" applyFill="1" applyBorder="1" applyAlignment="1">
      <alignment horizontal="center" vertical="top"/>
    </xf>
    <xf numFmtId="0" fontId="10" fillId="0" borderId="66" xfId="9" applyFont="1" applyBorder="1" applyAlignment="1">
      <alignment horizontal="left" vertical="top" wrapText="1"/>
    </xf>
    <xf numFmtId="0" fontId="10" fillId="0" borderId="23" xfId="9" applyFont="1" applyBorder="1" applyAlignment="1">
      <alignment horizontal="left" vertical="top" wrapText="1"/>
    </xf>
    <xf numFmtId="2" fontId="14" fillId="7" borderId="0" xfId="9" applyNumberFormat="1" applyFont="1" applyFill="1" applyAlignment="1">
      <alignment horizontal="center" vertical="center" wrapText="1"/>
    </xf>
    <xf numFmtId="164" fontId="13" fillId="7" borderId="62" xfId="9" applyNumberFormat="1" applyFont="1" applyFill="1" applyBorder="1" applyAlignment="1">
      <alignment horizontal="center" vertical="center" wrapText="1"/>
    </xf>
    <xf numFmtId="164" fontId="13" fillId="7" borderId="24" xfId="9" applyNumberFormat="1" applyFont="1" applyFill="1" applyBorder="1" applyAlignment="1">
      <alignment horizontal="center" vertical="center" wrapText="1"/>
    </xf>
    <xf numFmtId="0" fontId="14" fillId="5" borderId="63" xfId="9" applyFont="1" applyFill="1" applyBorder="1" applyAlignment="1">
      <alignment horizontal="center" vertical="center"/>
    </xf>
    <xf numFmtId="0" fontId="14" fillId="5" borderId="30" xfId="9" applyFont="1" applyFill="1" applyBorder="1" applyAlignment="1">
      <alignment horizontal="center" vertical="center"/>
    </xf>
    <xf numFmtId="0" fontId="14" fillId="0" borderId="63" xfId="9" applyFont="1" applyBorder="1" applyAlignment="1">
      <alignment horizontal="center" vertical="center" wrapText="1"/>
    </xf>
    <xf numFmtId="0" fontId="14" fillId="0" borderId="42" xfId="9" applyFont="1" applyBorder="1" applyAlignment="1">
      <alignment horizontal="center" vertical="center" wrapText="1"/>
    </xf>
    <xf numFmtId="0" fontId="14" fillId="0" borderId="30" xfId="9" applyFont="1" applyBorder="1" applyAlignment="1">
      <alignment horizontal="center" vertical="center" wrapText="1"/>
    </xf>
    <xf numFmtId="0" fontId="13" fillId="0" borderId="66" xfId="9" applyFont="1" applyBorder="1" applyAlignment="1">
      <alignment vertical="center" wrapText="1"/>
    </xf>
    <xf numFmtId="0" fontId="13" fillId="0" borderId="15" xfId="9" applyFont="1" applyBorder="1" applyAlignment="1">
      <alignment vertical="center" wrapText="1"/>
    </xf>
    <xf numFmtId="0" fontId="13" fillId="0" borderId="23" xfId="9" applyFont="1" applyBorder="1" applyAlignment="1">
      <alignment vertical="center" wrapText="1"/>
    </xf>
    <xf numFmtId="0" fontId="13" fillId="7" borderId="0" xfId="9" applyFont="1" applyFill="1" applyAlignment="1">
      <alignment horizontal="center" vertical="top" wrapText="1"/>
    </xf>
    <xf numFmtId="49" fontId="20" fillId="0" borderId="31" xfId="9" applyNumberFormat="1" applyFont="1" applyBorder="1" applyAlignment="1">
      <alignment horizontal="center" vertical="center" textRotation="90"/>
    </xf>
    <xf numFmtId="49" fontId="20" fillId="0" borderId="43" xfId="9" applyNumberFormat="1" applyFont="1" applyBorder="1" applyAlignment="1">
      <alignment horizontal="center" vertical="center" textRotation="90"/>
    </xf>
    <xf numFmtId="0" fontId="82" fillId="10" borderId="4" xfId="4" applyFont="1" applyFill="1" applyBorder="1" applyAlignment="1">
      <alignment horizontal="left" vertical="top"/>
    </xf>
    <xf numFmtId="0" fontId="82" fillId="10" borderId="20" xfId="4" applyFont="1" applyFill="1" applyBorder="1" applyAlignment="1">
      <alignment horizontal="left" vertical="top"/>
    </xf>
    <xf numFmtId="0" fontId="13" fillId="0" borderId="66" xfId="9" applyFont="1" applyBorder="1" applyAlignment="1">
      <alignment horizontal="justify" vertical="center"/>
    </xf>
    <xf numFmtId="0" fontId="13" fillId="0" borderId="23" xfId="9" applyFont="1" applyBorder="1" applyAlignment="1">
      <alignment horizontal="justify" vertical="center"/>
    </xf>
    <xf numFmtId="0" fontId="82" fillId="10" borderId="5" xfId="4" applyFont="1" applyFill="1" applyBorder="1" applyAlignment="1">
      <alignment horizontal="left" vertical="top" wrapText="1"/>
    </xf>
    <xf numFmtId="0" fontId="82" fillId="10" borderId="21" xfId="4" applyFont="1" applyFill="1" applyBorder="1" applyAlignment="1">
      <alignment horizontal="left" vertical="top" wrapText="1"/>
    </xf>
    <xf numFmtId="164" fontId="14" fillId="0" borderId="0" xfId="9" applyNumberFormat="1" applyFont="1" applyAlignment="1">
      <alignment horizontal="center" vertical="top"/>
    </xf>
    <xf numFmtId="0" fontId="6" fillId="4" borderId="1" xfId="9" applyFont="1" applyFill="1" applyBorder="1" applyAlignment="1">
      <alignment horizontal="right" vertical="top" wrapText="1"/>
    </xf>
    <xf numFmtId="0" fontId="14" fillId="5" borderId="29" xfId="9" applyFont="1" applyFill="1" applyBorder="1" applyAlignment="1">
      <alignment horizontal="center" vertical="center"/>
    </xf>
    <xf numFmtId="0" fontId="14" fillId="5" borderId="17" xfId="9" applyFont="1" applyFill="1" applyBorder="1" applyAlignment="1">
      <alignment horizontal="center" vertical="center"/>
    </xf>
    <xf numFmtId="0" fontId="14" fillId="0" borderId="66" xfId="9" applyFont="1" applyBorder="1" applyAlignment="1">
      <alignment vertical="top" wrapText="1"/>
    </xf>
    <xf numFmtId="0" fontId="14" fillId="0" borderId="15" xfId="9" applyFont="1" applyBorder="1" applyAlignment="1">
      <alignment vertical="top" wrapText="1"/>
    </xf>
    <xf numFmtId="0" fontId="14" fillId="0" borderId="23" xfId="9" applyFont="1" applyBorder="1" applyAlignment="1">
      <alignment vertical="top" wrapText="1"/>
    </xf>
    <xf numFmtId="164" fontId="14" fillId="7" borderId="62" xfId="9" applyNumberFormat="1" applyFont="1" applyFill="1" applyBorder="1" applyAlignment="1">
      <alignment horizontal="center" vertical="center" wrapText="1"/>
    </xf>
    <xf numFmtId="164" fontId="14" fillId="7" borderId="41" xfId="9" applyNumberFormat="1" applyFont="1" applyFill="1" applyBorder="1" applyAlignment="1">
      <alignment horizontal="center" vertical="center" wrapText="1"/>
    </xf>
    <xf numFmtId="164" fontId="14" fillId="7" borderId="24" xfId="9" applyNumberFormat="1" applyFont="1" applyFill="1" applyBorder="1" applyAlignment="1">
      <alignment horizontal="center" vertical="center" wrapText="1"/>
    </xf>
    <xf numFmtId="0" fontId="15" fillId="5" borderId="5" xfId="9" applyFont="1" applyFill="1" applyBorder="1" applyAlignment="1">
      <alignment horizontal="center" vertical="top" wrapText="1"/>
    </xf>
    <xf numFmtId="0" fontId="15" fillId="5" borderId="13" xfId="9" applyFont="1" applyFill="1" applyBorder="1" applyAlignment="1">
      <alignment horizontal="center" vertical="top" wrapText="1"/>
    </xf>
    <xf numFmtId="0" fontId="15" fillId="5" borderId="21" xfId="9" applyFont="1" applyFill="1" applyBorder="1" applyAlignment="1">
      <alignment horizontal="center" vertical="top" wrapText="1"/>
    </xf>
    <xf numFmtId="49" fontId="4" fillId="0" borderId="1" xfId="9" applyNumberFormat="1" applyFont="1" applyBorder="1" applyAlignment="1">
      <alignment horizontal="center" vertical="top" wrapText="1"/>
    </xf>
    <xf numFmtId="0" fontId="12" fillId="12" borderId="31" xfId="9" applyFont="1" applyFill="1" applyBorder="1" applyAlignment="1">
      <alignment horizontal="right" vertical="top" wrapText="1"/>
    </xf>
    <xf numFmtId="0" fontId="12" fillId="12" borderId="3" xfId="9" applyFont="1" applyFill="1" applyBorder="1" applyAlignment="1">
      <alignment horizontal="right" vertical="top" wrapText="1"/>
    </xf>
    <xf numFmtId="0" fontId="12" fillId="12" borderId="58" xfId="9" applyFont="1" applyFill="1" applyBorder="1" applyAlignment="1">
      <alignment horizontal="right" vertical="top" wrapText="1"/>
    </xf>
    <xf numFmtId="0" fontId="13" fillId="10" borderId="5" xfId="9" applyFont="1" applyFill="1" applyBorder="1" applyAlignment="1">
      <alignment horizontal="justify" vertical="top"/>
    </xf>
    <xf numFmtId="0" fontId="13" fillId="10" borderId="13" xfId="9" applyFont="1" applyFill="1" applyBorder="1" applyAlignment="1">
      <alignment horizontal="justify" vertical="top"/>
    </xf>
    <xf numFmtId="0" fontId="13" fillId="10" borderId="21" xfId="9" applyFont="1" applyFill="1" applyBorder="1" applyAlignment="1">
      <alignment horizontal="justify" vertical="top"/>
    </xf>
    <xf numFmtId="49" fontId="14" fillId="0" borderId="5" xfId="9" applyNumberFormat="1" applyFont="1" applyBorder="1" applyAlignment="1">
      <alignment horizontal="center" vertical="top"/>
    </xf>
    <xf numFmtId="49" fontId="14" fillId="0" borderId="13" xfId="9" applyNumberFormat="1" applyFont="1" applyBorder="1" applyAlignment="1">
      <alignment horizontal="center" vertical="top"/>
    </xf>
    <xf numFmtId="49" fontId="14" fillId="0" borderId="21" xfId="9" applyNumberFormat="1" applyFont="1" applyBorder="1" applyAlignment="1">
      <alignment horizontal="center" vertical="top"/>
    </xf>
    <xf numFmtId="49" fontId="14" fillId="0" borderId="6" xfId="9" applyNumberFormat="1" applyFont="1" applyBorder="1" applyAlignment="1">
      <alignment horizontal="center" vertical="top"/>
    </xf>
    <xf numFmtId="49" fontId="14" fillId="0" borderId="14" xfId="9" applyNumberFormat="1" applyFont="1" applyBorder="1" applyAlignment="1">
      <alignment horizontal="center" vertical="top"/>
    </xf>
    <xf numFmtId="49" fontId="14" fillId="0" borderId="22" xfId="9" applyNumberFormat="1" applyFont="1" applyBorder="1" applyAlignment="1">
      <alignment horizontal="center" vertical="top"/>
    </xf>
    <xf numFmtId="49" fontId="20" fillId="0" borderId="5" xfId="9" applyNumberFormat="1" applyFont="1" applyBorder="1" applyAlignment="1">
      <alignment horizontal="center" vertical="top"/>
    </xf>
    <xf numFmtId="49" fontId="20" fillId="0" borderId="13" xfId="9" applyNumberFormat="1" applyFont="1" applyBorder="1" applyAlignment="1">
      <alignment horizontal="center" vertical="top"/>
    </xf>
    <xf numFmtId="49" fontId="6" fillId="3" borderId="5" xfId="9" applyNumberFormat="1" applyFont="1" applyFill="1" applyBorder="1" applyAlignment="1">
      <alignment vertical="top"/>
    </xf>
    <xf numFmtId="49" fontId="6" fillId="3" borderId="13" xfId="9" applyNumberFormat="1" applyFont="1" applyFill="1" applyBorder="1" applyAlignment="1">
      <alignment vertical="top"/>
    </xf>
    <xf numFmtId="49" fontId="6" fillId="3" borderId="21" xfId="9" applyNumberFormat="1" applyFont="1" applyFill="1" applyBorder="1" applyAlignment="1">
      <alignment vertical="top"/>
    </xf>
    <xf numFmtId="49" fontId="6" fillId="6" borderId="5" xfId="9" applyNumberFormat="1" applyFont="1" applyFill="1" applyBorder="1" applyAlignment="1">
      <alignment vertical="top"/>
    </xf>
    <xf numFmtId="49" fontId="6" fillId="6" borderId="13" xfId="9" applyNumberFormat="1" applyFont="1" applyFill="1" applyBorder="1" applyAlignment="1">
      <alignment vertical="top"/>
    </xf>
    <xf numFmtId="49" fontId="6" fillId="6" borderId="21" xfId="9" applyNumberFormat="1" applyFont="1" applyFill="1" applyBorder="1" applyAlignment="1">
      <alignment vertical="top"/>
    </xf>
    <xf numFmtId="0" fontId="82" fillId="10" borderId="13" xfId="4" applyFont="1" applyFill="1" applyBorder="1" applyAlignment="1">
      <alignment horizontal="left" vertical="top" wrapText="1"/>
    </xf>
    <xf numFmtId="0" fontId="13" fillId="0" borderId="0" xfId="9" applyFont="1" applyAlignment="1">
      <alignment horizontal="center" vertical="center"/>
    </xf>
    <xf numFmtId="0" fontId="3" fillId="11" borderId="6" xfId="9" applyFont="1" applyFill="1" applyBorder="1" applyAlignment="1">
      <alignment horizontal="center" vertical="top" wrapText="1"/>
    </xf>
    <xf numFmtId="0" fontId="3" fillId="11" borderId="28" xfId="9" applyFont="1" applyFill="1" applyBorder="1" applyAlignment="1">
      <alignment horizontal="center" vertical="top" wrapText="1"/>
    </xf>
    <xf numFmtId="0" fontId="3" fillId="11" borderId="4" xfId="9" applyFont="1" applyFill="1" applyBorder="1" applyAlignment="1">
      <alignment horizontal="center" vertical="top" wrapText="1"/>
    </xf>
    <xf numFmtId="0" fontId="3" fillId="11" borderId="14" xfId="9" applyFont="1" applyFill="1" applyBorder="1" applyAlignment="1">
      <alignment horizontal="center" vertical="top" wrapText="1"/>
    </xf>
    <xf numFmtId="0" fontId="3" fillId="11" borderId="0" xfId="9" applyFont="1" applyFill="1" applyAlignment="1">
      <alignment horizontal="center" vertical="top" wrapText="1"/>
    </xf>
    <xf numFmtId="0" fontId="3" fillId="11" borderId="12" xfId="9" applyFont="1" applyFill="1" applyBorder="1" applyAlignment="1">
      <alignment horizontal="center" vertical="top" wrapText="1"/>
    </xf>
    <xf numFmtId="0" fontId="3" fillId="11" borderId="22" xfId="9" applyFont="1" applyFill="1" applyBorder="1" applyAlignment="1">
      <alignment horizontal="center" vertical="top" wrapText="1"/>
    </xf>
    <xf numFmtId="0" fontId="3" fillId="11" borderId="1" xfId="9" applyFont="1" applyFill="1" applyBorder="1" applyAlignment="1">
      <alignment horizontal="center" vertical="top" wrapText="1"/>
    </xf>
    <xf numFmtId="0" fontId="3" fillId="11" borderId="20" xfId="9" applyFont="1" applyFill="1" applyBorder="1" applyAlignment="1">
      <alignment horizontal="center" vertical="top" wrapText="1"/>
    </xf>
    <xf numFmtId="0" fontId="13" fillId="10" borderId="5" xfId="9" applyFont="1" applyFill="1" applyBorder="1" applyAlignment="1">
      <alignment vertical="top" wrapText="1"/>
    </xf>
    <xf numFmtId="0" fontId="13" fillId="10" borderId="13" xfId="9" applyFont="1" applyFill="1" applyBorder="1" applyAlignment="1">
      <alignment vertical="top" wrapText="1"/>
    </xf>
    <xf numFmtId="0" fontId="13" fillId="10" borderId="21" xfId="9" applyFont="1" applyFill="1" applyBorder="1" applyAlignment="1">
      <alignment vertical="top" wrapText="1"/>
    </xf>
    <xf numFmtId="49" fontId="6" fillId="10" borderId="5" xfId="9" applyNumberFormat="1" applyFont="1" applyFill="1" applyBorder="1" applyAlignment="1">
      <alignment horizontal="center" vertical="top" wrapText="1"/>
    </xf>
    <xf numFmtId="49" fontId="6" fillId="10" borderId="21" xfId="9" applyNumberFormat="1" applyFont="1" applyFill="1" applyBorder="1" applyAlignment="1">
      <alignment horizontal="center" vertical="top" wrapText="1"/>
    </xf>
    <xf numFmtId="49" fontId="6" fillId="10" borderId="13" xfId="9" applyNumberFormat="1" applyFont="1" applyFill="1" applyBorder="1" applyAlignment="1">
      <alignment horizontal="center" vertical="top" wrapText="1"/>
    </xf>
    <xf numFmtId="49" fontId="6" fillId="3" borderId="31" xfId="9" applyNumberFormat="1" applyFont="1" applyFill="1" applyBorder="1" applyAlignment="1">
      <alignment horizontal="center" vertical="top"/>
    </xf>
    <xf numFmtId="49" fontId="6" fillId="3" borderId="14" xfId="9" applyNumberFormat="1" applyFont="1" applyFill="1" applyBorder="1" applyAlignment="1">
      <alignment horizontal="center" vertical="top"/>
    </xf>
    <xf numFmtId="49" fontId="6" fillId="3" borderId="43" xfId="9" applyNumberFormat="1" applyFont="1" applyFill="1" applyBorder="1" applyAlignment="1">
      <alignment horizontal="center" vertical="top"/>
    </xf>
    <xf numFmtId="49" fontId="6" fillId="11" borderId="28" xfId="9" applyNumberFormat="1" applyFont="1" applyFill="1" applyBorder="1" applyAlignment="1">
      <alignment horizontal="center" vertical="top" wrapText="1"/>
    </xf>
    <xf numFmtId="49" fontId="6" fillId="11" borderId="0" xfId="9" applyNumberFormat="1" applyFont="1" applyFill="1" applyAlignment="1">
      <alignment horizontal="center" vertical="top" wrapText="1"/>
    </xf>
    <xf numFmtId="0" fontId="15" fillId="11" borderId="1" xfId="9" applyFont="1" applyFill="1" applyBorder="1" applyAlignment="1">
      <alignment horizontal="center" vertical="top" wrapText="1"/>
    </xf>
    <xf numFmtId="49" fontId="20" fillId="0" borderId="5" xfId="9" applyNumberFormat="1" applyFont="1" applyBorder="1" applyAlignment="1">
      <alignment horizontal="center" vertical="center" textRotation="90"/>
    </xf>
    <xf numFmtId="49" fontId="20" fillId="0" borderId="13" xfId="9" applyNumberFormat="1" applyFont="1" applyBorder="1" applyAlignment="1">
      <alignment horizontal="center" vertical="center" textRotation="90"/>
    </xf>
    <xf numFmtId="49" fontId="20" fillId="0" borderId="21" xfId="9" applyNumberFormat="1" applyFont="1" applyBorder="1" applyAlignment="1">
      <alignment horizontal="center" vertical="center" textRotation="90"/>
    </xf>
    <xf numFmtId="49" fontId="2" fillId="0" borderId="5" xfId="9" applyNumberFormat="1" applyFont="1" applyBorder="1" applyAlignment="1">
      <alignment horizontal="center" vertical="center" textRotation="90"/>
    </xf>
    <xf numFmtId="49" fontId="2" fillId="0" borderId="13" xfId="9" applyNumberFormat="1" applyFont="1" applyBorder="1" applyAlignment="1">
      <alignment horizontal="center" vertical="center" textRotation="90"/>
    </xf>
    <xf numFmtId="49" fontId="2" fillId="0" borderId="21" xfId="9" applyNumberFormat="1" applyFont="1" applyBorder="1" applyAlignment="1">
      <alignment horizontal="center" vertical="center" textRotation="90"/>
    </xf>
    <xf numFmtId="49" fontId="6" fillId="3" borderId="45" xfId="9" applyNumberFormat="1" applyFont="1" applyFill="1" applyBorder="1" applyAlignment="1">
      <alignment horizontal="center" vertical="top"/>
    </xf>
    <xf numFmtId="49" fontId="6" fillId="6" borderId="69" xfId="9" applyNumberFormat="1" applyFont="1" applyFill="1" applyBorder="1" applyAlignment="1">
      <alignment horizontal="center" vertical="top"/>
    </xf>
    <xf numFmtId="164" fontId="13" fillId="7" borderId="16" xfId="9" applyNumberFormat="1" applyFont="1" applyFill="1" applyBorder="1" applyAlignment="1">
      <alignment horizontal="center" vertical="top" wrapText="1"/>
    </xf>
    <xf numFmtId="164" fontId="13" fillId="7" borderId="41" xfId="9" applyNumberFormat="1" applyFont="1" applyFill="1" applyBorder="1" applyAlignment="1">
      <alignment horizontal="center" vertical="top" wrapText="1"/>
    </xf>
    <xf numFmtId="164" fontId="13" fillId="7" borderId="57" xfId="9" applyNumberFormat="1" applyFont="1" applyFill="1" applyBorder="1" applyAlignment="1">
      <alignment horizontal="center" vertical="top" wrapText="1"/>
    </xf>
    <xf numFmtId="0" fontId="20" fillId="0" borderId="47" xfId="9" applyFont="1" applyBorder="1" applyAlignment="1">
      <alignment horizontal="justify" vertical="center"/>
    </xf>
    <xf numFmtId="0" fontId="20" fillId="0" borderId="60" xfId="9" applyFont="1" applyBorder="1" applyAlignment="1">
      <alignment horizontal="justify" vertical="center"/>
    </xf>
    <xf numFmtId="164" fontId="14" fillId="7" borderId="16" xfId="9" applyNumberFormat="1" applyFont="1" applyFill="1" applyBorder="1" applyAlignment="1">
      <alignment horizontal="center" vertical="center" wrapText="1"/>
    </xf>
    <xf numFmtId="164" fontId="14" fillId="7" borderId="57" xfId="9" applyNumberFormat="1" applyFont="1" applyFill="1" applyBorder="1" applyAlignment="1">
      <alignment horizontal="center" vertical="center" wrapText="1"/>
    </xf>
    <xf numFmtId="164" fontId="13" fillId="7" borderId="41" xfId="9" applyNumberFormat="1" applyFont="1" applyFill="1" applyBorder="1" applyAlignment="1">
      <alignment horizontal="center" vertical="center" wrapText="1"/>
    </xf>
    <xf numFmtId="0" fontId="13" fillId="0" borderId="66" xfId="9" applyFont="1" applyBorder="1" applyAlignment="1">
      <alignment vertical="top" wrapText="1"/>
    </xf>
    <xf numFmtId="0" fontId="13" fillId="0" borderId="15" xfId="9" applyFont="1" applyBorder="1" applyAlignment="1">
      <alignment vertical="top" wrapText="1"/>
    </xf>
    <xf numFmtId="0" fontId="13" fillId="0" borderId="23" xfId="9" applyFont="1" applyBorder="1" applyAlignment="1">
      <alignment vertical="top" wrapText="1"/>
    </xf>
    <xf numFmtId="0" fontId="10" fillId="0" borderId="31" xfId="9" applyFont="1" applyBorder="1" applyAlignment="1">
      <alignment horizontal="left" vertical="top" wrapText="1"/>
    </xf>
    <xf numFmtId="0" fontId="10" fillId="0" borderId="3" xfId="9" applyFont="1" applyBorder="1" applyAlignment="1">
      <alignment horizontal="left" vertical="top" wrapText="1"/>
    </xf>
    <xf numFmtId="0" fontId="10" fillId="0" borderId="58" xfId="9" applyFont="1" applyBorder="1" applyAlignment="1">
      <alignment horizontal="left" vertical="top" wrapText="1"/>
    </xf>
    <xf numFmtId="0" fontId="52" fillId="25" borderId="7" xfId="9" applyFont="1" applyFill="1" applyBorder="1" applyAlignment="1">
      <alignment horizontal="right" vertical="top" wrapText="1"/>
    </xf>
    <xf numFmtId="0" fontId="52" fillId="25" borderId="8" xfId="9" applyFont="1" applyFill="1" applyBorder="1" applyAlignment="1">
      <alignment horizontal="right" vertical="top" wrapText="1"/>
    </xf>
    <xf numFmtId="0" fontId="52" fillId="25" borderId="9" xfId="9" applyFont="1" applyFill="1" applyBorder="1" applyAlignment="1">
      <alignment horizontal="right" vertical="top" wrapText="1"/>
    </xf>
    <xf numFmtId="0" fontId="13" fillId="0" borderId="47" xfId="9" applyFont="1" applyBorder="1" applyAlignment="1">
      <alignment horizontal="left" vertical="top" wrapText="1"/>
    </xf>
    <xf numFmtId="0" fontId="13" fillId="0" borderId="15" xfId="9" applyFont="1" applyBorder="1" applyAlignment="1">
      <alignment horizontal="left" vertical="top" wrapText="1"/>
    </xf>
    <xf numFmtId="0" fontId="13" fillId="0" borderId="60" xfId="9" applyFont="1" applyBorder="1" applyAlignment="1">
      <alignment horizontal="left" vertical="top" wrapText="1"/>
    </xf>
    <xf numFmtId="49" fontId="12" fillId="9" borderId="7" xfId="9" applyNumberFormat="1" applyFont="1" applyFill="1" applyBorder="1" applyAlignment="1">
      <alignment horizontal="right" vertical="top"/>
    </xf>
    <xf numFmtId="49" fontId="12" fillId="9" borderId="8" xfId="9" applyNumberFormat="1" applyFont="1" applyFill="1" applyBorder="1" applyAlignment="1">
      <alignment horizontal="right" vertical="top"/>
    </xf>
    <xf numFmtId="49" fontId="12" fillId="9" borderId="9" xfId="9" applyNumberFormat="1" applyFont="1" applyFill="1" applyBorder="1" applyAlignment="1">
      <alignment horizontal="right" vertical="top"/>
    </xf>
    <xf numFmtId="49" fontId="6" fillId="4" borderId="5" xfId="9" applyNumberFormat="1" applyFont="1" applyFill="1" applyBorder="1" applyAlignment="1">
      <alignment horizontal="center" vertical="top"/>
    </xf>
    <xf numFmtId="49" fontId="6" fillId="4" borderId="21" xfId="9" applyNumberFormat="1" applyFont="1" applyFill="1" applyBorder="1" applyAlignment="1">
      <alignment horizontal="center" vertical="top"/>
    </xf>
    <xf numFmtId="49" fontId="6" fillId="3" borderId="5" xfId="9" applyNumberFormat="1" applyFont="1" applyFill="1" applyBorder="1" applyAlignment="1">
      <alignment horizontal="center" vertical="top"/>
    </xf>
    <xf numFmtId="49" fontId="6" fillId="3" borderId="21" xfId="9" applyNumberFormat="1" applyFont="1" applyFill="1" applyBorder="1" applyAlignment="1">
      <alignment horizontal="center" vertical="top"/>
    </xf>
    <xf numFmtId="49" fontId="20" fillId="0" borderId="45" xfId="9" applyNumberFormat="1" applyFont="1" applyBorder="1" applyAlignment="1">
      <alignment horizontal="center" vertical="center" textRotation="90"/>
    </xf>
    <xf numFmtId="0" fontId="82" fillId="10" borderId="4" xfId="4" applyFont="1" applyFill="1" applyBorder="1" applyAlignment="1">
      <alignment horizontal="left" vertical="top" wrapText="1"/>
    </xf>
    <xf numFmtId="0" fontId="82" fillId="10" borderId="12" xfId="4" applyFont="1" applyFill="1" applyBorder="1" applyAlignment="1">
      <alignment horizontal="left" vertical="top" wrapText="1"/>
    </xf>
    <xf numFmtId="0" fontId="82" fillId="10" borderId="20" xfId="4" applyFont="1" applyFill="1" applyBorder="1" applyAlignment="1">
      <alignment horizontal="left" vertical="top" wrapText="1"/>
    </xf>
    <xf numFmtId="49" fontId="6" fillId="3" borderId="13" xfId="9" applyNumberFormat="1" applyFont="1" applyFill="1" applyBorder="1" applyAlignment="1">
      <alignment horizontal="center" vertical="top"/>
    </xf>
    <xf numFmtId="49" fontId="6" fillId="4" borderId="13" xfId="9" applyNumberFormat="1" applyFont="1" applyFill="1" applyBorder="1" applyAlignment="1">
      <alignment horizontal="center" vertical="top"/>
    </xf>
    <xf numFmtId="0" fontId="82" fillId="10" borderId="12" xfId="4" applyFont="1" applyFill="1" applyBorder="1" applyAlignment="1">
      <alignment horizontal="left" vertical="top"/>
    </xf>
    <xf numFmtId="49" fontId="6" fillId="11" borderId="5" xfId="9" applyNumberFormat="1" applyFont="1" applyFill="1" applyBorder="1" applyAlignment="1">
      <alignment horizontal="center" vertical="top" wrapText="1"/>
    </xf>
    <xf numFmtId="49" fontId="6" fillId="11" borderId="21" xfId="9" applyNumberFormat="1" applyFont="1" applyFill="1" applyBorder="1" applyAlignment="1">
      <alignment horizontal="center" vertical="top" wrapText="1"/>
    </xf>
    <xf numFmtId="49" fontId="6" fillId="11" borderId="13" xfId="9" applyNumberFormat="1" applyFont="1" applyFill="1" applyBorder="1" applyAlignment="1">
      <alignment horizontal="center" vertical="top" wrapText="1"/>
    </xf>
    <xf numFmtId="0" fontId="82" fillId="10" borderId="13" xfId="4" applyFont="1" applyFill="1" applyBorder="1" applyAlignment="1">
      <alignment horizontal="left" vertical="top"/>
    </xf>
    <xf numFmtId="0" fontId="13" fillId="5" borderId="16" xfId="9" applyFont="1" applyFill="1" applyBorder="1" applyAlignment="1">
      <alignment horizontal="center" vertical="center"/>
    </xf>
    <xf numFmtId="0" fontId="13" fillId="5" borderId="24" xfId="9" applyFont="1" applyFill="1" applyBorder="1" applyAlignment="1">
      <alignment horizontal="center" vertical="center"/>
    </xf>
    <xf numFmtId="0" fontId="14" fillId="5" borderId="16" xfId="9" applyFont="1" applyFill="1" applyBorder="1" applyAlignment="1">
      <alignment horizontal="center" vertical="center"/>
    </xf>
    <xf numFmtId="0" fontId="14" fillId="5" borderId="41" xfId="9" applyFont="1" applyFill="1" applyBorder="1" applyAlignment="1">
      <alignment horizontal="center" vertical="center"/>
    </xf>
    <xf numFmtId="0" fontId="14" fillId="5" borderId="24" xfId="9" applyFont="1" applyFill="1" applyBorder="1" applyAlignment="1">
      <alignment horizontal="center" vertical="center"/>
    </xf>
    <xf numFmtId="0" fontId="13" fillId="5" borderId="47" xfId="9" applyFont="1" applyFill="1" applyBorder="1" applyAlignment="1">
      <alignment vertical="center" wrapText="1"/>
    </xf>
    <xf numFmtId="0" fontId="13" fillId="5" borderId="23" xfId="9" applyFont="1" applyFill="1" applyBorder="1" applyAlignment="1">
      <alignment vertical="center" wrapText="1"/>
    </xf>
    <xf numFmtId="0" fontId="14" fillId="5" borderId="32" xfId="9" applyFont="1" applyFill="1" applyBorder="1" applyAlignment="1">
      <alignment vertical="center" wrapText="1"/>
    </xf>
    <xf numFmtId="0" fontId="14" fillId="5" borderId="35" xfId="9" applyFont="1" applyFill="1" applyBorder="1" applyAlignment="1">
      <alignment vertical="center" wrapText="1"/>
    </xf>
    <xf numFmtId="0" fontId="14" fillId="5" borderId="23" xfId="9" applyFont="1" applyFill="1" applyBorder="1" applyAlignment="1">
      <alignment vertical="center" wrapText="1"/>
    </xf>
    <xf numFmtId="49" fontId="20" fillId="0" borderId="45" xfId="9" applyNumberFormat="1" applyFont="1" applyBorder="1" applyAlignment="1">
      <alignment horizontal="center" vertical="top" textRotation="90"/>
    </xf>
    <xf numFmtId="49" fontId="20" fillId="0" borderId="43" xfId="9" applyNumberFormat="1" applyFont="1" applyBorder="1" applyAlignment="1">
      <alignment horizontal="center" vertical="top" textRotation="90"/>
    </xf>
    <xf numFmtId="0" fontId="13" fillId="5" borderId="32" xfId="9" applyFont="1" applyFill="1" applyBorder="1" applyAlignment="1">
      <alignment vertical="center" wrapText="1"/>
    </xf>
    <xf numFmtId="0" fontId="13" fillId="5" borderId="35" xfId="9" applyFont="1" applyFill="1" applyBorder="1" applyAlignment="1">
      <alignment vertical="center" wrapText="1"/>
    </xf>
    <xf numFmtId="0" fontId="13" fillId="5" borderId="41" xfId="9" applyFont="1" applyFill="1" applyBorder="1" applyAlignment="1">
      <alignment horizontal="center" vertical="center"/>
    </xf>
    <xf numFmtId="49" fontId="14" fillId="7" borderId="29" xfId="9" applyNumberFormat="1" applyFont="1" applyFill="1" applyBorder="1" applyAlignment="1">
      <alignment horizontal="center" vertical="center" wrapText="1"/>
    </xf>
    <xf numFmtId="49" fontId="14" fillId="7" borderId="42" xfId="9" applyNumberFormat="1" applyFont="1" applyFill="1" applyBorder="1" applyAlignment="1">
      <alignment horizontal="center" vertical="center" wrapText="1"/>
    </xf>
    <xf numFmtId="49" fontId="20" fillId="0" borderId="14" xfId="9" applyNumberFormat="1" applyFont="1" applyBorder="1" applyAlignment="1">
      <alignment horizontal="center" vertical="top" textRotation="90"/>
    </xf>
    <xf numFmtId="49" fontId="6" fillId="10" borderId="4" xfId="9" applyNumberFormat="1" applyFont="1" applyFill="1" applyBorder="1" applyAlignment="1">
      <alignment horizontal="center" vertical="top" wrapText="1"/>
    </xf>
    <xf numFmtId="49" fontId="6" fillId="10" borderId="20" xfId="9" applyNumberFormat="1" applyFont="1" applyFill="1" applyBorder="1" applyAlignment="1">
      <alignment horizontal="center" vertical="top" wrapText="1"/>
    </xf>
    <xf numFmtId="0" fontId="15" fillId="11" borderId="21" xfId="9" applyFont="1" applyFill="1" applyBorder="1" applyAlignment="1">
      <alignment horizontal="center" vertical="top" wrapText="1"/>
    </xf>
    <xf numFmtId="49" fontId="20" fillId="0" borderId="6" xfId="9" applyNumberFormat="1" applyFont="1" applyBorder="1" applyAlignment="1">
      <alignment horizontal="center" vertical="top" textRotation="90"/>
    </xf>
    <xf numFmtId="49" fontId="20" fillId="0" borderId="22" xfId="9" applyNumberFormat="1" applyFont="1" applyBorder="1" applyAlignment="1">
      <alignment horizontal="center" vertical="top" textRotation="90"/>
    </xf>
    <xf numFmtId="0" fontId="3" fillId="11" borderId="28" xfId="9" applyFont="1" applyFill="1" applyBorder="1" applyAlignment="1">
      <alignment horizontal="left" vertical="top" wrapText="1"/>
    </xf>
    <xf numFmtId="0" fontId="3" fillId="11" borderId="4" xfId="9" applyFont="1" applyFill="1" applyBorder="1" applyAlignment="1">
      <alignment horizontal="left" vertical="top" wrapText="1"/>
    </xf>
    <xf numFmtId="0" fontId="3" fillId="11" borderId="0" xfId="9" applyFont="1" applyFill="1" applyAlignment="1">
      <alignment horizontal="left" vertical="top" wrapText="1"/>
    </xf>
    <xf numFmtId="0" fontId="3" fillId="11" borderId="12" xfId="9" applyFont="1" applyFill="1" applyBorder="1" applyAlignment="1">
      <alignment horizontal="left" vertical="top" wrapText="1"/>
    </xf>
    <xf numFmtId="0" fontId="3" fillId="11" borderId="1" xfId="9" applyFont="1" applyFill="1" applyBorder="1" applyAlignment="1">
      <alignment horizontal="left" vertical="top" wrapText="1"/>
    </xf>
    <xf numFmtId="0" fontId="3" fillId="11" borderId="20" xfId="9" applyFont="1" applyFill="1" applyBorder="1" applyAlignment="1">
      <alignment horizontal="left" vertical="top" wrapText="1"/>
    </xf>
    <xf numFmtId="49" fontId="6" fillId="6" borderId="5" xfId="9" applyNumberFormat="1" applyFont="1" applyFill="1" applyBorder="1" applyAlignment="1">
      <alignment horizontal="center" vertical="top"/>
    </xf>
    <xf numFmtId="49" fontId="6" fillId="6" borderId="21" xfId="9" applyNumberFormat="1" applyFont="1" applyFill="1" applyBorder="1" applyAlignment="1">
      <alignment horizontal="center" vertical="top"/>
    </xf>
    <xf numFmtId="49" fontId="20" fillId="0" borderId="31" xfId="9" applyNumberFormat="1" applyFont="1" applyBorder="1" applyAlignment="1">
      <alignment horizontal="center" vertical="top" textRotation="90"/>
    </xf>
    <xf numFmtId="0" fontId="14" fillId="0" borderId="0" xfId="9" applyFont="1" applyAlignment="1">
      <alignment horizontal="center" vertical="top"/>
    </xf>
    <xf numFmtId="0" fontId="14" fillId="5" borderId="15" xfId="9" applyFont="1" applyFill="1" applyBorder="1" applyAlignment="1">
      <alignment vertical="center" wrapText="1"/>
    </xf>
    <xf numFmtId="0" fontId="14" fillId="5" borderId="47" xfId="9" applyFont="1" applyFill="1" applyBorder="1" applyAlignment="1">
      <alignment vertical="center" wrapText="1"/>
    </xf>
    <xf numFmtId="49" fontId="6" fillId="11" borderId="5" xfId="9" applyNumberFormat="1" applyFont="1" applyFill="1" applyBorder="1" applyAlignment="1">
      <alignment horizontal="center" vertical="top"/>
    </xf>
    <xf numFmtId="49" fontId="6" fillId="11" borderId="13" xfId="9" applyNumberFormat="1" applyFont="1" applyFill="1" applyBorder="1" applyAlignment="1">
      <alignment horizontal="center" vertical="top"/>
    </xf>
    <xf numFmtId="49" fontId="6" fillId="11" borderId="21" xfId="9" applyNumberFormat="1" applyFont="1" applyFill="1" applyBorder="1" applyAlignment="1">
      <alignment horizontal="center" vertical="top"/>
    </xf>
    <xf numFmtId="0" fontId="14" fillId="5" borderId="47" xfId="9" applyFont="1" applyFill="1" applyBorder="1" applyAlignment="1">
      <alignment horizontal="left" vertical="center" wrapText="1"/>
    </xf>
    <xf numFmtId="0" fontId="14" fillId="5" borderId="15" xfId="9" applyFont="1" applyFill="1" applyBorder="1" applyAlignment="1">
      <alignment horizontal="left" vertical="center" wrapText="1"/>
    </xf>
    <xf numFmtId="0" fontId="14" fillId="5" borderId="23" xfId="9" applyFont="1" applyFill="1" applyBorder="1" applyAlignment="1">
      <alignment horizontal="left" vertical="center" wrapText="1"/>
    </xf>
    <xf numFmtId="0" fontId="13" fillId="5" borderId="47" xfId="9" applyFont="1" applyFill="1" applyBorder="1" applyAlignment="1">
      <alignment horizontal="left" vertical="center" wrapText="1"/>
    </xf>
    <xf numFmtId="0" fontId="13" fillId="5" borderId="15" xfId="9" applyFont="1" applyFill="1" applyBorder="1" applyAlignment="1">
      <alignment horizontal="left" vertical="center" wrapText="1"/>
    </xf>
    <xf numFmtId="0" fontId="13" fillId="5" borderId="23" xfId="9" applyFont="1" applyFill="1" applyBorder="1" applyAlignment="1">
      <alignment horizontal="left" vertical="center" wrapText="1"/>
    </xf>
  </cellXfs>
  <cellStyles count="13">
    <cellStyle name="Geras" xfId="7" builtinId="26"/>
    <cellStyle name="Įprastas" xfId="0" builtinId="0"/>
    <cellStyle name="Įprastas 2" xfId="3"/>
    <cellStyle name="Įprastas 2 2" xfId="4"/>
    <cellStyle name="Įprastas 3" xfId="8"/>
    <cellStyle name="Įprastas 3 2" xfId="10"/>
    <cellStyle name="Įprastas 4" xfId="1"/>
    <cellStyle name="Įprastas 4 2" xfId="11"/>
    <cellStyle name="Įprastas 5" xfId="2"/>
    <cellStyle name="Įprastas 6" xfId="9"/>
    <cellStyle name="Kablelis" xfId="5" builtinId="3"/>
    <cellStyle name="Normal_Kopija 13 programos Excel" xfId="12"/>
    <cellStyle name="Procentai" xfId="6" builtinId="5"/>
  </cellStyles>
  <dxfs count="0"/>
  <tableStyles count="0" defaultTableStyle="TableStyleMedium2" defaultPivotStyle="PivotStyleLight16"/>
  <colors>
    <mruColors>
      <color rgb="FFFFCCFF"/>
      <color rgb="FF9999FF"/>
      <color rgb="FF99CCFF"/>
      <color rgb="FFFF99FF"/>
      <color rgb="FFCCFFCC"/>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2"/>
  <sheetViews>
    <sheetView tabSelected="1" zoomScaleNormal="100" workbookViewId="0">
      <selection activeCell="S10" sqref="S10"/>
    </sheetView>
  </sheetViews>
  <sheetFormatPr defaultRowHeight="15" x14ac:dyDescent="0.25"/>
  <cols>
    <col min="1" max="1" width="2.7109375" customWidth="1"/>
    <col min="2" max="4" width="3.140625" customWidth="1"/>
    <col min="5" max="5" width="3.5703125" customWidth="1"/>
    <col min="6" max="6" width="38.28515625" customWidth="1"/>
    <col min="7" max="7" width="4.7109375" customWidth="1"/>
    <col min="8" max="8" width="4.28515625" customWidth="1"/>
    <col min="9" max="9" width="6.140625" customWidth="1"/>
    <col min="10" max="10" width="29.85546875" style="99" customWidth="1"/>
    <col min="11" max="11" width="7.7109375" customWidth="1"/>
    <col min="12" max="12" width="14.140625" customWidth="1"/>
    <col min="13" max="13" width="28.140625" customWidth="1"/>
    <col min="15" max="15" width="13.28515625" customWidth="1"/>
  </cols>
  <sheetData>
    <row r="1" spans="1:19" ht="15.75" customHeight="1" x14ac:dyDescent="0.25">
      <c r="L1" s="905"/>
      <c r="M1" s="3816" t="s">
        <v>1283</v>
      </c>
      <c r="N1" s="3816"/>
      <c r="O1" s="3816"/>
      <c r="Q1" s="3816"/>
      <c r="R1" s="3816"/>
      <c r="S1" s="3816"/>
    </row>
    <row r="2" spans="1:19" ht="15" customHeight="1" x14ac:dyDescent="0.25">
      <c r="L2" s="905"/>
      <c r="M2" s="3816"/>
      <c r="N2" s="3816"/>
      <c r="O2" s="3816"/>
    </row>
    <row r="3" spans="1:19" ht="32.25" customHeight="1" x14ac:dyDescent="0.25">
      <c r="L3" s="905"/>
      <c r="M3" s="3816"/>
      <c r="N3" s="3816"/>
      <c r="O3" s="3816"/>
    </row>
    <row r="4" spans="1:19" ht="15" customHeight="1" x14ac:dyDescent="0.25">
      <c r="A4" s="3745" t="s">
        <v>90</v>
      </c>
      <c r="B4" s="3745"/>
      <c r="C4" s="3745"/>
      <c r="D4" s="3745"/>
      <c r="E4" s="3745"/>
      <c r="F4" s="3745"/>
      <c r="G4" s="3745"/>
      <c r="H4" s="3745"/>
      <c r="I4" s="3745"/>
      <c r="J4" s="3745"/>
      <c r="K4" s="3745"/>
      <c r="L4" s="3745"/>
      <c r="M4" s="3745"/>
      <c r="N4" s="3745"/>
      <c r="O4" s="3745"/>
    </row>
    <row r="5" spans="1:19" x14ac:dyDescent="0.25">
      <c r="A5" s="3746" t="s">
        <v>91</v>
      </c>
      <c r="B5" s="3746"/>
      <c r="C5" s="3746"/>
      <c r="D5" s="3746"/>
      <c r="E5" s="3746"/>
      <c r="F5" s="3746"/>
      <c r="G5" s="3746"/>
      <c r="H5" s="3746"/>
      <c r="I5" s="3746"/>
      <c r="J5" s="3746"/>
      <c r="K5" s="3746"/>
      <c r="L5" s="3746"/>
      <c r="M5" s="3746"/>
      <c r="N5" s="3746"/>
      <c r="O5" s="3746"/>
    </row>
    <row r="6" spans="1:19" x14ac:dyDescent="0.25">
      <c r="A6" s="3746" t="s">
        <v>92</v>
      </c>
      <c r="B6" s="3746"/>
      <c r="C6" s="3746"/>
      <c r="D6" s="3746"/>
      <c r="E6" s="3746"/>
      <c r="F6" s="3746"/>
      <c r="G6" s="3746"/>
      <c r="H6" s="3746"/>
      <c r="I6" s="3746"/>
      <c r="J6" s="3746"/>
      <c r="K6" s="3746"/>
      <c r="L6" s="3746"/>
      <c r="M6" s="3746"/>
      <c r="N6" s="3746"/>
      <c r="O6" s="3746"/>
    </row>
    <row r="7" spans="1:19" ht="16.5" thickBot="1" x14ac:dyDescent="0.3">
      <c r="A7" s="1"/>
      <c r="B7" s="1"/>
      <c r="C7" s="1"/>
      <c r="D7" s="1"/>
      <c r="E7" s="1"/>
      <c r="F7" s="1"/>
      <c r="G7" s="1"/>
      <c r="H7" s="1"/>
      <c r="I7" s="1"/>
      <c r="J7" s="100"/>
      <c r="K7" s="1"/>
      <c r="L7" s="1"/>
      <c r="M7" s="2"/>
      <c r="N7" s="3768" t="s">
        <v>158</v>
      </c>
      <c r="O7" s="3768"/>
    </row>
    <row r="8" spans="1:19" ht="29.25" customHeight="1" thickBot="1" x14ac:dyDescent="0.3">
      <c r="A8" s="3747" t="s">
        <v>0</v>
      </c>
      <c r="B8" s="3750" t="s">
        <v>1</v>
      </c>
      <c r="C8" s="3753" t="s">
        <v>2</v>
      </c>
      <c r="D8" s="3756" t="s">
        <v>3</v>
      </c>
      <c r="E8" s="3817" t="s">
        <v>93</v>
      </c>
      <c r="F8" s="3759" t="s">
        <v>4</v>
      </c>
      <c r="G8" s="3820" t="s">
        <v>2</v>
      </c>
      <c r="H8" s="3762" t="s">
        <v>5</v>
      </c>
      <c r="I8" s="3765" t="s">
        <v>6</v>
      </c>
      <c r="J8" s="3823" t="s">
        <v>94</v>
      </c>
      <c r="K8" s="3762" t="s">
        <v>7</v>
      </c>
      <c r="L8" s="3777" t="s">
        <v>95</v>
      </c>
      <c r="M8" s="3825" t="s">
        <v>96</v>
      </c>
      <c r="N8" s="3826"/>
      <c r="O8" s="3827"/>
    </row>
    <row r="9" spans="1:19" x14ac:dyDescent="0.25">
      <c r="A9" s="3748"/>
      <c r="B9" s="3751"/>
      <c r="C9" s="3754"/>
      <c r="D9" s="3757"/>
      <c r="E9" s="3818"/>
      <c r="F9" s="3760"/>
      <c r="G9" s="3821"/>
      <c r="H9" s="3763"/>
      <c r="I9" s="3766"/>
      <c r="J9" s="3824"/>
      <c r="K9" s="3763"/>
      <c r="L9" s="3778"/>
      <c r="M9" s="3780" t="s">
        <v>8</v>
      </c>
      <c r="N9" s="3782" t="s">
        <v>9</v>
      </c>
      <c r="O9" s="3789" t="s">
        <v>97</v>
      </c>
    </row>
    <row r="10" spans="1:19" ht="125.25" customHeight="1" thickBot="1" x14ac:dyDescent="0.3">
      <c r="A10" s="3749"/>
      <c r="B10" s="3752"/>
      <c r="C10" s="3755"/>
      <c r="D10" s="3758"/>
      <c r="E10" s="3819"/>
      <c r="F10" s="3761"/>
      <c r="G10" s="3822"/>
      <c r="H10" s="3764"/>
      <c r="I10" s="3767"/>
      <c r="J10" s="3824"/>
      <c r="K10" s="3764"/>
      <c r="L10" s="3779"/>
      <c r="M10" s="3781"/>
      <c r="N10" s="3783"/>
      <c r="O10" s="3790"/>
    </row>
    <row r="11" spans="1:19" ht="26.25" thickBot="1" x14ac:dyDescent="0.3">
      <c r="A11" s="3" t="s">
        <v>10</v>
      </c>
      <c r="B11" s="3828" t="s">
        <v>157</v>
      </c>
      <c r="C11" s="3829"/>
      <c r="D11" s="3829"/>
      <c r="E11" s="3829"/>
      <c r="F11" s="3829"/>
      <c r="G11" s="3829"/>
      <c r="H11" s="3829"/>
      <c r="I11" s="3829"/>
      <c r="J11" s="3829"/>
      <c r="K11" s="4"/>
      <c r="L11" s="5"/>
      <c r="M11" s="6"/>
      <c r="N11" s="6"/>
      <c r="O11" s="7"/>
    </row>
    <row r="12" spans="1:19" ht="55.5" customHeight="1" thickBot="1" x14ac:dyDescent="0.3">
      <c r="A12" s="8"/>
      <c r="B12" s="9"/>
      <c r="C12" s="10"/>
      <c r="D12" s="10"/>
      <c r="E12" s="10"/>
      <c r="F12" s="11"/>
      <c r="G12" s="11"/>
      <c r="H12" s="10"/>
      <c r="I12" s="10"/>
      <c r="J12" s="97"/>
      <c r="K12" s="10"/>
      <c r="L12" s="12"/>
      <c r="M12" s="114" t="s">
        <v>11</v>
      </c>
      <c r="N12" s="13" t="s">
        <v>12</v>
      </c>
      <c r="O12" s="113" t="s">
        <v>13</v>
      </c>
    </row>
    <row r="13" spans="1:19" ht="24" customHeight="1" thickBot="1" x14ac:dyDescent="0.3">
      <c r="A13" s="14" t="s">
        <v>10</v>
      </c>
      <c r="B13" s="15" t="s">
        <v>10</v>
      </c>
      <c r="C13" s="3769" t="s">
        <v>161</v>
      </c>
      <c r="D13" s="3770"/>
      <c r="E13" s="3770"/>
      <c r="F13" s="3770"/>
      <c r="G13" s="3770"/>
      <c r="H13" s="3770"/>
      <c r="I13" s="3770"/>
      <c r="J13" s="3770"/>
      <c r="K13" s="3770"/>
      <c r="L13" s="3770"/>
      <c r="M13" s="3770"/>
      <c r="N13" s="3770"/>
      <c r="O13" s="3771"/>
    </row>
    <row r="14" spans="1:19" ht="51.75" thickBot="1" x14ac:dyDescent="0.3">
      <c r="A14" s="16"/>
      <c r="B14" s="3774"/>
      <c r="C14" s="3791"/>
      <c r="D14" s="3792"/>
      <c r="E14" s="3792"/>
      <c r="F14" s="3792"/>
      <c r="G14" s="3792"/>
      <c r="H14" s="3792"/>
      <c r="I14" s="3792"/>
      <c r="J14" s="3792"/>
      <c r="K14" s="3792"/>
      <c r="L14" s="3793"/>
      <c r="M14" s="17" t="s">
        <v>14</v>
      </c>
      <c r="N14" s="18" t="s">
        <v>15</v>
      </c>
      <c r="O14" s="63">
        <v>80</v>
      </c>
    </row>
    <row r="15" spans="1:19" ht="39" thickBot="1" x14ac:dyDescent="0.3">
      <c r="A15" s="16"/>
      <c r="B15" s="3775"/>
      <c r="C15" s="3794"/>
      <c r="D15" s="3795"/>
      <c r="E15" s="3795"/>
      <c r="F15" s="3795"/>
      <c r="G15" s="3795"/>
      <c r="H15" s="3795"/>
      <c r="I15" s="3795"/>
      <c r="J15" s="3795"/>
      <c r="K15" s="3795"/>
      <c r="L15" s="3796"/>
      <c r="M15" s="17" t="s">
        <v>16</v>
      </c>
      <c r="N15" s="18" t="s">
        <v>17</v>
      </c>
      <c r="O15" s="63">
        <v>40</v>
      </c>
    </row>
    <row r="16" spans="1:19" ht="39" thickBot="1" x14ac:dyDescent="0.3">
      <c r="A16" s="16"/>
      <c r="B16" s="3776"/>
      <c r="C16" s="3797"/>
      <c r="D16" s="3798"/>
      <c r="E16" s="3798"/>
      <c r="F16" s="3798"/>
      <c r="G16" s="3798"/>
      <c r="H16" s="3798"/>
      <c r="I16" s="3798"/>
      <c r="J16" s="3798"/>
      <c r="K16" s="3798"/>
      <c r="L16" s="3799"/>
      <c r="M16" s="17" t="s">
        <v>18</v>
      </c>
      <c r="N16" s="18" t="s">
        <v>19</v>
      </c>
      <c r="O16" s="63">
        <v>6</v>
      </c>
    </row>
    <row r="17" spans="1:21" ht="40.5" customHeight="1" x14ac:dyDescent="0.25">
      <c r="A17" s="3711" t="s">
        <v>10</v>
      </c>
      <c r="B17" s="3734" t="s">
        <v>10</v>
      </c>
      <c r="C17" s="3739" t="s">
        <v>10</v>
      </c>
      <c r="D17" s="52"/>
      <c r="E17" s="3784" t="s">
        <v>159</v>
      </c>
      <c r="F17" s="3785"/>
      <c r="G17" s="3692" t="s">
        <v>98</v>
      </c>
      <c r="H17" s="3686" t="s">
        <v>20</v>
      </c>
      <c r="I17" s="58" t="s">
        <v>21</v>
      </c>
      <c r="J17" s="96" t="s">
        <v>119</v>
      </c>
      <c r="K17" s="155" t="s">
        <v>22</v>
      </c>
      <c r="L17" s="345">
        <f>L26+L29+L30+L32+L33+L34</f>
        <v>6079.8</v>
      </c>
      <c r="M17" s="21" t="s">
        <v>23</v>
      </c>
      <c r="N17" s="22" t="s">
        <v>24</v>
      </c>
      <c r="O17" s="64">
        <v>123</v>
      </c>
    </row>
    <row r="18" spans="1:21" ht="24.75" customHeight="1" x14ac:dyDescent="0.25">
      <c r="A18" s="3772"/>
      <c r="B18" s="3702"/>
      <c r="C18" s="3773"/>
      <c r="D18" s="53"/>
      <c r="E18" s="3786"/>
      <c r="F18" s="3787"/>
      <c r="G18" s="3693"/>
      <c r="H18" s="3687"/>
      <c r="I18" s="50"/>
      <c r="J18" s="101"/>
      <c r="K18" s="184" t="s">
        <v>25</v>
      </c>
      <c r="L18" s="308"/>
      <c r="M18" s="23" t="s">
        <v>162</v>
      </c>
      <c r="N18" s="24" t="s">
        <v>24</v>
      </c>
      <c r="O18" s="65" t="s">
        <v>163</v>
      </c>
    </row>
    <row r="19" spans="1:21" ht="25.5" x14ac:dyDescent="0.25">
      <c r="A19" s="3772"/>
      <c r="B19" s="3702"/>
      <c r="C19" s="3773"/>
      <c r="D19" s="53"/>
      <c r="E19" s="3786"/>
      <c r="F19" s="3787"/>
      <c r="G19" s="3693"/>
      <c r="H19" s="3687"/>
      <c r="I19" s="50"/>
      <c r="J19" s="101"/>
      <c r="K19" s="184" t="s">
        <v>27</v>
      </c>
      <c r="L19" s="309">
        <f>L27</f>
        <v>45.1</v>
      </c>
      <c r="M19" s="25" t="s">
        <v>28</v>
      </c>
      <c r="N19" s="24" t="s">
        <v>24</v>
      </c>
      <c r="O19" s="65">
        <v>116</v>
      </c>
      <c r="R19" s="262"/>
      <c r="T19" s="262"/>
    </row>
    <row r="20" spans="1:21" x14ac:dyDescent="0.25">
      <c r="A20" s="3772"/>
      <c r="B20" s="3702"/>
      <c r="C20" s="3773"/>
      <c r="D20" s="53"/>
      <c r="E20" s="3786"/>
      <c r="F20" s="3787"/>
      <c r="G20" s="3693"/>
      <c r="H20" s="3687"/>
      <c r="I20" s="50"/>
      <c r="J20" s="101"/>
      <c r="K20" s="184" t="s">
        <v>29</v>
      </c>
      <c r="L20" s="308">
        <f>L28</f>
        <v>25.9</v>
      </c>
      <c r="M20" s="26" t="s">
        <v>162</v>
      </c>
      <c r="N20" s="24" t="s">
        <v>24</v>
      </c>
      <c r="O20" s="65" t="s">
        <v>164</v>
      </c>
    </row>
    <row r="21" spans="1:21" ht="38.25" x14ac:dyDescent="0.25">
      <c r="A21" s="3772"/>
      <c r="B21" s="3702"/>
      <c r="C21" s="3773"/>
      <c r="D21" s="53"/>
      <c r="E21" s="3786"/>
      <c r="F21" s="3787"/>
      <c r="G21" s="3693"/>
      <c r="H21" s="3687"/>
      <c r="I21" s="50"/>
      <c r="J21" s="101"/>
      <c r="K21" s="184"/>
      <c r="L21" s="185"/>
      <c r="M21" s="25" t="s">
        <v>165</v>
      </c>
      <c r="N21" s="24" t="s">
        <v>24</v>
      </c>
      <c r="O21" s="65">
        <v>133</v>
      </c>
    </row>
    <row r="22" spans="1:21" ht="25.5" x14ac:dyDescent="0.25">
      <c r="A22" s="3772"/>
      <c r="B22" s="3702"/>
      <c r="C22" s="3773"/>
      <c r="D22" s="53"/>
      <c r="E22" s="3786"/>
      <c r="F22" s="3787"/>
      <c r="G22" s="3693"/>
      <c r="H22" s="3687"/>
      <c r="I22" s="50"/>
      <c r="J22" s="101"/>
      <c r="K22" s="184"/>
      <c r="L22" s="185"/>
      <c r="M22" s="27" t="s">
        <v>30</v>
      </c>
      <c r="N22" s="24" t="s">
        <v>158</v>
      </c>
      <c r="O22" s="65">
        <v>5.8</v>
      </c>
    </row>
    <row r="23" spans="1:21" ht="39" thickBot="1" x14ac:dyDescent="0.3">
      <c r="A23" s="3772"/>
      <c r="B23" s="3702"/>
      <c r="C23" s="3773"/>
      <c r="D23" s="53"/>
      <c r="E23" s="3786"/>
      <c r="F23" s="3787"/>
      <c r="G23" s="3693"/>
      <c r="H23" s="3687"/>
      <c r="I23" s="50"/>
      <c r="J23" s="101"/>
      <c r="K23" s="274"/>
      <c r="L23" s="275"/>
      <c r="M23" s="276" t="s">
        <v>166</v>
      </c>
      <c r="N23" s="277" t="s">
        <v>19</v>
      </c>
      <c r="O23" s="278">
        <v>71</v>
      </c>
    </row>
    <row r="24" spans="1:21" ht="64.5" thickBot="1" x14ac:dyDescent="0.3">
      <c r="A24" s="3772"/>
      <c r="B24" s="3702"/>
      <c r="C24" s="3773"/>
      <c r="D24" s="53"/>
      <c r="E24" s="3786"/>
      <c r="F24" s="3787"/>
      <c r="G24" s="3693"/>
      <c r="H24" s="3687"/>
      <c r="I24" s="286"/>
      <c r="J24" s="287"/>
      <c r="K24" s="281"/>
      <c r="L24" s="282"/>
      <c r="M24" s="283" t="s">
        <v>167</v>
      </c>
      <c r="N24" s="284" t="s">
        <v>19</v>
      </c>
      <c r="O24" s="285">
        <v>2</v>
      </c>
    </row>
    <row r="25" spans="1:21" ht="15.75" thickBot="1" x14ac:dyDescent="0.3">
      <c r="A25" s="3712"/>
      <c r="B25" s="3735"/>
      <c r="C25" s="3740"/>
      <c r="D25" s="54"/>
      <c r="E25" s="3788"/>
      <c r="F25" s="3787"/>
      <c r="G25" s="3694"/>
      <c r="H25" s="3688"/>
      <c r="I25" s="51"/>
      <c r="J25" s="98"/>
      <c r="K25" s="288" t="s">
        <v>32</v>
      </c>
      <c r="L25" s="289">
        <f>SUM(L17:L20)</f>
        <v>6150.8</v>
      </c>
      <c r="M25" s="279"/>
      <c r="N25" s="212"/>
      <c r="O25" s="280"/>
    </row>
    <row r="26" spans="1:21" ht="20.25" customHeight="1" x14ac:dyDescent="0.25">
      <c r="A26" s="3704" t="s">
        <v>10</v>
      </c>
      <c r="B26" s="3701" t="s">
        <v>10</v>
      </c>
      <c r="C26" s="3717" t="s">
        <v>10</v>
      </c>
      <c r="D26" s="116"/>
      <c r="E26" s="3722" t="s">
        <v>10</v>
      </c>
      <c r="F26" s="3725" t="s">
        <v>144</v>
      </c>
      <c r="G26" s="290"/>
      <c r="H26" s="112"/>
      <c r="I26" s="50"/>
      <c r="J26" s="102"/>
      <c r="K26" s="19" t="s">
        <v>22</v>
      </c>
      <c r="L26" s="325">
        <v>6000.2</v>
      </c>
      <c r="M26" s="122"/>
      <c r="N26" s="119"/>
      <c r="O26" s="120"/>
      <c r="P26" s="263"/>
      <c r="Q26" s="263"/>
      <c r="R26" s="263"/>
      <c r="S26" s="263"/>
      <c r="T26" s="263"/>
      <c r="U26" s="262"/>
    </row>
    <row r="27" spans="1:21" ht="20.25" customHeight="1" x14ac:dyDescent="0.25">
      <c r="A27" s="3705"/>
      <c r="B27" s="3702"/>
      <c r="C27" s="3718"/>
      <c r="D27" s="116"/>
      <c r="E27" s="3723"/>
      <c r="F27" s="3725"/>
      <c r="G27" s="290"/>
      <c r="H27" s="159"/>
      <c r="I27" s="50"/>
      <c r="J27" s="102"/>
      <c r="K27" s="30" t="s">
        <v>27</v>
      </c>
      <c r="L27" s="344">
        <v>45.1</v>
      </c>
      <c r="M27" s="122"/>
      <c r="N27" s="119"/>
      <c r="O27" s="120"/>
      <c r="P27" s="263"/>
      <c r="Q27" s="262"/>
      <c r="S27" s="262"/>
      <c r="U27" s="262"/>
    </row>
    <row r="28" spans="1:21" ht="20.25" customHeight="1" thickBot="1" x14ac:dyDescent="0.3">
      <c r="A28" s="3706"/>
      <c r="B28" s="3703"/>
      <c r="C28" s="3719"/>
      <c r="D28" s="116"/>
      <c r="E28" s="3724"/>
      <c r="F28" s="3725"/>
      <c r="G28" s="290"/>
      <c r="H28" s="159"/>
      <c r="I28" s="50"/>
      <c r="J28" s="102"/>
      <c r="K28" s="162" t="s">
        <v>29</v>
      </c>
      <c r="L28" s="190">
        <v>25.9</v>
      </c>
      <c r="M28" s="122"/>
      <c r="N28" s="119"/>
      <c r="O28" s="120"/>
      <c r="Q28" s="262"/>
      <c r="R28" s="262"/>
    </row>
    <row r="29" spans="1:21" ht="15.75" thickBot="1" x14ac:dyDescent="0.3">
      <c r="A29" s="178" t="s">
        <v>10</v>
      </c>
      <c r="B29" s="179" t="s">
        <v>10</v>
      </c>
      <c r="C29" s="180" t="s">
        <v>10</v>
      </c>
      <c r="D29" s="116"/>
      <c r="E29" s="125" t="s">
        <v>33</v>
      </c>
      <c r="F29" s="291" t="s">
        <v>145</v>
      </c>
      <c r="G29" s="290"/>
      <c r="H29" s="112"/>
      <c r="I29" s="50"/>
      <c r="J29" s="102"/>
      <c r="K29" s="165" t="s">
        <v>22</v>
      </c>
      <c r="L29" s="191">
        <v>1.2</v>
      </c>
      <c r="M29" s="122"/>
      <c r="N29" s="119"/>
      <c r="O29" s="120"/>
      <c r="Q29" s="262"/>
    </row>
    <row r="30" spans="1:21" ht="15.75" thickBot="1" x14ac:dyDescent="0.3">
      <c r="A30" s="178" t="s">
        <v>10</v>
      </c>
      <c r="B30" s="179" t="s">
        <v>10</v>
      </c>
      <c r="C30" s="180" t="s">
        <v>10</v>
      </c>
      <c r="D30" s="116"/>
      <c r="E30" s="125" t="s">
        <v>38</v>
      </c>
      <c r="F30" s="291" t="s">
        <v>146</v>
      </c>
      <c r="G30" s="290"/>
      <c r="H30" s="112"/>
      <c r="I30" s="50"/>
      <c r="J30" s="102"/>
      <c r="K30" s="166" t="s">
        <v>22</v>
      </c>
      <c r="L30" s="192">
        <v>3</v>
      </c>
      <c r="M30" s="122"/>
      <c r="N30" s="119"/>
      <c r="O30" s="120"/>
    </row>
    <row r="31" spans="1:21" ht="15.75" thickBot="1" x14ac:dyDescent="0.3">
      <c r="A31" s="178" t="s">
        <v>10</v>
      </c>
      <c r="B31" s="179" t="s">
        <v>10</v>
      </c>
      <c r="C31" s="180" t="s">
        <v>10</v>
      </c>
      <c r="D31" s="116"/>
      <c r="E31" s="125" t="s">
        <v>42</v>
      </c>
      <c r="F31" s="291" t="s">
        <v>147</v>
      </c>
      <c r="G31" s="290"/>
      <c r="H31" s="112"/>
      <c r="I31" s="50"/>
      <c r="J31" s="102"/>
      <c r="K31" s="166" t="s">
        <v>22</v>
      </c>
      <c r="L31" s="192"/>
      <c r="M31" s="122"/>
      <c r="N31" s="119"/>
      <c r="O31" s="120"/>
    </row>
    <row r="32" spans="1:21" ht="15.75" thickBot="1" x14ac:dyDescent="0.3">
      <c r="A32" s="178" t="s">
        <v>10</v>
      </c>
      <c r="B32" s="179" t="s">
        <v>10</v>
      </c>
      <c r="C32" s="180" t="s">
        <v>10</v>
      </c>
      <c r="D32" s="116"/>
      <c r="E32" s="125" t="s">
        <v>44</v>
      </c>
      <c r="F32" s="291" t="s">
        <v>148</v>
      </c>
      <c r="G32" s="290"/>
      <c r="H32" s="112"/>
      <c r="I32" s="50"/>
      <c r="J32" s="102"/>
      <c r="K32" s="166" t="s">
        <v>22</v>
      </c>
      <c r="L32" s="192">
        <v>18.3</v>
      </c>
      <c r="M32" s="122"/>
      <c r="N32" s="119"/>
      <c r="O32" s="120"/>
    </row>
    <row r="33" spans="1:15" ht="15.75" thickBot="1" x14ac:dyDescent="0.3">
      <c r="A33" s="178" t="s">
        <v>10</v>
      </c>
      <c r="B33" s="179" t="s">
        <v>10</v>
      </c>
      <c r="C33" s="180" t="s">
        <v>10</v>
      </c>
      <c r="D33" s="116"/>
      <c r="E33" s="125" t="s">
        <v>47</v>
      </c>
      <c r="F33" s="291" t="s">
        <v>155</v>
      </c>
      <c r="G33" s="290"/>
      <c r="H33" s="112"/>
      <c r="I33" s="50"/>
      <c r="J33" s="102"/>
      <c r="K33" s="164" t="s">
        <v>22</v>
      </c>
      <c r="L33" s="324">
        <v>51.3</v>
      </c>
      <c r="M33" s="122"/>
      <c r="N33" s="119"/>
      <c r="O33" s="120"/>
    </row>
    <row r="34" spans="1:15" ht="26.25" thickBot="1" x14ac:dyDescent="0.3">
      <c r="A34" s="3707" t="s">
        <v>10</v>
      </c>
      <c r="B34" s="326" t="s">
        <v>10</v>
      </c>
      <c r="C34" s="180" t="s">
        <v>10</v>
      </c>
      <c r="D34" s="116"/>
      <c r="E34" s="322" t="s">
        <v>63</v>
      </c>
      <c r="F34" s="327" t="s">
        <v>149</v>
      </c>
      <c r="G34" s="290"/>
      <c r="H34" s="112"/>
      <c r="I34" s="50"/>
      <c r="J34" s="102"/>
      <c r="K34" s="164" t="s">
        <v>22</v>
      </c>
      <c r="L34" s="192">
        <v>5.8</v>
      </c>
      <c r="M34" s="122"/>
      <c r="N34" s="119"/>
      <c r="O34" s="120"/>
    </row>
    <row r="35" spans="1:15" ht="15.75" thickBot="1" x14ac:dyDescent="0.3">
      <c r="A35" s="3708"/>
      <c r="B35" s="328"/>
      <c r="C35" s="329"/>
      <c r="D35" s="329"/>
      <c r="E35" s="330"/>
      <c r="F35" s="331"/>
      <c r="G35" s="290"/>
      <c r="H35" s="112"/>
      <c r="I35" s="50"/>
      <c r="J35" s="102"/>
      <c r="K35" s="123" t="s">
        <v>32</v>
      </c>
      <c r="L35" s="193">
        <f>SUM(L26:L34)</f>
        <v>6150.8</v>
      </c>
      <c r="M35" s="118"/>
      <c r="N35" s="119"/>
      <c r="O35" s="120"/>
    </row>
    <row r="36" spans="1:15" ht="32.25" customHeight="1" x14ac:dyDescent="0.25">
      <c r="A36" s="3704" t="s">
        <v>10</v>
      </c>
      <c r="B36" s="3702" t="s">
        <v>10</v>
      </c>
      <c r="C36" s="181" t="s">
        <v>33</v>
      </c>
      <c r="D36" s="53"/>
      <c r="E36" s="323"/>
      <c r="F36" s="3726" t="s">
        <v>34</v>
      </c>
      <c r="G36" s="3692" t="s">
        <v>99</v>
      </c>
      <c r="H36" s="3686" t="s">
        <v>20</v>
      </c>
      <c r="I36" s="3683" t="s">
        <v>21</v>
      </c>
      <c r="J36" s="3680" t="s">
        <v>119</v>
      </c>
      <c r="K36" s="155" t="s">
        <v>22</v>
      </c>
      <c r="L36" s="156">
        <f>L41+L43</f>
        <v>597.79999999999995</v>
      </c>
      <c r="M36" s="29" t="s">
        <v>35</v>
      </c>
      <c r="N36" s="22" t="s">
        <v>24</v>
      </c>
      <c r="O36" s="128">
        <v>27</v>
      </c>
    </row>
    <row r="37" spans="1:15" ht="29.25" customHeight="1" x14ac:dyDescent="0.25">
      <c r="A37" s="3705"/>
      <c r="B37" s="3702"/>
      <c r="C37" s="181"/>
      <c r="D37" s="53"/>
      <c r="E37" s="169"/>
      <c r="F37" s="3726"/>
      <c r="G37" s="3693"/>
      <c r="H37" s="3687"/>
      <c r="I37" s="3684"/>
      <c r="J37" s="3681"/>
      <c r="K37" s="184" t="s">
        <v>29</v>
      </c>
      <c r="L37" s="185">
        <f>L42</f>
        <v>2.9</v>
      </c>
      <c r="M37" s="31" t="s">
        <v>162</v>
      </c>
      <c r="N37" s="28" t="s">
        <v>24</v>
      </c>
      <c r="O37" s="129" t="s">
        <v>168</v>
      </c>
    </row>
    <row r="38" spans="1:15" ht="32.25" customHeight="1" x14ac:dyDescent="0.25">
      <c r="A38" s="3705"/>
      <c r="B38" s="3702"/>
      <c r="C38" s="181"/>
      <c r="D38" s="53"/>
      <c r="E38" s="169"/>
      <c r="F38" s="3726"/>
      <c r="G38" s="3693"/>
      <c r="H38" s="3687"/>
      <c r="I38" s="3684"/>
      <c r="J38" s="3681"/>
      <c r="K38" s="186"/>
      <c r="L38" s="187"/>
      <c r="M38" s="32" t="s">
        <v>36</v>
      </c>
      <c r="N38" s="33" t="s">
        <v>24</v>
      </c>
      <c r="O38" s="130">
        <v>8</v>
      </c>
    </row>
    <row r="39" spans="1:15" ht="20.25" customHeight="1" x14ac:dyDescent="0.25">
      <c r="A39" s="3705"/>
      <c r="B39" s="3702"/>
      <c r="C39" s="181"/>
      <c r="D39" s="53"/>
      <c r="E39" s="169"/>
      <c r="F39" s="3727"/>
      <c r="G39" s="3693"/>
      <c r="H39" s="3687"/>
      <c r="I39" s="3684"/>
      <c r="J39" s="3681"/>
      <c r="K39" s="186"/>
      <c r="L39" s="187"/>
      <c r="M39" s="31" t="s">
        <v>162</v>
      </c>
      <c r="N39" s="24" t="s">
        <v>24</v>
      </c>
      <c r="O39" s="129" t="s">
        <v>37</v>
      </c>
    </row>
    <row r="40" spans="1:15" ht="22.5" customHeight="1" thickBot="1" x14ac:dyDescent="0.3">
      <c r="A40" s="3706"/>
      <c r="B40" s="3703"/>
      <c r="C40" s="182"/>
      <c r="D40" s="54"/>
      <c r="E40" s="168"/>
      <c r="F40" s="3727"/>
      <c r="G40" s="3693"/>
      <c r="H40" s="3687"/>
      <c r="I40" s="3684"/>
      <c r="J40" s="3681"/>
      <c r="K40" s="188" t="s">
        <v>32</v>
      </c>
      <c r="L40" s="189">
        <f>SUM(L36:L37)</f>
        <v>600.69999999999993</v>
      </c>
      <c r="M40" s="32"/>
      <c r="N40" s="132"/>
      <c r="O40" s="200"/>
    </row>
    <row r="41" spans="1:15" ht="22.5" customHeight="1" x14ac:dyDescent="0.25">
      <c r="A41" s="3704" t="s">
        <v>10</v>
      </c>
      <c r="B41" s="3701" t="s">
        <v>10</v>
      </c>
      <c r="C41" s="180" t="s">
        <v>33</v>
      </c>
      <c r="D41" s="116"/>
      <c r="E41" s="144" t="s">
        <v>10</v>
      </c>
      <c r="F41" s="3728" t="s">
        <v>150</v>
      </c>
      <c r="G41" s="3693"/>
      <c r="H41" s="3687"/>
      <c r="I41" s="3684"/>
      <c r="J41" s="3681"/>
      <c r="K41" s="19" t="s">
        <v>22</v>
      </c>
      <c r="L41" s="172">
        <v>583.29999999999995</v>
      </c>
      <c r="M41" s="32"/>
      <c r="N41" s="33"/>
      <c r="O41" s="201"/>
    </row>
    <row r="42" spans="1:15" ht="22.5" customHeight="1" thickBot="1" x14ac:dyDescent="0.3">
      <c r="A42" s="3706"/>
      <c r="B42" s="3703"/>
      <c r="C42" s="115"/>
      <c r="D42" s="116"/>
      <c r="E42" s="160"/>
      <c r="F42" s="3729"/>
      <c r="G42" s="3693"/>
      <c r="H42" s="3687"/>
      <c r="I42" s="3684"/>
      <c r="J42" s="3681"/>
      <c r="K42" s="162" t="s">
        <v>29</v>
      </c>
      <c r="L42" s="173">
        <v>2.9</v>
      </c>
      <c r="M42" s="32"/>
      <c r="N42" s="33"/>
      <c r="O42" s="201"/>
    </row>
    <row r="43" spans="1:15" ht="22.5" customHeight="1" thickBot="1" x14ac:dyDescent="0.3">
      <c r="A43" s="3704" t="s">
        <v>10</v>
      </c>
      <c r="B43" s="3701" t="s">
        <v>10</v>
      </c>
      <c r="C43" s="180" t="s">
        <v>33</v>
      </c>
      <c r="D43" s="116"/>
      <c r="E43" s="127" t="s">
        <v>33</v>
      </c>
      <c r="F43" s="163" t="s">
        <v>151</v>
      </c>
      <c r="G43" s="3693"/>
      <c r="H43" s="3687"/>
      <c r="I43" s="3684"/>
      <c r="J43" s="3681"/>
      <c r="K43" s="161" t="s">
        <v>22</v>
      </c>
      <c r="L43" s="171">
        <v>14.5</v>
      </c>
      <c r="M43" s="32"/>
      <c r="N43" s="33"/>
      <c r="O43" s="201"/>
    </row>
    <row r="44" spans="1:15" ht="22.5" customHeight="1" thickBot="1" x14ac:dyDescent="0.3">
      <c r="A44" s="3706"/>
      <c r="B44" s="3703"/>
      <c r="C44" s="115"/>
      <c r="D44" s="116"/>
      <c r="E44" s="342"/>
      <c r="F44" s="343"/>
      <c r="G44" s="3694"/>
      <c r="H44" s="3688"/>
      <c r="I44" s="3685"/>
      <c r="J44" s="3682"/>
      <c r="K44" s="126" t="s">
        <v>32</v>
      </c>
      <c r="L44" s="124">
        <f>SUM(L41:L43)</f>
        <v>600.69999999999993</v>
      </c>
      <c r="M44" s="202"/>
      <c r="N44" s="203"/>
      <c r="O44" s="204"/>
    </row>
    <row r="45" spans="1:15" ht="33" hidden="1" customHeight="1" x14ac:dyDescent="0.25">
      <c r="A45" s="3711" t="s">
        <v>10</v>
      </c>
      <c r="B45" s="3713" t="s">
        <v>10</v>
      </c>
      <c r="C45" s="3715" t="s">
        <v>38</v>
      </c>
      <c r="D45" s="219"/>
      <c r="E45" s="220"/>
      <c r="F45" s="3720" t="s">
        <v>39</v>
      </c>
      <c r="G45" s="3709" t="s">
        <v>100</v>
      </c>
      <c r="H45" s="3695" t="s">
        <v>20</v>
      </c>
      <c r="I45" s="3697" t="s">
        <v>21</v>
      </c>
      <c r="J45" s="221" t="s">
        <v>119</v>
      </c>
      <c r="K45" s="222" t="s">
        <v>22</v>
      </c>
      <c r="L45" s="223"/>
      <c r="M45" s="224" t="s">
        <v>40</v>
      </c>
      <c r="N45" s="225" t="s">
        <v>24</v>
      </c>
      <c r="O45" s="226">
        <v>8</v>
      </c>
    </row>
    <row r="46" spans="1:15" ht="21.75" hidden="1" customHeight="1" thickBot="1" x14ac:dyDescent="0.3">
      <c r="A46" s="3712"/>
      <c r="B46" s="3714"/>
      <c r="C46" s="3716"/>
      <c r="D46" s="227"/>
      <c r="E46" s="228"/>
      <c r="F46" s="3721"/>
      <c r="G46" s="3710"/>
      <c r="H46" s="3696"/>
      <c r="I46" s="3698"/>
      <c r="J46" s="229"/>
      <c r="K46" s="230" t="s">
        <v>32</v>
      </c>
      <c r="L46" s="231">
        <f>SUM(L45:L45)</f>
        <v>0</v>
      </c>
      <c r="M46" s="232" t="s">
        <v>26</v>
      </c>
      <c r="N46" s="233" t="s">
        <v>24</v>
      </c>
      <c r="O46" s="234" t="s">
        <v>41</v>
      </c>
    </row>
    <row r="47" spans="1:15" ht="30" customHeight="1" x14ac:dyDescent="0.25">
      <c r="A47" s="3711" t="s">
        <v>10</v>
      </c>
      <c r="B47" s="3734" t="s">
        <v>10</v>
      </c>
      <c r="C47" s="3739" t="s">
        <v>42</v>
      </c>
      <c r="D47" s="52"/>
      <c r="E47" s="167"/>
      <c r="F47" s="3802" t="s">
        <v>43</v>
      </c>
      <c r="G47" s="3692" t="s">
        <v>101</v>
      </c>
      <c r="H47" s="3686" t="s">
        <v>20</v>
      </c>
      <c r="I47" s="3683" t="s">
        <v>21</v>
      </c>
      <c r="J47" s="3680" t="s">
        <v>119</v>
      </c>
      <c r="K47" s="155" t="s">
        <v>22</v>
      </c>
      <c r="L47" s="156">
        <f>L55</f>
        <v>2700.6</v>
      </c>
      <c r="M47" s="3804" t="s">
        <v>169</v>
      </c>
      <c r="N47" s="3808" t="s">
        <v>31</v>
      </c>
      <c r="O47" s="3800"/>
    </row>
    <row r="48" spans="1:15" ht="21.75" customHeight="1" thickBot="1" x14ac:dyDescent="0.3">
      <c r="A48" s="3712"/>
      <c r="B48" s="3735"/>
      <c r="C48" s="3740"/>
      <c r="D48" s="54"/>
      <c r="E48" s="168"/>
      <c r="F48" s="3803"/>
      <c r="G48" s="3693"/>
      <c r="H48" s="3687"/>
      <c r="I48" s="3684"/>
      <c r="J48" s="3681"/>
      <c r="K48" s="188" t="s">
        <v>32</v>
      </c>
      <c r="L48" s="189">
        <f>SUM(L47:L47)</f>
        <v>2700.6</v>
      </c>
      <c r="M48" s="3812"/>
      <c r="N48" s="3809"/>
      <c r="O48" s="3811"/>
    </row>
    <row r="49" spans="1:15" ht="21.75" customHeight="1" thickBot="1" x14ac:dyDescent="0.3">
      <c r="A49" s="241" t="s">
        <v>10</v>
      </c>
      <c r="B49" s="242" t="s">
        <v>10</v>
      </c>
      <c r="C49" s="243" t="s">
        <v>42</v>
      </c>
      <c r="D49" s="244"/>
      <c r="E49" s="245" t="s">
        <v>10</v>
      </c>
      <c r="F49" s="246" t="s">
        <v>172</v>
      </c>
      <c r="G49" s="235"/>
      <c r="H49" s="3687"/>
      <c r="I49" s="3684"/>
      <c r="J49" s="3681"/>
      <c r="K49" s="247" t="s">
        <v>22</v>
      </c>
      <c r="L49" s="249">
        <v>168.3</v>
      </c>
      <c r="M49" s="3812"/>
      <c r="N49" s="3809"/>
      <c r="O49" s="3811"/>
    </row>
    <row r="50" spans="1:15" ht="21.75" customHeight="1" thickBot="1" x14ac:dyDescent="0.3">
      <c r="A50" s="241" t="s">
        <v>10</v>
      </c>
      <c r="B50" s="242" t="s">
        <v>10</v>
      </c>
      <c r="C50" s="243" t="s">
        <v>42</v>
      </c>
      <c r="D50" s="244"/>
      <c r="E50" s="245" t="s">
        <v>33</v>
      </c>
      <c r="F50" s="246" t="s">
        <v>173</v>
      </c>
      <c r="G50" s="235"/>
      <c r="H50" s="3687"/>
      <c r="I50" s="3684"/>
      <c r="J50" s="3681"/>
      <c r="K50" s="248" t="s">
        <v>22</v>
      </c>
      <c r="L50" s="250">
        <v>657.7</v>
      </c>
      <c r="M50" s="3812"/>
      <c r="N50" s="3809"/>
      <c r="O50" s="3811"/>
    </row>
    <row r="51" spans="1:15" ht="21.75" customHeight="1" thickBot="1" x14ac:dyDescent="0.3">
      <c r="A51" s="241" t="s">
        <v>10</v>
      </c>
      <c r="B51" s="242" t="s">
        <v>10</v>
      </c>
      <c r="C51" s="243" t="s">
        <v>42</v>
      </c>
      <c r="D51" s="244"/>
      <c r="E51" s="245" t="s">
        <v>38</v>
      </c>
      <c r="F51" s="246" t="s">
        <v>177</v>
      </c>
      <c r="G51" s="235"/>
      <c r="H51" s="3687"/>
      <c r="I51" s="3684"/>
      <c r="J51" s="3681"/>
      <c r="K51" s="248" t="s">
        <v>22</v>
      </c>
      <c r="L51" s="250">
        <v>620.1</v>
      </c>
      <c r="M51" s="3812"/>
      <c r="N51" s="3809"/>
      <c r="O51" s="3811"/>
    </row>
    <row r="52" spans="1:15" ht="21.75" customHeight="1" thickBot="1" x14ac:dyDescent="0.3">
      <c r="A52" s="241" t="s">
        <v>10</v>
      </c>
      <c r="B52" s="242" t="s">
        <v>10</v>
      </c>
      <c r="C52" s="243" t="s">
        <v>42</v>
      </c>
      <c r="D52" s="244"/>
      <c r="E52" s="245" t="s">
        <v>42</v>
      </c>
      <c r="F52" s="246" t="s">
        <v>176</v>
      </c>
      <c r="G52" s="235"/>
      <c r="H52" s="3687"/>
      <c r="I52" s="3684"/>
      <c r="J52" s="3681"/>
      <c r="K52" s="248" t="s">
        <v>22</v>
      </c>
      <c r="L52" s="250">
        <v>724</v>
      </c>
      <c r="M52" s="3812"/>
      <c r="N52" s="3809"/>
      <c r="O52" s="3811"/>
    </row>
    <row r="53" spans="1:15" ht="21.75" customHeight="1" thickBot="1" x14ac:dyDescent="0.3">
      <c r="A53" s="241" t="s">
        <v>10</v>
      </c>
      <c r="B53" s="242" t="s">
        <v>10</v>
      </c>
      <c r="C53" s="243" t="s">
        <v>42</v>
      </c>
      <c r="D53" s="244"/>
      <c r="E53" s="245" t="s">
        <v>44</v>
      </c>
      <c r="F53" s="246" t="s">
        <v>174</v>
      </c>
      <c r="G53" s="235"/>
      <c r="H53" s="3687"/>
      <c r="I53" s="3684"/>
      <c r="J53" s="3681"/>
      <c r="K53" s="248" t="s">
        <v>22</v>
      </c>
      <c r="L53" s="250"/>
      <c r="M53" s="3812"/>
      <c r="N53" s="3809"/>
      <c r="O53" s="3811"/>
    </row>
    <row r="54" spans="1:15" ht="21.75" customHeight="1" thickBot="1" x14ac:dyDescent="0.3">
      <c r="A54" s="332" t="s">
        <v>10</v>
      </c>
      <c r="B54" s="334" t="s">
        <v>10</v>
      </c>
      <c r="C54" s="335" t="s">
        <v>42</v>
      </c>
      <c r="D54" s="244"/>
      <c r="E54" s="340" t="s">
        <v>47</v>
      </c>
      <c r="F54" s="341" t="s">
        <v>175</v>
      </c>
      <c r="G54" s="235"/>
      <c r="H54" s="3687"/>
      <c r="I54" s="3684"/>
      <c r="J54" s="3681"/>
      <c r="K54" s="247" t="s">
        <v>22</v>
      </c>
      <c r="L54" s="251">
        <v>530.5</v>
      </c>
      <c r="M54" s="3812"/>
      <c r="N54" s="3809"/>
      <c r="O54" s="3811"/>
    </row>
    <row r="55" spans="1:15" ht="21.75" customHeight="1" thickBot="1" x14ac:dyDescent="0.3">
      <c r="A55" s="333"/>
      <c r="B55" s="336"/>
      <c r="C55" s="337"/>
      <c r="D55" s="337"/>
      <c r="E55" s="338"/>
      <c r="F55" s="339"/>
      <c r="G55" s="235"/>
      <c r="H55" s="3688"/>
      <c r="I55" s="3685"/>
      <c r="J55" s="3682"/>
      <c r="K55" s="236" t="s">
        <v>32</v>
      </c>
      <c r="L55" s="237">
        <f>SUM(L49+L50+L51+L52+L53+L54)</f>
        <v>2700.6</v>
      </c>
      <c r="M55" s="3805"/>
      <c r="N55" s="3810"/>
      <c r="O55" s="3801"/>
    </row>
    <row r="56" spans="1:15" ht="25.5" customHeight="1" x14ac:dyDescent="0.25">
      <c r="A56" s="3711" t="s">
        <v>10</v>
      </c>
      <c r="B56" s="3734" t="s">
        <v>10</v>
      </c>
      <c r="C56" s="3739" t="s">
        <v>44</v>
      </c>
      <c r="D56" s="52"/>
      <c r="E56" s="268"/>
      <c r="F56" s="3802" t="s">
        <v>45</v>
      </c>
      <c r="G56" s="3692" t="s">
        <v>102</v>
      </c>
      <c r="H56" s="3686" t="s">
        <v>20</v>
      </c>
      <c r="I56" s="58" t="s">
        <v>21</v>
      </c>
      <c r="J56" s="197" t="s">
        <v>119</v>
      </c>
      <c r="K56" s="155" t="s">
        <v>22</v>
      </c>
      <c r="L56" s="156">
        <f>L58</f>
        <v>65</v>
      </c>
      <c r="M56" s="3804" t="s">
        <v>46</v>
      </c>
      <c r="N56" s="3806" t="s">
        <v>17</v>
      </c>
      <c r="O56" s="3800">
        <v>100</v>
      </c>
    </row>
    <row r="57" spans="1:15" ht="31.5" customHeight="1" thickBot="1" x14ac:dyDescent="0.3">
      <c r="A57" s="3712"/>
      <c r="B57" s="3735"/>
      <c r="C57" s="3740"/>
      <c r="D57" s="54"/>
      <c r="E57" s="269"/>
      <c r="F57" s="3803"/>
      <c r="G57" s="3693"/>
      <c r="H57" s="3687"/>
      <c r="I57" s="51"/>
      <c r="J57" s="198"/>
      <c r="K57" s="157" t="s">
        <v>32</v>
      </c>
      <c r="L57" s="158">
        <f>SUM(L56:L56)</f>
        <v>65</v>
      </c>
      <c r="M57" s="3805"/>
      <c r="N57" s="3807"/>
      <c r="O57" s="3801"/>
    </row>
    <row r="58" spans="1:15" ht="42" customHeight="1" x14ac:dyDescent="0.25">
      <c r="A58" s="3711" t="s">
        <v>10</v>
      </c>
      <c r="B58" s="3734" t="s">
        <v>10</v>
      </c>
      <c r="C58" s="3739" t="s">
        <v>44</v>
      </c>
      <c r="D58" s="293"/>
      <c r="E58" s="3722" t="s">
        <v>10</v>
      </c>
      <c r="F58" s="272" t="s">
        <v>45</v>
      </c>
      <c r="G58" s="3693"/>
      <c r="H58" s="3687"/>
      <c r="I58" s="286"/>
      <c r="J58" s="197"/>
      <c r="K58" s="19" t="s">
        <v>22</v>
      </c>
      <c r="L58" s="194">
        <v>65</v>
      </c>
      <c r="M58" s="305"/>
      <c r="N58" s="271"/>
      <c r="O58" s="306"/>
    </row>
    <row r="59" spans="1:15" ht="22.5" customHeight="1" thickBot="1" x14ac:dyDescent="0.3">
      <c r="A59" s="3712"/>
      <c r="B59" s="3735"/>
      <c r="C59" s="3740"/>
      <c r="D59" s="54"/>
      <c r="E59" s="3724"/>
      <c r="F59" s="273"/>
      <c r="G59" s="3694"/>
      <c r="H59" s="3688"/>
      <c r="I59" s="51"/>
      <c r="J59" s="198"/>
      <c r="K59" s="107" t="s">
        <v>32</v>
      </c>
      <c r="L59" s="124">
        <f>SUM(L58)</f>
        <v>65</v>
      </c>
      <c r="M59" s="209"/>
      <c r="N59" s="210"/>
      <c r="O59" s="211"/>
    </row>
    <row r="60" spans="1:15" ht="25.5" customHeight="1" x14ac:dyDescent="0.25">
      <c r="A60" s="3704" t="s">
        <v>10</v>
      </c>
      <c r="B60" s="3701" t="s">
        <v>10</v>
      </c>
      <c r="C60" s="152" t="s">
        <v>47</v>
      </c>
      <c r="D60" s="3736"/>
      <c r="E60" s="167"/>
      <c r="F60" s="3730" t="s">
        <v>48</v>
      </c>
      <c r="G60" s="3692" t="s">
        <v>103</v>
      </c>
      <c r="H60" s="3689" t="s">
        <v>20</v>
      </c>
      <c r="I60" s="3683" t="s">
        <v>21</v>
      </c>
      <c r="J60" s="197" t="s">
        <v>119</v>
      </c>
      <c r="K60" s="155" t="s">
        <v>22</v>
      </c>
      <c r="L60" s="156">
        <v>0</v>
      </c>
      <c r="M60" s="134" t="s">
        <v>49</v>
      </c>
      <c r="N60" s="22" t="s">
        <v>19</v>
      </c>
      <c r="O60" s="128">
        <v>1</v>
      </c>
    </row>
    <row r="61" spans="1:15" ht="32.25" customHeight="1" thickBot="1" x14ac:dyDescent="0.3">
      <c r="A61" s="3706"/>
      <c r="B61" s="3703"/>
      <c r="C61" s="153"/>
      <c r="D61" s="3737"/>
      <c r="E61" s="168"/>
      <c r="F61" s="3731"/>
      <c r="G61" s="3693"/>
      <c r="H61" s="3690"/>
      <c r="I61" s="3684"/>
      <c r="J61" s="199"/>
      <c r="K61" s="157" t="s">
        <v>32</v>
      </c>
      <c r="L61" s="158">
        <f>SUM(L60:L60)</f>
        <v>0</v>
      </c>
      <c r="M61" s="135"/>
      <c r="N61" s="131"/>
      <c r="O61" s="129"/>
    </row>
    <row r="62" spans="1:15" ht="45.75" customHeight="1" thickBot="1" x14ac:dyDescent="0.3">
      <c r="A62" s="3704" t="s">
        <v>10</v>
      </c>
      <c r="B62" s="3701" t="s">
        <v>10</v>
      </c>
      <c r="C62" s="152" t="s">
        <v>47</v>
      </c>
      <c r="D62" s="3737"/>
      <c r="E62" s="3722" t="s">
        <v>10</v>
      </c>
      <c r="F62" s="3732" t="s">
        <v>48</v>
      </c>
      <c r="G62" s="3693"/>
      <c r="H62" s="3690"/>
      <c r="I62" s="3684"/>
      <c r="J62" s="199"/>
      <c r="K62" s="141" t="s">
        <v>22</v>
      </c>
      <c r="L62" s="124">
        <v>0</v>
      </c>
      <c r="M62" s="135"/>
      <c r="N62" s="24"/>
      <c r="O62" s="136"/>
    </row>
    <row r="63" spans="1:15" ht="24" customHeight="1" thickBot="1" x14ac:dyDescent="0.3">
      <c r="A63" s="3706"/>
      <c r="B63" s="3703"/>
      <c r="C63" s="154"/>
      <c r="D63" s="3738"/>
      <c r="E63" s="3724"/>
      <c r="F63" s="3733"/>
      <c r="G63" s="3694"/>
      <c r="H63" s="3691"/>
      <c r="I63" s="3685"/>
      <c r="J63" s="198"/>
      <c r="K63" s="121" t="s">
        <v>32</v>
      </c>
      <c r="L63" s="124">
        <v>0</v>
      </c>
      <c r="M63" s="138"/>
      <c r="N63" s="139"/>
      <c r="O63" s="140"/>
    </row>
    <row r="64" spans="1:15" ht="24" hidden="1" customHeight="1" thickBot="1" x14ac:dyDescent="0.3">
      <c r="A64" s="239" t="s">
        <v>10</v>
      </c>
      <c r="B64" s="238" t="s">
        <v>10</v>
      </c>
      <c r="C64" s="261" t="s">
        <v>63</v>
      </c>
      <c r="D64" s="252"/>
      <c r="E64" s="253"/>
      <c r="F64" s="254"/>
      <c r="G64" s="255"/>
      <c r="H64" s="256"/>
      <c r="I64" s="257"/>
      <c r="J64" s="258"/>
      <c r="K64" s="123"/>
      <c r="L64" s="124"/>
      <c r="M64" s="259"/>
      <c r="N64" s="260"/>
      <c r="O64" s="257"/>
    </row>
    <row r="65" spans="1:15" ht="24" hidden="1" customHeight="1" thickBot="1" x14ac:dyDescent="0.3">
      <c r="A65" s="239"/>
      <c r="B65" s="238"/>
      <c r="C65" s="240"/>
      <c r="D65" s="252"/>
      <c r="E65" s="253"/>
      <c r="F65" s="254"/>
      <c r="G65" s="255"/>
      <c r="H65" s="256"/>
      <c r="I65" s="257"/>
      <c r="J65" s="258"/>
      <c r="K65" s="123"/>
      <c r="L65" s="124"/>
      <c r="M65" s="259"/>
      <c r="N65" s="260"/>
      <c r="O65" s="257"/>
    </row>
    <row r="66" spans="1:15" ht="24" hidden="1" customHeight="1" thickBot="1" x14ac:dyDescent="0.3">
      <c r="A66" s="239"/>
      <c r="B66" s="238"/>
      <c r="C66" s="240"/>
      <c r="D66" s="252"/>
      <c r="E66" s="253"/>
      <c r="F66" s="254"/>
      <c r="G66" s="255"/>
      <c r="H66" s="256"/>
      <c r="I66" s="257"/>
      <c r="J66" s="258"/>
      <c r="K66" s="123"/>
      <c r="L66" s="124"/>
      <c r="M66" s="259"/>
      <c r="N66" s="260"/>
      <c r="O66" s="257"/>
    </row>
    <row r="67" spans="1:15" ht="24" hidden="1" customHeight="1" thickBot="1" x14ac:dyDescent="0.3">
      <c r="A67" s="239"/>
      <c r="B67" s="238"/>
      <c r="C67" s="240"/>
      <c r="D67" s="252"/>
      <c r="E67" s="253"/>
      <c r="F67" s="254"/>
      <c r="G67" s="255"/>
      <c r="H67" s="256"/>
      <c r="I67" s="257"/>
      <c r="J67" s="258"/>
      <c r="K67" s="123"/>
      <c r="L67" s="124"/>
      <c r="M67" s="259"/>
      <c r="N67" s="260"/>
      <c r="O67" s="257"/>
    </row>
    <row r="68" spans="1:15" ht="15.75" thickBot="1" x14ac:dyDescent="0.3">
      <c r="A68" s="34" t="s">
        <v>10</v>
      </c>
      <c r="B68" s="35" t="s">
        <v>10</v>
      </c>
      <c r="C68" s="3813" t="s">
        <v>50</v>
      </c>
      <c r="D68" s="3813"/>
      <c r="E68" s="3813"/>
      <c r="F68" s="3813"/>
      <c r="G68" s="3813"/>
      <c r="H68" s="3813"/>
      <c r="I68" s="3814"/>
      <c r="J68" s="103"/>
      <c r="K68" s="55" t="s">
        <v>32</v>
      </c>
      <c r="L68" s="36">
        <f>L25+L40+L46+L48+L57+L61</f>
        <v>9517.1</v>
      </c>
      <c r="M68" s="137"/>
      <c r="N68" s="37"/>
      <c r="O68" s="38"/>
    </row>
    <row r="69" spans="1:15" ht="15.75" thickBot="1" x14ac:dyDescent="0.3">
      <c r="A69" s="14" t="s">
        <v>10</v>
      </c>
      <c r="B69" s="15" t="s">
        <v>33</v>
      </c>
      <c r="C69" s="56" t="s">
        <v>51</v>
      </c>
      <c r="D69" s="57"/>
      <c r="E69" s="57"/>
      <c r="F69" s="57"/>
      <c r="G69" s="57"/>
      <c r="H69" s="57"/>
      <c r="I69" s="57"/>
      <c r="J69" s="104"/>
      <c r="K69" s="57"/>
      <c r="L69" s="57"/>
      <c r="M69" s="57"/>
      <c r="N69" s="57"/>
      <c r="O69" s="67"/>
    </row>
    <row r="70" spans="1:15" ht="16.5" customHeight="1" x14ac:dyDescent="0.25">
      <c r="A70" s="3711" t="s">
        <v>10</v>
      </c>
      <c r="B70" s="3734" t="s">
        <v>33</v>
      </c>
      <c r="C70" s="3739" t="s">
        <v>10</v>
      </c>
      <c r="D70" s="52"/>
      <c r="E70" s="61"/>
      <c r="F70" s="3743" t="s">
        <v>52</v>
      </c>
      <c r="G70" s="3692" t="s">
        <v>104</v>
      </c>
      <c r="H70" s="3699" t="s">
        <v>20</v>
      </c>
      <c r="I70" s="3683" t="s">
        <v>53</v>
      </c>
      <c r="J70" s="96" t="s">
        <v>120</v>
      </c>
      <c r="K70" s="19" t="s">
        <v>54</v>
      </c>
      <c r="L70" s="20">
        <v>1.4</v>
      </c>
      <c r="M70" s="3804"/>
      <c r="N70" s="39"/>
      <c r="O70" s="64"/>
    </row>
    <row r="71" spans="1:15" ht="13.5" customHeight="1" thickBot="1" x14ac:dyDescent="0.3">
      <c r="A71" s="3712"/>
      <c r="B71" s="3735"/>
      <c r="C71" s="3740"/>
      <c r="D71" s="54"/>
      <c r="E71" s="62"/>
      <c r="F71" s="3744"/>
      <c r="G71" s="3694"/>
      <c r="H71" s="3700"/>
      <c r="I71" s="3685"/>
      <c r="J71" s="98"/>
      <c r="K71" s="107" t="s">
        <v>32</v>
      </c>
      <c r="L71" s="108">
        <f>SUM(L70:L70)</f>
        <v>1.4</v>
      </c>
      <c r="M71" s="3805"/>
      <c r="N71" s="40"/>
      <c r="O71" s="66"/>
    </row>
    <row r="72" spans="1:15" ht="37.5" customHeight="1" x14ac:dyDescent="0.25">
      <c r="A72" s="3711" t="s">
        <v>10</v>
      </c>
      <c r="B72" s="3734" t="s">
        <v>33</v>
      </c>
      <c r="C72" s="3739" t="s">
        <v>33</v>
      </c>
      <c r="D72" s="52"/>
      <c r="E72" s="61"/>
      <c r="F72" s="3802" t="s">
        <v>55</v>
      </c>
      <c r="G72" s="3692" t="s">
        <v>105</v>
      </c>
      <c r="H72" s="3699" t="s">
        <v>20</v>
      </c>
      <c r="I72" s="3683" t="s">
        <v>53</v>
      </c>
      <c r="J72" s="96" t="s">
        <v>120</v>
      </c>
      <c r="K72" s="19" t="s">
        <v>54</v>
      </c>
      <c r="L72" s="20">
        <v>49.9</v>
      </c>
      <c r="M72" s="3804" t="s">
        <v>170</v>
      </c>
      <c r="N72" s="39" t="s">
        <v>19</v>
      </c>
      <c r="O72" s="64">
        <v>500</v>
      </c>
    </row>
    <row r="73" spans="1:15" ht="27.75" customHeight="1" thickBot="1" x14ac:dyDescent="0.3">
      <c r="A73" s="3712"/>
      <c r="B73" s="3735"/>
      <c r="C73" s="3740"/>
      <c r="D73" s="54"/>
      <c r="E73" s="62"/>
      <c r="F73" s="3803"/>
      <c r="G73" s="3694"/>
      <c r="H73" s="3700"/>
      <c r="I73" s="3685"/>
      <c r="J73" s="98"/>
      <c r="K73" s="107" t="s">
        <v>32</v>
      </c>
      <c r="L73" s="108">
        <f>SUM(L72:L72)</f>
        <v>49.9</v>
      </c>
      <c r="M73" s="3805"/>
      <c r="N73" s="40"/>
      <c r="O73" s="66"/>
    </row>
    <row r="74" spans="1:15" ht="30" customHeight="1" x14ac:dyDescent="0.25">
      <c r="A74" s="3704" t="s">
        <v>10</v>
      </c>
      <c r="B74" s="3701" t="s">
        <v>33</v>
      </c>
      <c r="C74" s="3717" t="s">
        <v>38</v>
      </c>
      <c r="D74" s="52"/>
      <c r="E74" s="61"/>
      <c r="F74" s="3743" t="s">
        <v>56</v>
      </c>
      <c r="G74" s="3692" t="s">
        <v>106</v>
      </c>
      <c r="H74" s="3686" t="s">
        <v>20</v>
      </c>
      <c r="I74" s="3683" t="s">
        <v>21</v>
      </c>
      <c r="J74" s="3680" t="s">
        <v>119</v>
      </c>
      <c r="K74" s="155" t="s">
        <v>54</v>
      </c>
      <c r="L74" s="156">
        <f>L78</f>
        <v>67.2</v>
      </c>
      <c r="M74" s="3804" t="s">
        <v>160</v>
      </c>
      <c r="N74" s="39" t="s">
        <v>57</v>
      </c>
      <c r="O74" s="64">
        <v>0.76</v>
      </c>
    </row>
    <row r="75" spans="1:15" ht="27.75" customHeight="1" thickBot="1" x14ac:dyDescent="0.3">
      <c r="A75" s="3706"/>
      <c r="B75" s="3703"/>
      <c r="C75" s="3719"/>
      <c r="D75" s="54"/>
      <c r="E75" s="62"/>
      <c r="F75" s="3744"/>
      <c r="G75" s="3693"/>
      <c r="H75" s="3687"/>
      <c r="I75" s="3684"/>
      <c r="J75" s="3681"/>
      <c r="K75" s="157" t="s">
        <v>32</v>
      </c>
      <c r="L75" s="158">
        <f>SUM(L74:L74)</f>
        <v>67.2</v>
      </c>
      <c r="M75" s="3805"/>
      <c r="N75" s="40"/>
      <c r="O75" s="68"/>
    </row>
    <row r="76" spans="1:15" ht="27.75" customHeight="1" thickBot="1" x14ac:dyDescent="0.3">
      <c r="A76" s="178" t="s">
        <v>10</v>
      </c>
      <c r="B76" s="179" t="s">
        <v>33</v>
      </c>
      <c r="C76" s="180" t="s">
        <v>38</v>
      </c>
      <c r="D76" s="116"/>
      <c r="E76" s="144" t="s">
        <v>10</v>
      </c>
      <c r="F76" s="146" t="s">
        <v>152</v>
      </c>
      <c r="G76" s="3693"/>
      <c r="H76" s="3687"/>
      <c r="I76" s="3684"/>
      <c r="J76" s="3681"/>
      <c r="K76" s="19" t="s">
        <v>54</v>
      </c>
      <c r="L76" s="172">
        <v>46</v>
      </c>
      <c r="M76" s="133"/>
      <c r="N76" s="142"/>
      <c r="O76" s="143"/>
    </row>
    <row r="77" spans="1:15" ht="27.75" customHeight="1" x14ac:dyDescent="0.25">
      <c r="A77" s="3704" t="s">
        <v>10</v>
      </c>
      <c r="B77" s="3701" t="s">
        <v>33</v>
      </c>
      <c r="C77" s="180" t="s">
        <v>38</v>
      </c>
      <c r="D77" s="116"/>
      <c r="E77" s="352" t="s">
        <v>33</v>
      </c>
      <c r="F77" s="147" t="s">
        <v>153</v>
      </c>
      <c r="G77" s="3693"/>
      <c r="H77" s="3687"/>
      <c r="I77" s="3684"/>
      <c r="J77" s="3681"/>
      <c r="K77" s="19" t="s">
        <v>54</v>
      </c>
      <c r="L77" s="174">
        <v>21.2</v>
      </c>
      <c r="M77" s="133"/>
      <c r="N77" s="142"/>
      <c r="O77" s="143"/>
    </row>
    <row r="78" spans="1:15" ht="20.25" customHeight="1" thickBot="1" x14ac:dyDescent="0.3">
      <c r="A78" s="3706"/>
      <c r="B78" s="3703"/>
      <c r="C78" s="115"/>
      <c r="D78" s="116"/>
      <c r="E78" s="351"/>
      <c r="F78" s="145"/>
      <c r="G78" s="3694"/>
      <c r="H78" s="3688"/>
      <c r="I78" s="3685"/>
      <c r="J78" s="3682"/>
      <c r="K78" s="107" t="s">
        <v>32</v>
      </c>
      <c r="L78" s="117">
        <f>SUM(L76:L77)</f>
        <v>67.2</v>
      </c>
      <c r="M78" s="133"/>
      <c r="N78" s="142"/>
      <c r="O78" s="143"/>
    </row>
    <row r="79" spans="1:15" ht="32.25" customHeight="1" x14ac:dyDescent="0.25">
      <c r="A79" s="3711" t="s">
        <v>10</v>
      </c>
      <c r="B79" s="3734" t="s">
        <v>33</v>
      </c>
      <c r="C79" s="3739" t="s">
        <v>42</v>
      </c>
      <c r="D79" s="52"/>
      <c r="E79" s="61"/>
      <c r="F79" s="3741" t="s">
        <v>58</v>
      </c>
      <c r="G79" s="3692" t="s">
        <v>107</v>
      </c>
      <c r="H79" s="3699" t="s">
        <v>20</v>
      </c>
      <c r="I79" s="3683" t="s">
        <v>59</v>
      </c>
      <c r="J79" s="96" t="s">
        <v>123</v>
      </c>
      <c r="K79" s="19" t="s">
        <v>54</v>
      </c>
      <c r="L79" s="20">
        <v>15.6</v>
      </c>
      <c r="M79" s="41"/>
      <c r="N79" s="39"/>
      <c r="O79" s="69"/>
    </row>
    <row r="80" spans="1:15" ht="22.5" customHeight="1" thickBot="1" x14ac:dyDescent="0.3">
      <c r="A80" s="3712"/>
      <c r="B80" s="3735"/>
      <c r="C80" s="3740"/>
      <c r="D80" s="54"/>
      <c r="E80" s="62"/>
      <c r="F80" s="3742"/>
      <c r="G80" s="3694"/>
      <c r="H80" s="3700"/>
      <c r="I80" s="3685"/>
      <c r="J80" s="98"/>
      <c r="K80" s="107" t="s">
        <v>32</v>
      </c>
      <c r="L80" s="108">
        <f>SUM(L79:L79)</f>
        <v>15.6</v>
      </c>
      <c r="M80" s="42"/>
      <c r="N80" s="40"/>
      <c r="O80" s="66"/>
    </row>
    <row r="81" spans="1:15" ht="30.75" customHeight="1" x14ac:dyDescent="0.25">
      <c r="A81" s="3711" t="s">
        <v>10</v>
      </c>
      <c r="B81" s="3734" t="s">
        <v>33</v>
      </c>
      <c r="C81" s="3739" t="s">
        <v>44</v>
      </c>
      <c r="D81" s="52"/>
      <c r="E81" s="61"/>
      <c r="F81" s="3741" t="s">
        <v>60</v>
      </c>
      <c r="G81" s="3692" t="s">
        <v>108</v>
      </c>
      <c r="H81" s="3699" t="s">
        <v>20</v>
      </c>
      <c r="I81" s="3683" t="s">
        <v>61</v>
      </c>
      <c r="J81" s="350" t="s">
        <v>179</v>
      </c>
      <c r="K81" s="19" t="s">
        <v>54</v>
      </c>
      <c r="L81" s="20">
        <v>5.2</v>
      </c>
      <c r="M81" s="41"/>
      <c r="N81" s="39"/>
      <c r="O81" s="69"/>
    </row>
    <row r="82" spans="1:15" ht="23.25" customHeight="1" thickBot="1" x14ac:dyDescent="0.3">
      <c r="A82" s="3712"/>
      <c r="B82" s="3735"/>
      <c r="C82" s="3740"/>
      <c r="D82" s="54"/>
      <c r="E82" s="62"/>
      <c r="F82" s="3742"/>
      <c r="G82" s="3694"/>
      <c r="H82" s="3700"/>
      <c r="I82" s="3685"/>
      <c r="J82" s="98"/>
      <c r="K82" s="107" t="s">
        <v>32</v>
      </c>
      <c r="L82" s="108">
        <f>SUM(L81:L81)</f>
        <v>5.2</v>
      </c>
      <c r="M82" s="42"/>
      <c r="N82" s="40"/>
      <c r="O82" s="66"/>
    </row>
    <row r="83" spans="1:15" ht="33.75" customHeight="1" x14ac:dyDescent="0.25">
      <c r="A83" s="3711" t="s">
        <v>10</v>
      </c>
      <c r="B83" s="3734" t="s">
        <v>33</v>
      </c>
      <c r="C83" s="3739" t="s">
        <v>47</v>
      </c>
      <c r="D83" s="52"/>
      <c r="E83" s="61"/>
      <c r="F83" s="3741" t="s">
        <v>62</v>
      </c>
      <c r="G83" s="3692" t="s">
        <v>109</v>
      </c>
      <c r="H83" s="3699" t="s">
        <v>20</v>
      </c>
      <c r="I83" s="3683" t="s">
        <v>59</v>
      </c>
      <c r="J83" s="149" t="s">
        <v>123</v>
      </c>
      <c r="K83" s="19" t="s">
        <v>54</v>
      </c>
      <c r="L83" s="20">
        <v>63.3</v>
      </c>
      <c r="M83" s="41"/>
      <c r="N83" s="39"/>
      <c r="O83" s="69"/>
    </row>
    <row r="84" spans="1:15" ht="19.5" customHeight="1" thickBot="1" x14ac:dyDescent="0.3">
      <c r="A84" s="3712"/>
      <c r="B84" s="3735"/>
      <c r="C84" s="3740"/>
      <c r="D84" s="54"/>
      <c r="E84" s="62"/>
      <c r="F84" s="3742"/>
      <c r="G84" s="3694"/>
      <c r="H84" s="3700"/>
      <c r="I84" s="3685"/>
      <c r="J84" s="98"/>
      <c r="K84" s="107" t="s">
        <v>32</v>
      </c>
      <c r="L84" s="108">
        <f>SUM(L83:L83)</f>
        <v>63.3</v>
      </c>
      <c r="M84" s="42"/>
      <c r="N84" s="40"/>
      <c r="O84" s="66"/>
    </row>
    <row r="85" spans="1:15" ht="20.25" customHeight="1" x14ac:dyDescent="0.25">
      <c r="A85" s="3711" t="s">
        <v>10</v>
      </c>
      <c r="B85" s="3734" t="s">
        <v>33</v>
      </c>
      <c r="C85" s="3739" t="s">
        <v>63</v>
      </c>
      <c r="D85" s="52"/>
      <c r="E85" s="61"/>
      <c r="F85" s="3741" t="s">
        <v>64</v>
      </c>
      <c r="G85" s="3692" t="s">
        <v>110</v>
      </c>
      <c r="H85" s="3699" t="s">
        <v>20</v>
      </c>
      <c r="I85" s="3683" t="s">
        <v>65</v>
      </c>
      <c r="J85" s="96" t="s">
        <v>121</v>
      </c>
      <c r="K85" s="19" t="s">
        <v>54</v>
      </c>
      <c r="L85" s="20">
        <v>8.1</v>
      </c>
      <c r="M85" s="41"/>
      <c r="N85" s="39"/>
      <c r="O85" s="69"/>
    </row>
    <row r="86" spans="1:15" ht="32.25" customHeight="1" thickBot="1" x14ac:dyDescent="0.3">
      <c r="A86" s="3712"/>
      <c r="B86" s="3735"/>
      <c r="C86" s="3740"/>
      <c r="D86" s="54"/>
      <c r="E86" s="62"/>
      <c r="F86" s="3742"/>
      <c r="G86" s="3694"/>
      <c r="H86" s="3700"/>
      <c r="I86" s="3685"/>
      <c r="J86" s="98"/>
      <c r="K86" s="107" t="s">
        <v>32</v>
      </c>
      <c r="L86" s="108">
        <f>SUM(L85:L85)</f>
        <v>8.1</v>
      </c>
      <c r="M86" s="42"/>
      <c r="N86" s="40"/>
      <c r="O86" s="66"/>
    </row>
    <row r="87" spans="1:15" ht="24" customHeight="1" x14ac:dyDescent="0.25">
      <c r="A87" s="3711" t="s">
        <v>10</v>
      </c>
      <c r="B87" s="3734" t="s">
        <v>33</v>
      </c>
      <c r="C87" s="3739" t="s">
        <v>66</v>
      </c>
      <c r="D87" s="52"/>
      <c r="E87" s="61"/>
      <c r="F87" s="3741" t="s">
        <v>67</v>
      </c>
      <c r="G87" s="3692" t="s">
        <v>111</v>
      </c>
      <c r="H87" s="3686" t="s">
        <v>20</v>
      </c>
      <c r="I87" s="264" t="s">
        <v>21</v>
      </c>
      <c r="J87" s="197" t="s">
        <v>119</v>
      </c>
      <c r="K87" s="155" t="s">
        <v>54</v>
      </c>
      <c r="L87" s="156">
        <f>L91</f>
        <v>24.1</v>
      </c>
      <c r="M87" s="41"/>
      <c r="N87" s="39"/>
      <c r="O87" s="69"/>
    </row>
    <row r="88" spans="1:15" ht="23.25" customHeight="1" thickBot="1" x14ac:dyDescent="0.3">
      <c r="A88" s="3712"/>
      <c r="B88" s="3735"/>
      <c r="C88" s="3740"/>
      <c r="D88" s="54"/>
      <c r="E88" s="62"/>
      <c r="F88" s="3742"/>
      <c r="G88" s="3693"/>
      <c r="H88" s="3687"/>
      <c r="I88" s="50"/>
      <c r="J88" s="199"/>
      <c r="K88" s="188" t="s">
        <v>32</v>
      </c>
      <c r="L88" s="189">
        <f>SUM(L87:L87)</f>
        <v>24.1</v>
      </c>
      <c r="M88" s="296"/>
      <c r="N88" s="297"/>
      <c r="O88" s="298"/>
    </row>
    <row r="89" spans="1:15" ht="23.25" customHeight="1" thickBot="1" x14ac:dyDescent="0.3">
      <c r="A89" s="292" t="s">
        <v>10</v>
      </c>
      <c r="B89" s="265" t="s">
        <v>33</v>
      </c>
      <c r="C89" s="3717" t="s">
        <v>66</v>
      </c>
      <c r="D89" s="293"/>
      <c r="E89" s="170" t="s">
        <v>10</v>
      </c>
      <c r="F89" s="175" t="s">
        <v>156</v>
      </c>
      <c r="G89" s="3693"/>
      <c r="H89" s="3687"/>
      <c r="I89" s="286"/>
      <c r="J89" s="197"/>
      <c r="K89" s="19" t="s">
        <v>54</v>
      </c>
      <c r="L89" s="299">
        <v>0</v>
      </c>
      <c r="M89" s="300"/>
      <c r="N89" s="301"/>
      <c r="O89" s="302"/>
    </row>
    <row r="90" spans="1:15" ht="16.5" customHeight="1" x14ac:dyDescent="0.25">
      <c r="A90" s="270"/>
      <c r="B90" s="267"/>
      <c r="C90" s="3718"/>
      <c r="D90" s="116"/>
      <c r="E90" s="170" t="s">
        <v>33</v>
      </c>
      <c r="F90" s="176" t="s">
        <v>67</v>
      </c>
      <c r="G90" s="3693"/>
      <c r="H90" s="3687"/>
      <c r="I90" s="50"/>
      <c r="J90" s="199"/>
      <c r="K90" s="19" t="s">
        <v>54</v>
      </c>
      <c r="L90" s="174">
        <v>24.1</v>
      </c>
      <c r="M90" s="148"/>
      <c r="N90" s="142"/>
      <c r="O90" s="120"/>
    </row>
    <row r="91" spans="1:15" ht="23.25" customHeight="1" thickBot="1" x14ac:dyDescent="0.3">
      <c r="A91" s="294"/>
      <c r="B91" s="266"/>
      <c r="C91" s="3719"/>
      <c r="D91" s="54"/>
      <c r="E91" s="295"/>
      <c r="F91" s="177"/>
      <c r="G91" s="3694"/>
      <c r="H91" s="3688"/>
      <c r="I91" s="51"/>
      <c r="J91" s="198"/>
      <c r="K91" s="107" t="s">
        <v>32</v>
      </c>
      <c r="L91" s="124">
        <f>SUM(L89:L90)</f>
        <v>24.1</v>
      </c>
      <c r="M91" s="303"/>
      <c r="N91" s="304"/>
      <c r="O91" s="280"/>
    </row>
    <row r="92" spans="1:15" ht="27.75" customHeight="1" x14ac:dyDescent="0.25">
      <c r="A92" s="3711" t="s">
        <v>10</v>
      </c>
      <c r="B92" s="3734" t="s">
        <v>33</v>
      </c>
      <c r="C92" s="3739" t="s">
        <v>68</v>
      </c>
      <c r="D92" s="52"/>
      <c r="E92" s="61"/>
      <c r="F92" s="3741" t="s">
        <v>69</v>
      </c>
      <c r="G92" s="3692" t="s">
        <v>112</v>
      </c>
      <c r="H92" s="3699" t="s">
        <v>20</v>
      </c>
      <c r="I92" s="3683" t="s">
        <v>70</v>
      </c>
      <c r="J92" s="350" t="s">
        <v>178</v>
      </c>
      <c r="K92" s="19" t="s">
        <v>54</v>
      </c>
      <c r="L92" s="20">
        <v>25.4</v>
      </c>
      <c r="M92" s="3804" t="s">
        <v>71</v>
      </c>
      <c r="N92" s="39" t="s">
        <v>24</v>
      </c>
      <c r="O92" s="64">
        <v>1500</v>
      </c>
    </row>
    <row r="93" spans="1:15" ht="22.5" customHeight="1" thickBot="1" x14ac:dyDescent="0.3">
      <c r="A93" s="3712"/>
      <c r="B93" s="3735"/>
      <c r="C93" s="3740"/>
      <c r="D93" s="54"/>
      <c r="E93" s="62"/>
      <c r="F93" s="3742"/>
      <c r="G93" s="3694"/>
      <c r="H93" s="3700"/>
      <c r="I93" s="3685"/>
      <c r="J93" s="98"/>
      <c r="K93" s="107" t="s">
        <v>32</v>
      </c>
      <c r="L93" s="108">
        <f>SUM(L92:L92)</f>
        <v>25.4</v>
      </c>
      <c r="M93" s="3805"/>
      <c r="N93" s="40"/>
      <c r="O93" s="66"/>
    </row>
    <row r="94" spans="1:15" ht="49.5" customHeight="1" x14ac:dyDescent="0.25">
      <c r="A94" s="3711" t="s">
        <v>10</v>
      </c>
      <c r="B94" s="3734" t="s">
        <v>33</v>
      </c>
      <c r="C94" s="3739" t="s">
        <v>72</v>
      </c>
      <c r="D94" s="52"/>
      <c r="E94" s="61"/>
      <c r="F94" s="3743" t="s">
        <v>73</v>
      </c>
      <c r="G94" s="3692" t="s">
        <v>113</v>
      </c>
      <c r="H94" s="3699" t="s">
        <v>20</v>
      </c>
      <c r="I94" s="3683" t="s">
        <v>59</v>
      </c>
      <c r="J94" s="96" t="s">
        <v>123</v>
      </c>
      <c r="K94" s="19" t="s">
        <v>54</v>
      </c>
      <c r="L94" s="20">
        <v>12.8</v>
      </c>
      <c r="M94" s="43" t="s">
        <v>74</v>
      </c>
      <c r="N94" s="22" t="s">
        <v>24</v>
      </c>
      <c r="O94" s="70">
        <v>29.3</v>
      </c>
    </row>
    <row r="95" spans="1:15" ht="26.25" thickBot="1" x14ac:dyDescent="0.3">
      <c r="A95" s="3712"/>
      <c r="B95" s="3735"/>
      <c r="C95" s="3740"/>
      <c r="D95" s="54"/>
      <c r="E95" s="62"/>
      <c r="F95" s="3744"/>
      <c r="G95" s="3694"/>
      <c r="H95" s="3700"/>
      <c r="I95" s="3685"/>
      <c r="J95" s="98"/>
      <c r="K95" s="107" t="s">
        <v>32</v>
      </c>
      <c r="L95" s="108">
        <f>SUM(L94:L94)</f>
        <v>12.8</v>
      </c>
      <c r="M95" s="44" t="s">
        <v>75</v>
      </c>
      <c r="N95" s="45" t="s">
        <v>17</v>
      </c>
      <c r="O95" s="71">
        <v>1.5</v>
      </c>
    </row>
    <row r="96" spans="1:15" ht="36.75" customHeight="1" x14ac:dyDescent="0.25">
      <c r="A96" s="3711" t="s">
        <v>10</v>
      </c>
      <c r="B96" s="3734" t="s">
        <v>33</v>
      </c>
      <c r="C96" s="3717" t="s">
        <v>76</v>
      </c>
      <c r="D96" s="195"/>
      <c r="E96" s="61"/>
      <c r="F96" s="3741" t="s">
        <v>77</v>
      </c>
      <c r="G96" s="3692" t="s">
        <v>114</v>
      </c>
      <c r="H96" s="3699" t="s">
        <v>20</v>
      </c>
      <c r="I96" s="3683" t="s">
        <v>70</v>
      </c>
      <c r="J96" s="350" t="s">
        <v>178</v>
      </c>
      <c r="K96" s="19" t="s">
        <v>54</v>
      </c>
      <c r="L96" s="20">
        <v>0.2</v>
      </c>
      <c r="M96" s="41"/>
      <c r="N96" s="39"/>
      <c r="O96" s="69"/>
    </row>
    <row r="97" spans="1:19" ht="17.25" customHeight="1" thickBot="1" x14ac:dyDescent="0.3">
      <c r="A97" s="3712"/>
      <c r="B97" s="3735"/>
      <c r="C97" s="3815"/>
      <c r="D97" s="196"/>
      <c r="E97" s="62"/>
      <c r="F97" s="3742"/>
      <c r="G97" s="3694"/>
      <c r="H97" s="3700"/>
      <c r="I97" s="3685"/>
      <c r="J97" s="98"/>
      <c r="K97" s="107" t="s">
        <v>32</v>
      </c>
      <c r="L97" s="108">
        <f>SUM(L96:L96)</f>
        <v>0.2</v>
      </c>
      <c r="M97" s="42"/>
      <c r="N97" s="40"/>
      <c r="O97" s="66"/>
    </row>
    <row r="98" spans="1:19" ht="36.75" customHeight="1" x14ac:dyDescent="0.25">
      <c r="A98" s="3711" t="s">
        <v>10</v>
      </c>
      <c r="B98" s="3734" t="s">
        <v>33</v>
      </c>
      <c r="C98" s="3717" t="s">
        <v>78</v>
      </c>
      <c r="D98" s="195"/>
      <c r="E98" s="61"/>
      <c r="F98" s="3741" t="s">
        <v>79</v>
      </c>
      <c r="G98" s="3692" t="s">
        <v>115</v>
      </c>
      <c r="H98" s="3699" t="s">
        <v>20</v>
      </c>
      <c r="I98" s="3683" t="s">
        <v>65</v>
      </c>
      <c r="J98" s="96" t="s">
        <v>121</v>
      </c>
      <c r="K98" s="19" t="s">
        <v>54</v>
      </c>
      <c r="L98" s="346">
        <v>139.6</v>
      </c>
      <c r="M98" s="41"/>
      <c r="N98" s="39"/>
      <c r="O98" s="69"/>
      <c r="P98" s="310"/>
      <c r="Q98" s="311"/>
      <c r="R98" s="311"/>
      <c r="S98" s="312"/>
    </row>
    <row r="99" spans="1:19" ht="19.5" customHeight="1" thickBot="1" x14ac:dyDescent="0.3">
      <c r="A99" s="3712"/>
      <c r="B99" s="3735"/>
      <c r="C99" s="3815"/>
      <c r="D99" s="196"/>
      <c r="E99" s="62"/>
      <c r="F99" s="3742"/>
      <c r="G99" s="3694"/>
      <c r="H99" s="3700"/>
      <c r="I99" s="3685"/>
      <c r="J99" s="98"/>
      <c r="K99" s="107" t="s">
        <v>32</v>
      </c>
      <c r="L99" s="108">
        <f>SUM(L98:L98)</f>
        <v>139.6</v>
      </c>
      <c r="M99" s="42"/>
      <c r="N99" s="40"/>
      <c r="O99" s="66"/>
    </row>
    <row r="100" spans="1:19" ht="28.5" customHeight="1" x14ac:dyDescent="0.25">
      <c r="A100" s="3711" t="s">
        <v>10</v>
      </c>
      <c r="B100" s="3734" t="s">
        <v>33</v>
      </c>
      <c r="C100" s="3717" t="s">
        <v>80</v>
      </c>
      <c r="D100" s="195"/>
      <c r="E100" s="61"/>
      <c r="F100" s="3741" t="s">
        <v>81</v>
      </c>
      <c r="G100" s="3692" t="s">
        <v>116</v>
      </c>
      <c r="H100" s="3699" t="s">
        <v>20</v>
      </c>
      <c r="I100" s="3683" t="s">
        <v>82</v>
      </c>
      <c r="J100" s="96" t="s">
        <v>122</v>
      </c>
      <c r="K100" s="19" t="s">
        <v>54</v>
      </c>
      <c r="L100" s="20">
        <v>0.4</v>
      </c>
      <c r="M100" s="41"/>
      <c r="N100" s="39"/>
      <c r="O100" s="69"/>
    </row>
    <row r="101" spans="1:19" ht="21.75" customHeight="1" thickBot="1" x14ac:dyDescent="0.3">
      <c r="A101" s="3712"/>
      <c r="B101" s="3735"/>
      <c r="C101" s="3815"/>
      <c r="D101" s="196"/>
      <c r="E101" s="62"/>
      <c r="F101" s="3742"/>
      <c r="G101" s="3694"/>
      <c r="H101" s="3700"/>
      <c r="I101" s="3685"/>
      <c r="J101" s="98"/>
      <c r="K101" s="107" t="s">
        <v>32</v>
      </c>
      <c r="L101" s="108">
        <f>SUM(L100:L100)</f>
        <v>0.4</v>
      </c>
      <c r="M101" s="42"/>
      <c r="N101" s="40"/>
      <c r="O101" s="66"/>
    </row>
    <row r="102" spans="1:19" ht="22.5" customHeight="1" x14ac:dyDescent="0.25">
      <c r="A102" s="3711" t="s">
        <v>10</v>
      </c>
      <c r="B102" s="3734" t="s">
        <v>33</v>
      </c>
      <c r="C102" s="3717" t="s">
        <v>83</v>
      </c>
      <c r="D102" s="195"/>
      <c r="E102" s="61"/>
      <c r="F102" s="3741" t="s">
        <v>84</v>
      </c>
      <c r="G102" s="3692" t="s">
        <v>117</v>
      </c>
      <c r="H102" s="3699" t="s">
        <v>20</v>
      </c>
      <c r="I102" s="3683" t="s">
        <v>82</v>
      </c>
      <c r="J102" s="3680" t="s">
        <v>122</v>
      </c>
      <c r="K102" s="19" t="s">
        <v>54</v>
      </c>
      <c r="L102" s="20">
        <v>29.5</v>
      </c>
      <c r="M102" s="41"/>
      <c r="N102" s="39"/>
      <c r="O102" s="69"/>
    </row>
    <row r="103" spans="1:19" ht="24.75" customHeight="1" thickBot="1" x14ac:dyDescent="0.3">
      <c r="A103" s="3712"/>
      <c r="B103" s="3735"/>
      <c r="C103" s="3815"/>
      <c r="D103" s="196"/>
      <c r="E103" s="62"/>
      <c r="F103" s="3742"/>
      <c r="G103" s="3694"/>
      <c r="H103" s="3700"/>
      <c r="I103" s="3685"/>
      <c r="J103" s="3682"/>
      <c r="K103" s="107" t="s">
        <v>32</v>
      </c>
      <c r="L103" s="108">
        <f>SUM(L102:L102)</f>
        <v>29.5</v>
      </c>
      <c r="M103" s="42"/>
      <c r="N103" s="40"/>
      <c r="O103" s="66"/>
    </row>
    <row r="104" spans="1:19" ht="22.5" customHeight="1" x14ac:dyDescent="0.25">
      <c r="A104" s="3711" t="s">
        <v>10</v>
      </c>
      <c r="B104" s="3734" t="s">
        <v>33</v>
      </c>
      <c r="C104" s="3717" t="s">
        <v>85</v>
      </c>
      <c r="D104" s="195"/>
      <c r="E104" s="61"/>
      <c r="F104" s="3741" t="s">
        <v>86</v>
      </c>
      <c r="G104" s="3692" t="s">
        <v>118</v>
      </c>
      <c r="H104" s="3686" t="s">
        <v>20</v>
      </c>
      <c r="I104" s="3683" t="s">
        <v>21</v>
      </c>
      <c r="J104" s="3680" t="s">
        <v>119</v>
      </c>
      <c r="K104" s="155" t="s">
        <v>54</v>
      </c>
      <c r="L104" s="156">
        <f>L106</f>
        <v>27.1</v>
      </c>
      <c r="M104" s="41"/>
      <c r="N104" s="39"/>
      <c r="O104" s="69"/>
    </row>
    <row r="105" spans="1:19" ht="24" customHeight="1" thickBot="1" x14ac:dyDescent="0.3">
      <c r="A105" s="3712"/>
      <c r="B105" s="3735"/>
      <c r="C105" s="3815"/>
      <c r="D105" s="196"/>
      <c r="E105" s="62"/>
      <c r="F105" s="3742"/>
      <c r="G105" s="3693"/>
      <c r="H105" s="3687"/>
      <c r="I105" s="3684"/>
      <c r="J105" s="3681"/>
      <c r="K105" s="157" t="s">
        <v>32</v>
      </c>
      <c r="L105" s="158">
        <f>SUM(L104:L104)</f>
        <v>27.1</v>
      </c>
      <c r="M105" s="213"/>
      <c r="N105" s="214"/>
      <c r="O105" s="215"/>
    </row>
    <row r="106" spans="1:19" ht="29.25" customHeight="1" thickBot="1" x14ac:dyDescent="0.3">
      <c r="A106" s="3704" t="s">
        <v>10</v>
      </c>
      <c r="B106" s="3701" t="s">
        <v>33</v>
      </c>
      <c r="C106" s="3717" t="s">
        <v>85</v>
      </c>
      <c r="D106" s="3830"/>
      <c r="E106" s="144" t="s">
        <v>10</v>
      </c>
      <c r="F106" s="3832" t="s">
        <v>154</v>
      </c>
      <c r="G106" s="3693"/>
      <c r="H106" s="3687"/>
      <c r="I106" s="3684"/>
      <c r="J106" s="3681"/>
      <c r="K106" s="19" t="s">
        <v>54</v>
      </c>
      <c r="L106" s="183">
        <v>27.1</v>
      </c>
      <c r="M106" s="216"/>
      <c r="N106" s="217"/>
      <c r="O106" s="218"/>
    </row>
    <row r="107" spans="1:19" ht="24" customHeight="1" thickBot="1" x14ac:dyDescent="0.3">
      <c r="A107" s="3706"/>
      <c r="B107" s="3703"/>
      <c r="C107" s="3719"/>
      <c r="D107" s="3831"/>
      <c r="E107" s="62"/>
      <c r="F107" s="3833"/>
      <c r="G107" s="3694"/>
      <c r="H107" s="3688"/>
      <c r="I107" s="3685"/>
      <c r="J107" s="3682"/>
      <c r="K107" s="107" t="s">
        <v>32</v>
      </c>
      <c r="L107" s="124">
        <f>SUM(L106)</f>
        <v>27.1</v>
      </c>
      <c r="M107" s="150"/>
      <c r="N107" s="212"/>
      <c r="O107" s="151"/>
    </row>
    <row r="108" spans="1:19" ht="15.75" customHeight="1" thickBot="1" x14ac:dyDescent="0.3">
      <c r="A108" s="34" t="s">
        <v>10</v>
      </c>
      <c r="B108" s="35" t="s">
        <v>33</v>
      </c>
      <c r="C108" s="3865" t="s">
        <v>50</v>
      </c>
      <c r="D108" s="3866"/>
      <c r="E108" s="3866"/>
      <c r="F108" s="3866"/>
      <c r="G108" s="3866"/>
      <c r="H108" s="3866"/>
      <c r="I108" s="3866"/>
      <c r="J108" s="3867"/>
      <c r="K108" s="55" t="s">
        <v>32</v>
      </c>
      <c r="L108" s="36">
        <f>L71+L73+L75+L80+L82+L84+L86+L88+L93+L95+L97+L99+L101+L103+L105</f>
        <v>469.79999999999995</v>
      </c>
      <c r="M108" s="37"/>
      <c r="N108" s="37"/>
      <c r="O108" s="38"/>
    </row>
    <row r="109" spans="1:19" ht="15.75" customHeight="1" thickBot="1" x14ac:dyDescent="0.3">
      <c r="A109" s="59" t="s">
        <v>10</v>
      </c>
      <c r="B109" s="60"/>
      <c r="C109" s="3868" t="s">
        <v>87</v>
      </c>
      <c r="D109" s="3869"/>
      <c r="E109" s="3869"/>
      <c r="F109" s="3869"/>
      <c r="G109" s="3869"/>
      <c r="H109" s="3869"/>
      <c r="I109" s="3869"/>
      <c r="J109" s="3870"/>
      <c r="K109" s="109" t="s">
        <v>32</v>
      </c>
      <c r="L109" s="356">
        <f>L108+L68</f>
        <v>9986.9</v>
      </c>
      <c r="M109" s="110"/>
      <c r="N109" s="110"/>
      <c r="O109" s="111"/>
    </row>
    <row r="110" spans="1:19" ht="15.75" hidden="1" thickBot="1" x14ac:dyDescent="0.3">
      <c r="A110" s="34"/>
      <c r="B110" s="46"/>
      <c r="C110" s="3874" t="s">
        <v>88</v>
      </c>
      <c r="D110" s="3874"/>
      <c r="E110" s="3874"/>
      <c r="F110" s="3874"/>
      <c r="G110" s="3874"/>
      <c r="H110" s="3874"/>
      <c r="I110" s="3875"/>
      <c r="J110" s="105"/>
      <c r="K110" s="47" t="s">
        <v>32</v>
      </c>
      <c r="L110" s="357">
        <f>L111-L20-L37</f>
        <v>9958.1</v>
      </c>
      <c r="M110" s="48"/>
      <c r="N110" s="48"/>
      <c r="O110" s="49"/>
    </row>
    <row r="111" spans="1:19" ht="15.75" thickBot="1" x14ac:dyDescent="0.3">
      <c r="A111" s="3871" t="s">
        <v>89</v>
      </c>
      <c r="B111" s="3872"/>
      <c r="C111" s="3872"/>
      <c r="D111" s="3872"/>
      <c r="E111" s="3872"/>
      <c r="F111" s="3872"/>
      <c r="G111" s="3872"/>
      <c r="H111" s="3872"/>
      <c r="I111" s="3872"/>
      <c r="J111" s="3873"/>
      <c r="K111" s="307" t="s">
        <v>32</v>
      </c>
      <c r="L111" s="358">
        <f>L109*1</f>
        <v>9986.9</v>
      </c>
      <c r="M111" s="3862"/>
      <c r="N111" s="3863"/>
      <c r="O111" s="3864"/>
    </row>
    <row r="112" spans="1:19" ht="286.5" customHeight="1" x14ac:dyDescent="0.25">
      <c r="A112" s="208" t="s">
        <v>171</v>
      </c>
      <c r="B112" s="208"/>
      <c r="C112" s="208"/>
      <c r="D112" s="208"/>
      <c r="E112" s="208"/>
      <c r="F112" s="208"/>
      <c r="G112" s="208"/>
      <c r="H112" s="208"/>
      <c r="I112" s="208"/>
      <c r="J112" s="208"/>
      <c r="K112" s="205"/>
      <c r="L112" s="206"/>
      <c r="M112" s="207"/>
      <c r="N112" s="207"/>
      <c r="O112" s="207"/>
    </row>
    <row r="113" spans="1:16" x14ac:dyDescent="0.25">
      <c r="A113" s="72"/>
      <c r="B113" s="73"/>
      <c r="C113" s="3877" t="s">
        <v>124</v>
      </c>
      <c r="D113" s="3877"/>
      <c r="E113" s="3877"/>
      <c r="F113" s="3877"/>
      <c r="G113" s="3877"/>
      <c r="H113" s="3877"/>
      <c r="I113" s="3877"/>
      <c r="J113" s="3877"/>
      <c r="K113" s="3877"/>
      <c r="L113" s="3877"/>
      <c r="M113" s="3877"/>
      <c r="N113" s="3877"/>
      <c r="O113" s="3877"/>
      <c r="P113" s="74"/>
    </row>
    <row r="114" spans="1:16" ht="15.75" thickBot="1" x14ac:dyDescent="0.3">
      <c r="A114" s="72"/>
      <c r="B114" s="75"/>
      <c r="C114" s="75"/>
      <c r="D114" s="75"/>
      <c r="E114" s="75"/>
      <c r="F114" s="75"/>
      <c r="G114" s="76"/>
      <c r="H114" s="75"/>
      <c r="I114" s="75"/>
      <c r="J114" s="106"/>
      <c r="K114" s="74"/>
      <c r="L114" s="77"/>
      <c r="M114" s="3878"/>
      <c r="N114" s="3878"/>
      <c r="O114" s="3878"/>
      <c r="P114" s="74"/>
    </row>
    <row r="115" spans="1:16" ht="26.25" thickBot="1" x14ac:dyDescent="0.3">
      <c r="A115" s="78"/>
      <c r="B115" s="79"/>
      <c r="C115" s="3879" t="s">
        <v>125</v>
      </c>
      <c r="D115" s="3879"/>
      <c r="E115" s="3879"/>
      <c r="F115" s="3879"/>
      <c r="G115" s="3879"/>
      <c r="H115" s="3879"/>
      <c r="I115" s="3879"/>
      <c r="J115" s="3879"/>
      <c r="K115" s="3879"/>
      <c r="L115" s="80" t="s">
        <v>143</v>
      </c>
      <c r="M115" s="81"/>
      <c r="N115" s="3880"/>
      <c r="O115" s="3880"/>
      <c r="P115" s="74"/>
    </row>
    <row r="116" spans="1:16" ht="15.75" thickBot="1" x14ac:dyDescent="0.3">
      <c r="A116" s="82"/>
      <c r="B116" s="83"/>
      <c r="C116" s="3834" t="s">
        <v>126</v>
      </c>
      <c r="D116" s="3834"/>
      <c r="E116" s="3834"/>
      <c r="F116" s="3834"/>
      <c r="G116" s="3834"/>
      <c r="H116" s="3834"/>
      <c r="I116" s="3834"/>
      <c r="J116" s="3834"/>
      <c r="K116" s="3881"/>
      <c r="L116" s="359">
        <f>L117</f>
        <v>9986.9</v>
      </c>
      <c r="M116" s="84"/>
      <c r="N116" s="3876"/>
      <c r="O116" s="3876"/>
      <c r="P116" s="74"/>
    </row>
    <row r="117" spans="1:16" x14ac:dyDescent="0.25">
      <c r="A117" s="85"/>
      <c r="B117" s="86"/>
      <c r="C117" s="3861" t="s">
        <v>127</v>
      </c>
      <c r="D117" s="3861"/>
      <c r="E117" s="3861"/>
      <c r="F117" s="3861"/>
      <c r="G117" s="3861"/>
      <c r="H117" s="3861"/>
      <c r="I117" s="3861"/>
      <c r="J117" s="3861"/>
      <c r="K117" s="3861"/>
      <c r="L117" s="87">
        <f>L118+L119+L120+L121+L122+L123+L124+L125+L126+L127+L128+L129</f>
        <v>9986.9</v>
      </c>
      <c r="M117" s="88"/>
      <c r="N117" s="3851"/>
      <c r="O117" s="3851"/>
      <c r="P117" s="74"/>
    </row>
    <row r="118" spans="1:16" x14ac:dyDescent="0.25">
      <c r="A118" s="3843" t="s">
        <v>128</v>
      </c>
      <c r="B118" s="3844"/>
      <c r="C118" s="3844"/>
      <c r="D118" s="3844"/>
      <c r="E118" s="3844"/>
      <c r="F118" s="3844"/>
      <c r="G118" s="3844"/>
      <c r="H118" s="3844"/>
      <c r="I118" s="3844"/>
      <c r="J118" s="3844"/>
      <c r="K118" s="3852"/>
      <c r="L118" s="347">
        <f>L17+L36+L45+L47+L56+L60</f>
        <v>9443.2000000000007</v>
      </c>
      <c r="M118" s="88"/>
      <c r="N118" s="3851"/>
      <c r="O118" s="3851"/>
      <c r="P118" s="348"/>
    </row>
    <row r="119" spans="1:16" x14ac:dyDescent="0.25">
      <c r="A119" s="3843" t="s">
        <v>129</v>
      </c>
      <c r="B119" s="3844"/>
      <c r="C119" s="3844"/>
      <c r="D119" s="3844"/>
      <c r="E119" s="3849"/>
      <c r="F119" s="3849"/>
      <c r="G119" s="3849"/>
      <c r="H119" s="3849"/>
      <c r="I119" s="3849"/>
      <c r="J119" s="3849"/>
      <c r="K119" s="3850"/>
      <c r="L119" s="89"/>
      <c r="M119" s="84"/>
      <c r="N119" s="3876"/>
      <c r="O119" s="3876"/>
      <c r="P119" s="74"/>
    </row>
    <row r="120" spans="1:16" x14ac:dyDescent="0.25">
      <c r="A120" s="3843" t="s">
        <v>130</v>
      </c>
      <c r="B120" s="3844"/>
      <c r="C120" s="3844"/>
      <c r="D120" s="3844"/>
      <c r="E120" s="3849"/>
      <c r="F120" s="3849"/>
      <c r="G120" s="3849"/>
      <c r="H120" s="3849"/>
      <c r="I120" s="3849"/>
      <c r="J120" s="3849"/>
      <c r="K120" s="3850"/>
      <c r="L120" s="347">
        <f>L19</f>
        <v>45.1</v>
      </c>
      <c r="M120" s="84"/>
      <c r="N120" s="84"/>
      <c r="O120" s="84"/>
      <c r="P120" s="74"/>
    </row>
    <row r="121" spans="1:16" x14ac:dyDescent="0.25">
      <c r="A121" s="3843" t="s">
        <v>131</v>
      </c>
      <c r="B121" s="3844"/>
      <c r="C121" s="3844"/>
      <c r="D121" s="3844"/>
      <c r="E121" s="3849"/>
      <c r="F121" s="3849"/>
      <c r="G121" s="3849"/>
      <c r="H121" s="3849"/>
      <c r="I121" s="3849"/>
      <c r="J121" s="3849"/>
      <c r="K121" s="3850"/>
      <c r="L121" s="89"/>
      <c r="M121" s="84"/>
      <c r="N121" s="84"/>
      <c r="O121" s="84"/>
      <c r="P121" s="74"/>
    </row>
    <row r="122" spans="1:16" x14ac:dyDescent="0.25">
      <c r="A122" s="3859" t="s">
        <v>132</v>
      </c>
      <c r="B122" s="3860"/>
      <c r="C122" s="3860"/>
      <c r="D122" s="3860"/>
      <c r="E122" s="3849"/>
      <c r="F122" s="3849"/>
      <c r="G122" s="3849"/>
      <c r="H122" s="3849"/>
      <c r="I122" s="3849"/>
      <c r="J122" s="3849"/>
      <c r="K122" s="3850"/>
      <c r="L122" s="89"/>
      <c r="M122" s="84"/>
      <c r="N122" s="84"/>
      <c r="O122" s="84"/>
      <c r="P122" s="74"/>
    </row>
    <row r="123" spans="1:16" x14ac:dyDescent="0.25">
      <c r="A123" s="3843" t="s">
        <v>133</v>
      </c>
      <c r="B123" s="3849"/>
      <c r="C123" s="3849"/>
      <c r="D123" s="3849"/>
      <c r="E123" s="3849"/>
      <c r="F123" s="3849"/>
      <c r="G123" s="3849"/>
      <c r="H123" s="3849"/>
      <c r="I123" s="3849"/>
      <c r="J123" s="3849"/>
      <c r="K123" s="3850"/>
      <c r="L123" s="89"/>
      <c r="M123" s="84"/>
      <c r="N123" s="84"/>
      <c r="O123" s="84"/>
      <c r="P123" s="74"/>
    </row>
    <row r="124" spans="1:16" x14ac:dyDescent="0.25">
      <c r="A124" s="3843" t="s">
        <v>134</v>
      </c>
      <c r="B124" s="3844"/>
      <c r="C124" s="3844"/>
      <c r="D124" s="3844"/>
      <c r="E124" s="3849"/>
      <c r="F124" s="3849"/>
      <c r="G124" s="3849"/>
      <c r="H124" s="3849"/>
      <c r="I124" s="3849"/>
      <c r="J124" s="3849"/>
      <c r="K124" s="3850"/>
      <c r="L124" s="347">
        <f>L70+L72+L74+L79+L81+L83+L85+L87+L92+L94+L96+L98+L100+L102+L104</f>
        <v>469.79999999999995</v>
      </c>
      <c r="M124" s="84"/>
      <c r="N124" s="84"/>
      <c r="O124" s="84"/>
      <c r="P124" s="74"/>
    </row>
    <row r="125" spans="1:16" x14ac:dyDescent="0.25">
      <c r="A125" s="3843" t="s">
        <v>135</v>
      </c>
      <c r="B125" s="3844"/>
      <c r="C125" s="3844"/>
      <c r="D125" s="3844"/>
      <c r="E125" s="3849"/>
      <c r="F125" s="3849"/>
      <c r="G125" s="3849"/>
      <c r="H125" s="3849"/>
      <c r="I125" s="3849"/>
      <c r="J125" s="3849"/>
      <c r="K125" s="3850"/>
      <c r="L125" s="89"/>
      <c r="M125" s="84"/>
      <c r="N125" s="84"/>
      <c r="O125" s="84"/>
      <c r="P125" s="74"/>
    </row>
    <row r="126" spans="1:16" x14ac:dyDescent="0.25">
      <c r="A126" s="3843" t="s">
        <v>136</v>
      </c>
      <c r="B126" s="3844"/>
      <c r="C126" s="3844"/>
      <c r="D126" s="3844"/>
      <c r="E126" s="3845"/>
      <c r="F126" s="3845"/>
      <c r="G126" s="3845"/>
      <c r="H126" s="3845"/>
      <c r="I126" s="3845"/>
      <c r="J126" s="3845"/>
      <c r="K126" s="3846"/>
      <c r="L126" s="89"/>
      <c r="M126" s="84"/>
      <c r="N126" s="84"/>
      <c r="O126" s="84"/>
      <c r="P126" s="74"/>
    </row>
    <row r="127" spans="1:16" x14ac:dyDescent="0.25">
      <c r="A127" s="3847" t="s">
        <v>137</v>
      </c>
      <c r="B127" s="3848"/>
      <c r="C127" s="3848"/>
      <c r="D127" s="3848"/>
      <c r="E127" s="3849"/>
      <c r="F127" s="3849"/>
      <c r="G127" s="3849"/>
      <c r="H127" s="3849"/>
      <c r="I127" s="3849"/>
      <c r="J127" s="3849"/>
      <c r="K127" s="3850"/>
      <c r="L127" s="89"/>
      <c r="M127" s="88"/>
      <c r="N127" s="3851"/>
      <c r="O127" s="3851"/>
      <c r="P127" s="90"/>
    </row>
    <row r="128" spans="1:16" x14ac:dyDescent="0.25">
      <c r="A128" s="3843" t="s">
        <v>138</v>
      </c>
      <c r="B128" s="3844"/>
      <c r="C128" s="3844"/>
      <c r="D128" s="3844"/>
      <c r="E128" s="3844"/>
      <c r="F128" s="3844"/>
      <c r="G128" s="3844"/>
      <c r="H128" s="3844"/>
      <c r="I128" s="3844"/>
      <c r="J128" s="3844"/>
      <c r="K128" s="3852"/>
      <c r="L128" s="91">
        <f>L20+L37</f>
        <v>28.799999999999997</v>
      </c>
      <c r="M128" s="88"/>
      <c r="N128" s="3851"/>
      <c r="O128" s="3851"/>
      <c r="P128" s="90"/>
    </row>
    <row r="129" spans="1:16" ht="15.75" thickBot="1" x14ac:dyDescent="0.3">
      <c r="A129" s="3853" t="s">
        <v>139</v>
      </c>
      <c r="B129" s="3854"/>
      <c r="C129" s="3854"/>
      <c r="D129" s="3854"/>
      <c r="E129" s="3854"/>
      <c r="F129" s="3854"/>
      <c r="G129" s="3854"/>
      <c r="H129" s="3854"/>
      <c r="I129" s="3854"/>
      <c r="J129" s="3854"/>
      <c r="K129" s="3855"/>
      <c r="L129" s="92"/>
      <c r="M129" s="93"/>
      <c r="N129" s="3837"/>
      <c r="O129" s="3837"/>
      <c r="P129" s="90"/>
    </row>
    <row r="130" spans="1:16" ht="15.75" thickBot="1" x14ac:dyDescent="0.3">
      <c r="A130" s="82"/>
      <c r="B130" s="83"/>
      <c r="C130" s="3834" t="s">
        <v>140</v>
      </c>
      <c r="D130" s="3834"/>
      <c r="E130" s="3835"/>
      <c r="F130" s="3835"/>
      <c r="G130" s="3835"/>
      <c r="H130" s="3835"/>
      <c r="I130" s="3835"/>
      <c r="J130" s="3835"/>
      <c r="K130" s="3836"/>
      <c r="L130" s="94">
        <f>L131</f>
        <v>0</v>
      </c>
      <c r="M130" s="93"/>
      <c r="N130" s="3837"/>
      <c r="O130" s="3837"/>
      <c r="P130" s="90"/>
    </row>
    <row r="131" spans="1:16" ht="15.75" thickBot="1" x14ac:dyDescent="0.3">
      <c r="A131" s="3838" t="s">
        <v>141</v>
      </c>
      <c r="B131" s="3839"/>
      <c r="C131" s="3839"/>
      <c r="D131" s="3839"/>
      <c r="E131" s="3840"/>
      <c r="F131" s="3840"/>
      <c r="G131" s="3840"/>
      <c r="H131" s="3840"/>
      <c r="I131" s="3840"/>
      <c r="J131" s="3840"/>
      <c r="K131" s="3841"/>
      <c r="L131" s="95">
        <v>0</v>
      </c>
      <c r="M131" s="3842"/>
      <c r="N131" s="3842"/>
      <c r="O131" s="3842"/>
      <c r="P131" s="3842"/>
    </row>
    <row r="132" spans="1:16" ht="15.75" customHeight="1" thickBot="1" x14ac:dyDescent="0.3">
      <c r="A132" s="3856" t="s">
        <v>142</v>
      </c>
      <c r="B132" s="3857"/>
      <c r="C132" s="3857"/>
      <c r="D132" s="3857"/>
      <c r="E132" s="3857"/>
      <c r="F132" s="3857"/>
      <c r="G132" s="3857"/>
      <c r="H132" s="3857"/>
      <c r="I132" s="3857"/>
      <c r="J132" s="3857"/>
      <c r="K132" s="3858"/>
      <c r="L132" s="360">
        <f>L116+L130</f>
        <v>9986.9</v>
      </c>
      <c r="M132" s="93"/>
      <c r="N132" s="3837"/>
      <c r="O132" s="3837"/>
      <c r="P132" s="349"/>
    </row>
  </sheetData>
  <mergeCells count="248">
    <mergeCell ref="Q1:S1"/>
    <mergeCell ref="M1:O3"/>
    <mergeCell ref="M111:O111"/>
    <mergeCell ref="C108:J108"/>
    <mergeCell ref="C109:J109"/>
    <mergeCell ref="A111:J111"/>
    <mergeCell ref="C110:I110"/>
    <mergeCell ref="A118:K118"/>
    <mergeCell ref="N118:O118"/>
    <mergeCell ref="A119:K119"/>
    <mergeCell ref="N119:O119"/>
    <mergeCell ref="C113:O113"/>
    <mergeCell ref="M114:O114"/>
    <mergeCell ref="C115:K115"/>
    <mergeCell ref="N115:O115"/>
    <mergeCell ref="C116:K116"/>
    <mergeCell ref="N116:O116"/>
    <mergeCell ref="A92:A93"/>
    <mergeCell ref="B92:B93"/>
    <mergeCell ref="C100:C101"/>
    <mergeCell ref="C130:K130"/>
    <mergeCell ref="N130:O130"/>
    <mergeCell ref="A131:K131"/>
    <mergeCell ref="M131:P131"/>
    <mergeCell ref="N132:O132"/>
    <mergeCell ref="A126:K126"/>
    <mergeCell ref="A127:K127"/>
    <mergeCell ref="N127:O127"/>
    <mergeCell ref="A128:K128"/>
    <mergeCell ref="N128:O128"/>
    <mergeCell ref="A129:K129"/>
    <mergeCell ref="N129:O129"/>
    <mergeCell ref="A132:K132"/>
    <mergeCell ref="A120:K120"/>
    <mergeCell ref="A121:K121"/>
    <mergeCell ref="A122:K122"/>
    <mergeCell ref="A123:K123"/>
    <mergeCell ref="A124:K124"/>
    <mergeCell ref="A125:K125"/>
    <mergeCell ref="C117:K117"/>
    <mergeCell ref="N117:O117"/>
    <mergeCell ref="A106:A107"/>
    <mergeCell ref="B106:B107"/>
    <mergeCell ref="C106:C107"/>
    <mergeCell ref="D106:D107"/>
    <mergeCell ref="F106:F107"/>
    <mergeCell ref="H102:H103"/>
    <mergeCell ref="I102:I103"/>
    <mergeCell ref="G102:G103"/>
    <mergeCell ref="A100:A101"/>
    <mergeCell ref="B100:B101"/>
    <mergeCell ref="I100:I101"/>
    <mergeCell ref="G104:G107"/>
    <mergeCell ref="M74:M75"/>
    <mergeCell ref="A6:O6"/>
    <mergeCell ref="E8:E10"/>
    <mergeCell ref="G8:G10"/>
    <mergeCell ref="J8:J10"/>
    <mergeCell ref="M8:O8"/>
    <mergeCell ref="B11:J11"/>
    <mergeCell ref="G98:G99"/>
    <mergeCell ref="A96:A97"/>
    <mergeCell ref="B96:B97"/>
    <mergeCell ref="C96:C97"/>
    <mergeCell ref="F96:F97"/>
    <mergeCell ref="H96:H97"/>
    <mergeCell ref="I96:I97"/>
    <mergeCell ref="G96:G97"/>
    <mergeCell ref="M92:M93"/>
    <mergeCell ref="A94:A95"/>
    <mergeCell ref="B94:B95"/>
    <mergeCell ref="C94:C95"/>
    <mergeCell ref="F94:F95"/>
    <mergeCell ref="H94:H95"/>
    <mergeCell ref="I94:I95"/>
    <mergeCell ref="G92:G93"/>
    <mergeCell ref="F92:F93"/>
    <mergeCell ref="H92:H93"/>
    <mergeCell ref="I92:I93"/>
    <mergeCell ref="C89:C91"/>
    <mergeCell ref="C81:C82"/>
    <mergeCell ref="C92:C93"/>
    <mergeCell ref="A104:A105"/>
    <mergeCell ref="B104:B105"/>
    <mergeCell ref="C104:C105"/>
    <mergeCell ref="F104:F105"/>
    <mergeCell ref="A102:A103"/>
    <mergeCell ref="B102:B103"/>
    <mergeCell ref="C102:C103"/>
    <mergeCell ref="F102:F103"/>
    <mergeCell ref="G100:G101"/>
    <mergeCell ref="F100:F101"/>
    <mergeCell ref="B87:B88"/>
    <mergeCell ref="G94:G95"/>
    <mergeCell ref="C87:C88"/>
    <mergeCell ref="A98:A99"/>
    <mergeCell ref="B98:B99"/>
    <mergeCell ref="C98:C99"/>
    <mergeCell ref="F98:F99"/>
    <mergeCell ref="H98:H99"/>
    <mergeCell ref="M72:M73"/>
    <mergeCell ref="C68:I68"/>
    <mergeCell ref="A70:A71"/>
    <mergeCell ref="B70:B71"/>
    <mergeCell ref="C70:C71"/>
    <mergeCell ref="F70:F71"/>
    <mergeCell ref="H70:H71"/>
    <mergeCell ref="I70:I71"/>
    <mergeCell ref="M70:M71"/>
    <mergeCell ref="F72:F73"/>
    <mergeCell ref="G70:G71"/>
    <mergeCell ref="G72:G73"/>
    <mergeCell ref="I72:I73"/>
    <mergeCell ref="C72:C73"/>
    <mergeCell ref="H72:H73"/>
    <mergeCell ref="O56:O57"/>
    <mergeCell ref="A56:A57"/>
    <mergeCell ref="B56:B57"/>
    <mergeCell ref="C56:C57"/>
    <mergeCell ref="F56:F57"/>
    <mergeCell ref="A47:A48"/>
    <mergeCell ref="B47:B48"/>
    <mergeCell ref="C47:C48"/>
    <mergeCell ref="F47:F48"/>
    <mergeCell ref="G56:G59"/>
    <mergeCell ref="M56:M57"/>
    <mergeCell ref="N56:N57"/>
    <mergeCell ref="E58:E59"/>
    <mergeCell ref="N47:N55"/>
    <mergeCell ref="O47:O55"/>
    <mergeCell ref="J47:J55"/>
    <mergeCell ref="G47:G48"/>
    <mergeCell ref="B58:B59"/>
    <mergeCell ref="C58:C59"/>
    <mergeCell ref="A58:A59"/>
    <mergeCell ref="M47:M55"/>
    <mergeCell ref="H47:H55"/>
    <mergeCell ref="I47:I55"/>
    <mergeCell ref="C13:O13"/>
    <mergeCell ref="A17:A25"/>
    <mergeCell ref="B17:B25"/>
    <mergeCell ref="C17:C25"/>
    <mergeCell ref="H17:H25"/>
    <mergeCell ref="B14:B16"/>
    <mergeCell ref="K8:K10"/>
    <mergeCell ref="L8:L10"/>
    <mergeCell ref="M9:M10"/>
    <mergeCell ref="N9:N10"/>
    <mergeCell ref="E17:F25"/>
    <mergeCell ref="O9:O10"/>
    <mergeCell ref="G17:G25"/>
    <mergeCell ref="C14:L16"/>
    <mergeCell ref="A4:O4"/>
    <mergeCell ref="A5:O5"/>
    <mergeCell ref="A8:A10"/>
    <mergeCell ref="B8:B10"/>
    <mergeCell ref="C8:C10"/>
    <mergeCell ref="D8:D10"/>
    <mergeCell ref="F8:F10"/>
    <mergeCell ref="H8:H10"/>
    <mergeCell ref="I8:I10"/>
    <mergeCell ref="N7:O7"/>
    <mergeCell ref="A85:A86"/>
    <mergeCell ref="B85:B86"/>
    <mergeCell ref="C85:C86"/>
    <mergeCell ref="G85:G86"/>
    <mergeCell ref="F81:F82"/>
    <mergeCell ref="H81:H82"/>
    <mergeCell ref="I81:I82"/>
    <mergeCell ref="G81:G82"/>
    <mergeCell ref="F87:F88"/>
    <mergeCell ref="G87:G91"/>
    <mergeCell ref="H87:H91"/>
    <mergeCell ref="F83:F84"/>
    <mergeCell ref="H83:H84"/>
    <mergeCell ref="I83:I84"/>
    <mergeCell ref="G83:G84"/>
    <mergeCell ref="F85:F86"/>
    <mergeCell ref="H85:H86"/>
    <mergeCell ref="I85:I86"/>
    <mergeCell ref="A83:A84"/>
    <mergeCell ref="B83:B84"/>
    <mergeCell ref="C83:C84"/>
    <mergeCell ref="A81:A82"/>
    <mergeCell ref="B81:B82"/>
    <mergeCell ref="A87:A88"/>
    <mergeCell ref="A79:A80"/>
    <mergeCell ref="B79:B80"/>
    <mergeCell ref="C79:C80"/>
    <mergeCell ref="F79:F80"/>
    <mergeCell ref="H79:H80"/>
    <mergeCell ref="I79:I80"/>
    <mergeCell ref="A74:A75"/>
    <mergeCell ref="B74:B75"/>
    <mergeCell ref="C74:C75"/>
    <mergeCell ref="F74:F75"/>
    <mergeCell ref="G79:G80"/>
    <mergeCell ref="B77:B78"/>
    <mergeCell ref="A77:A78"/>
    <mergeCell ref="G74:G78"/>
    <mergeCell ref="A60:A61"/>
    <mergeCell ref="B60:B61"/>
    <mergeCell ref="F60:F61"/>
    <mergeCell ref="B62:B63"/>
    <mergeCell ref="A62:A63"/>
    <mergeCell ref="E62:E63"/>
    <mergeCell ref="F62:F63"/>
    <mergeCell ref="G60:G63"/>
    <mergeCell ref="A72:A73"/>
    <mergeCell ref="B72:B73"/>
    <mergeCell ref="D60:D63"/>
    <mergeCell ref="B26:B28"/>
    <mergeCell ref="A26:A28"/>
    <mergeCell ref="A34:A35"/>
    <mergeCell ref="B41:B42"/>
    <mergeCell ref="A41:A42"/>
    <mergeCell ref="B43:B44"/>
    <mergeCell ref="A43:A44"/>
    <mergeCell ref="G45:G46"/>
    <mergeCell ref="A45:A46"/>
    <mergeCell ref="B45:B46"/>
    <mergeCell ref="C45:C46"/>
    <mergeCell ref="C26:C28"/>
    <mergeCell ref="F45:F46"/>
    <mergeCell ref="A36:A40"/>
    <mergeCell ref="B36:B40"/>
    <mergeCell ref="E26:E28"/>
    <mergeCell ref="F26:F28"/>
    <mergeCell ref="F36:F40"/>
    <mergeCell ref="F41:F42"/>
    <mergeCell ref="J104:J107"/>
    <mergeCell ref="I104:I107"/>
    <mergeCell ref="H104:H107"/>
    <mergeCell ref="H60:H63"/>
    <mergeCell ref="I60:I63"/>
    <mergeCell ref="H56:H59"/>
    <mergeCell ref="G36:G44"/>
    <mergeCell ref="H36:H44"/>
    <mergeCell ref="I36:I44"/>
    <mergeCell ref="J36:J44"/>
    <mergeCell ref="J74:J78"/>
    <mergeCell ref="I74:I78"/>
    <mergeCell ref="H74:H78"/>
    <mergeCell ref="J102:J103"/>
    <mergeCell ref="H45:H46"/>
    <mergeCell ref="I45:I46"/>
    <mergeCell ref="H100:H101"/>
    <mergeCell ref="I98:I99"/>
  </mergeCells>
  <pageMargins left="0.70866141732283472" right="0.70866141732283472" top="0.74803149606299213" bottom="0.74803149606299213" header="0.31496062992125984" footer="0.31496062992125984"/>
  <pageSetup scale="68" firstPageNumber="2" fitToHeight="0" orientation="landscape" useFirstPageNumber="1" r:id="rId1"/>
  <headerFooter>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13"/>
  <sheetViews>
    <sheetView zoomScale="80" zoomScaleNormal="80" workbookViewId="0">
      <selection activeCell="M2" sqref="M2:O2"/>
    </sheetView>
  </sheetViews>
  <sheetFormatPr defaultRowHeight="12.75" x14ac:dyDescent="0.2"/>
  <cols>
    <col min="1" max="1" width="3.5703125" style="361" customWidth="1"/>
    <col min="2" max="2" width="3.42578125" style="361" customWidth="1"/>
    <col min="3" max="4" width="3.7109375" style="361" customWidth="1"/>
    <col min="5" max="5" width="3.5703125" style="361" customWidth="1"/>
    <col min="6" max="6" width="42.28515625" style="361" customWidth="1"/>
    <col min="7" max="7" width="8.42578125" style="361" customWidth="1"/>
    <col min="8" max="8" width="7.85546875" style="1428" customWidth="1"/>
    <col min="9" max="9" width="4.42578125" style="361" customWidth="1"/>
    <col min="10" max="10" width="31.85546875" style="361" customWidth="1"/>
    <col min="11" max="11" width="7.28515625" style="361" customWidth="1"/>
    <col min="12" max="12" width="10" style="361" customWidth="1"/>
    <col min="13" max="13" width="41.28515625" style="361" customWidth="1"/>
    <col min="14" max="14" width="9.140625" style="361" customWidth="1"/>
    <col min="15" max="15" width="9.7109375" style="361" customWidth="1"/>
    <col min="16" max="16384" width="9.140625" style="361"/>
  </cols>
  <sheetData>
    <row r="2" spans="1:21" ht="63.75" customHeight="1" x14ac:dyDescent="0.2">
      <c r="M2" s="3816" t="s">
        <v>1281</v>
      </c>
      <c r="N2" s="3816"/>
      <c r="O2" s="3816"/>
      <c r="R2" s="905"/>
      <c r="S2" s="905"/>
      <c r="T2" s="905"/>
      <c r="U2" s="905"/>
    </row>
    <row r="3" spans="1:21" ht="21.75" customHeight="1" x14ac:dyDescent="0.2">
      <c r="A3" s="4556" t="s">
        <v>90</v>
      </c>
      <c r="B3" s="4556"/>
      <c r="C3" s="4556"/>
      <c r="D3" s="4556"/>
      <c r="E3" s="4556"/>
      <c r="F3" s="4556"/>
      <c r="G3" s="4556"/>
      <c r="H3" s="4556"/>
      <c r="I3" s="4556"/>
      <c r="J3" s="4556"/>
      <c r="K3" s="4556"/>
      <c r="L3" s="4556"/>
      <c r="M3" s="4556"/>
      <c r="N3" s="4556"/>
      <c r="O3" s="4556"/>
      <c r="R3" s="905"/>
      <c r="S3" s="905"/>
      <c r="T3" s="905"/>
      <c r="U3" s="905"/>
    </row>
    <row r="4" spans="1:21" ht="14.25" customHeight="1" x14ac:dyDescent="0.2">
      <c r="A4" s="4005" t="s">
        <v>1190</v>
      </c>
      <c r="B4" s="4005"/>
      <c r="C4" s="4005"/>
      <c r="D4" s="4005"/>
      <c r="E4" s="4005"/>
      <c r="F4" s="4005"/>
      <c r="G4" s="4005"/>
      <c r="H4" s="4005"/>
      <c r="I4" s="4005"/>
      <c r="J4" s="4005"/>
      <c r="K4" s="4005"/>
      <c r="L4" s="4005"/>
      <c r="M4" s="4005"/>
      <c r="N4" s="4005"/>
      <c r="O4" s="4005"/>
      <c r="R4" s="905"/>
      <c r="S4" s="905"/>
      <c r="T4" s="905"/>
      <c r="U4" s="905"/>
    </row>
    <row r="5" spans="1:21" ht="14.25" x14ac:dyDescent="0.2">
      <c r="A5" s="4557" t="s">
        <v>92</v>
      </c>
      <c r="B5" s="4557"/>
      <c r="C5" s="4557"/>
      <c r="D5" s="4557"/>
      <c r="E5" s="4557"/>
      <c r="F5" s="4557"/>
      <c r="G5" s="4557"/>
      <c r="H5" s="4557"/>
      <c r="I5" s="4557"/>
      <c r="J5" s="4557"/>
      <c r="K5" s="4557"/>
      <c r="L5" s="4557"/>
      <c r="M5" s="4557"/>
      <c r="N5" s="4557"/>
      <c r="O5" s="4557"/>
    </row>
    <row r="6" spans="1:21" ht="27.75" customHeight="1" thickBot="1" x14ac:dyDescent="0.25">
      <c r="A6" s="903"/>
      <c r="B6" s="903"/>
      <c r="C6" s="903"/>
      <c r="D6" s="903"/>
      <c r="E6" s="903"/>
      <c r="F6" s="903"/>
      <c r="G6" s="903"/>
      <c r="H6" s="1632"/>
      <c r="I6" s="903"/>
      <c r="J6" s="903"/>
      <c r="K6" s="903"/>
      <c r="L6" s="903"/>
      <c r="M6" s="902"/>
      <c r="N6" s="903"/>
      <c r="O6" s="3380" t="s">
        <v>158</v>
      </c>
    </row>
    <row r="7" spans="1:21" ht="26.25" customHeight="1" thickBot="1" x14ac:dyDescent="0.25">
      <c r="A7" s="4619" t="s">
        <v>0</v>
      </c>
      <c r="B7" s="4622" t="s">
        <v>1</v>
      </c>
      <c r="C7" s="4625" t="s">
        <v>2</v>
      </c>
      <c r="D7" s="4558" t="s">
        <v>93</v>
      </c>
      <c r="E7" s="4628" t="s">
        <v>3</v>
      </c>
      <c r="F7" s="4631" t="s">
        <v>4</v>
      </c>
      <c r="G7" s="3894" t="s">
        <v>2</v>
      </c>
      <c r="H7" s="4612" t="s">
        <v>5</v>
      </c>
      <c r="I7" s="4634" t="s">
        <v>6</v>
      </c>
      <c r="J7" s="4513" t="s">
        <v>94</v>
      </c>
      <c r="K7" s="4612" t="s">
        <v>7</v>
      </c>
      <c r="L7" s="4006" t="s">
        <v>95</v>
      </c>
      <c r="M7" s="4453" t="s">
        <v>96</v>
      </c>
      <c r="N7" s="4454"/>
      <c r="O7" s="4455"/>
    </row>
    <row r="8" spans="1:21" x14ac:dyDescent="0.2">
      <c r="A8" s="4620"/>
      <c r="B8" s="4623"/>
      <c r="C8" s="4626"/>
      <c r="D8" s="4559"/>
      <c r="E8" s="4629"/>
      <c r="F8" s="4632"/>
      <c r="G8" s="3895"/>
      <c r="H8" s="4613"/>
      <c r="I8" s="4635"/>
      <c r="J8" s="4514"/>
      <c r="K8" s="4613"/>
      <c r="L8" s="4007"/>
      <c r="M8" s="5196" t="s">
        <v>4</v>
      </c>
      <c r="N8" s="5191" t="s">
        <v>1189</v>
      </c>
      <c r="O8" s="4536" t="s">
        <v>97</v>
      </c>
    </row>
    <row r="9" spans="1:21" ht="150.75" customHeight="1" thickBot="1" x14ac:dyDescent="0.25">
      <c r="A9" s="4621"/>
      <c r="B9" s="4624"/>
      <c r="C9" s="4627"/>
      <c r="D9" s="4560"/>
      <c r="E9" s="4630"/>
      <c r="F9" s="4633"/>
      <c r="G9" s="3896"/>
      <c r="H9" s="4614"/>
      <c r="I9" s="4636"/>
      <c r="J9" s="4514"/>
      <c r="K9" s="4614"/>
      <c r="L9" s="4008"/>
      <c r="M9" s="5197"/>
      <c r="N9" s="5192"/>
      <c r="O9" s="4537"/>
    </row>
    <row r="10" spans="1:21" ht="15" thickBot="1" x14ac:dyDescent="0.25">
      <c r="A10" s="551" t="s">
        <v>10</v>
      </c>
      <c r="B10" s="3379" t="s">
        <v>376</v>
      </c>
      <c r="C10" s="609"/>
      <c r="D10" s="609"/>
      <c r="E10" s="609"/>
      <c r="F10" s="609"/>
      <c r="G10" s="609"/>
      <c r="H10" s="3378"/>
      <c r="I10" s="609"/>
      <c r="J10" s="609"/>
      <c r="K10" s="609"/>
      <c r="L10" s="609"/>
      <c r="M10" s="2768"/>
      <c r="N10" s="2768"/>
      <c r="O10" s="3377"/>
    </row>
    <row r="11" spans="1:21" ht="25.5" x14ac:dyDescent="0.2">
      <c r="A11" s="892"/>
      <c r="B11" s="891"/>
      <c r="C11" s="2766"/>
      <c r="D11" s="3281"/>
      <c r="E11" s="3376"/>
      <c r="F11" s="3374"/>
      <c r="G11" s="3374"/>
      <c r="H11" s="3375"/>
      <c r="I11" s="3374"/>
      <c r="J11" s="3374"/>
      <c r="K11" s="3374"/>
      <c r="L11" s="3374"/>
      <c r="M11" s="3116" t="s">
        <v>1188</v>
      </c>
      <c r="N11" s="3074" t="s">
        <v>314</v>
      </c>
      <c r="O11" s="3373"/>
    </row>
    <row r="12" spans="1:21" ht="25.5" x14ac:dyDescent="0.2">
      <c r="A12" s="472"/>
      <c r="B12" s="471"/>
      <c r="C12" s="3368"/>
      <c r="D12" s="3367"/>
      <c r="E12" s="3366"/>
      <c r="F12" s="3364"/>
      <c r="G12" s="3364"/>
      <c r="H12" s="3365"/>
      <c r="I12" s="3364"/>
      <c r="J12" s="3364"/>
      <c r="K12" s="3364"/>
      <c r="L12" s="3364"/>
      <c r="M12" s="3372" t="s">
        <v>1187</v>
      </c>
      <c r="N12" s="3371" t="s">
        <v>314</v>
      </c>
      <c r="O12" s="3370">
        <v>0</v>
      </c>
    </row>
    <row r="13" spans="1:21" ht="30.6" customHeight="1" thickBot="1" x14ac:dyDescent="0.25">
      <c r="A13" s="3369"/>
      <c r="B13" s="471"/>
      <c r="C13" s="3368"/>
      <c r="D13" s="3367"/>
      <c r="E13" s="3366"/>
      <c r="F13" s="3364"/>
      <c r="G13" s="3364"/>
      <c r="H13" s="3365"/>
      <c r="I13" s="3364"/>
      <c r="J13" s="3364"/>
      <c r="K13" s="3364"/>
      <c r="L13" s="3364"/>
      <c r="M13" s="3363" t="s">
        <v>1186</v>
      </c>
      <c r="N13" s="3362" t="s">
        <v>214</v>
      </c>
      <c r="O13" s="3361">
        <v>6</v>
      </c>
    </row>
    <row r="14" spans="1:21" ht="20.25" customHeight="1" thickBot="1" x14ac:dyDescent="0.25">
      <c r="A14" s="406" t="s">
        <v>10</v>
      </c>
      <c r="B14" s="411" t="s">
        <v>10</v>
      </c>
      <c r="C14" s="5237" t="s">
        <v>1185</v>
      </c>
      <c r="D14" s="5238"/>
      <c r="E14" s="5238"/>
      <c r="F14" s="5238"/>
      <c r="G14" s="5238"/>
      <c r="H14" s="5238"/>
      <c r="I14" s="5238"/>
      <c r="J14" s="5238"/>
      <c r="K14" s="5238"/>
      <c r="L14" s="5238"/>
      <c r="M14" s="5238"/>
      <c r="N14" s="5238"/>
      <c r="O14" s="5239"/>
    </row>
    <row r="15" spans="1:21" ht="33.75" customHeight="1" thickBot="1" x14ac:dyDescent="0.25">
      <c r="A15" s="3349"/>
      <c r="B15" s="3360"/>
      <c r="C15" s="605"/>
      <c r="D15" s="2709"/>
      <c r="E15" s="2663"/>
      <c r="F15" s="2661"/>
      <c r="G15" s="2661"/>
      <c r="H15" s="2662"/>
      <c r="I15" s="2661"/>
      <c r="J15" s="2661"/>
      <c r="K15" s="2661"/>
      <c r="L15" s="3359"/>
      <c r="M15" s="3358" t="s">
        <v>1184</v>
      </c>
      <c r="N15" s="3357" t="s">
        <v>1139</v>
      </c>
      <c r="O15" s="3356">
        <v>2000</v>
      </c>
    </row>
    <row r="16" spans="1:21" ht="25.9" customHeight="1" x14ac:dyDescent="0.2">
      <c r="A16" s="5222" t="s">
        <v>10</v>
      </c>
      <c r="B16" s="4055" t="s">
        <v>10</v>
      </c>
      <c r="C16" s="5053" t="s">
        <v>10</v>
      </c>
      <c r="D16" s="571"/>
      <c r="E16" s="427"/>
      <c r="F16" s="5245" t="s">
        <v>1180</v>
      </c>
      <c r="G16" s="4564" t="s">
        <v>98</v>
      </c>
      <c r="H16" s="5248" t="s">
        <v>20</v>
      </c>
      <c r="I16" s="5061" t="s">
        <v>21</v>
      </c>
      <c r="J16" s="5225" t="s">
        <v>1174</v>
      </c>
      <c r="K16" s="2624" t="s">
        <v>22</v>
      </c>
      <c r="L16" s="3355">
        <f>L20</f>
        <v>1.6</v>
      </c>
      <c r="M16" s="2958" t="s">
        <v>1183</v>
      </c>
      <c r="N16" s="3345" t="s">
        <v>825</v>
      </c>
      <c r="O16" s="3354">
        <v>3</v>
      </c>
    </row>
    <row r="17" spans="1:16" ht="27" customHeight="1" x14ac:dyDescent="0.2">
      <c r="A17" s="5223"/>
      <c r="B17" s="3900"/>
      <c r="C17" s="5053"/>
      <c r="D17" s="571"/>
      <c r="E17" s="427"/>
      <c r="F17" s="5246"/>
      <c r="G17" s="4564"/>
      <c r="H17" s="5248"/>
      <c r="I17" s="5061"/>
      <c r="J17" s="5226"/>
      <c r="K17" s="3215" t="s">
        <v>27</v>
      </c>
      <c r="L17" s="2623"/>
      <c r="M17" s="3049" t="s">
        <v>1182</v>
      </c>
      <c r="N17" s="3343" t="s">
        <v>825</v>
      </c>
      <c r="O17" s="3342">
        <v>1</v>
      </c>
    </row>
    <row r="18" spans="1:16" ht="26.25" thickBot="1" x14ac:dyDescent="0.25">
      <c r="A18" s="5223"/>
      <c r="B18" s="3900"/>
      <c r="C18" s="5053"/>
      <c r="D18" s="571"/>
      <c r="E18" s="427"/>
      <c r="F18" s="5246"/>
      <c r="G18" s="4564"/>
      <c r="H18" s="5248"/>
      <c r="I18" s="5061"/>
      <c r="J18" s="5226"/>
      <c r="K18" s="3255" t="s">
        <v>25</v>
      </c>
      <c r="L18" s="3221"/>
      <c r="M18" s="3049" t="s">
        <v>1181</v>
      </c>
      <c r="N18" s="3343" t="s">
        <v>381</v>
      </c>
      <c r="O18" s="3342">
        <v>50</v>
      </c>
    </row>
    <row r="19" spans="1:16" ht="15.75" thickBot="1" x14ac:dyDescent="0.25">
      <c r="A19" s="5224"/>
      <c r="B19" s="4056"/>
      <c r="C19" s="5047"/>
      <c r="D19" s="566"/>
      <c r="E19" s="453"/>
      <c r="F19" s="5247"/>
      <c r="G19" s="4565"/>
      <c r="H19" s="5249"/>
      <c r="I19" s="5062"/>
      <c r="J19" s="2630"/>
      <c r="K19" s="2576" t="s">
        <v>32</v>
      </c>
      <c r="L19" s="3159">
        <f>SUM(L16:L18)</f>
        <v>1.6</v>
      </c>
      <c r="M19" s="3353"/>
      <c r="N19" s="3352"/>
      <c r="O19" s="3351"/>
    </row>
    <row r="20" spans="1:16" ht="25.5" customHeight="1" thickBot="1" x14ac:dyDescent="0.25">
      <c r="A20" s="3349" t="s">
        <v>10</v>
      </c>
      <c r="B20" s="471" t="s">
        <v>10</v>
      </c>
      <c r="C20" s="3966" t="s">
        <v>10</v>
      </c>
      <c r="D20" s="3969" t="s">
        <v>10</v>
      </c>
      <c r="E20" s="419"/>
      <c r="F20" s="4580" t="s">
        <v>1180</v>
      </c>
      <c r="G20" s="3330"/>
      <c r="H20" s="3329"/>
      <c r="I20" s="2620"/>
      <c r="J20" s="2619"/>
      <c r="K20" s="2585" t="s">
        <v>22</v>
      </c>
      <c r="L20" s="3350">
        <v>1.6</v>
      </c>
      <c r="M20" s="3348"/>
      <c r="N20" s="3347"/>
      <c r="O20" s="3346"/>
    </row>
    <row r="21" spans="1:16" ht="14.25" customHeight="1" thickBot="1" x14ac:dyDescent="0.25">
      <c r="A21" s="3349"/>
      <c r="B21" s="471"/>
      <c r="C21" s="5231"/>
      <c r="D21" s="5252"/>
      <c r="E21" s="419"/>
      <c r="F21" s="4655"/>
      <c r="G21" s="3330"/>
      <c r="H21" s="3329"/>
      <c r="I21" s="2620"/>
      <c r="J21" s="2619"/>
      <c r="K21" s="2576" t="s">
        <v>32</v>
      </c>
      <c r="L21" s="3159">
        <f>SUM(L20)</f>
        <v>1.6</v>
      </c>
      <c r="M21" s="3348"/>
      <c r="N21" s="3347"/>
      <c r="O21" s="3346"/>
    </row>
    <row r="22" spans="1:16" ht="25.5" customHeight="1" x14ac:dyDescent="0.2">
      <c r="A22" s="4098" t="s">
        <v>10</v>
      </c>
      <c r="B22" s="3899" t="s">
        <v>10</v>
      </c>
      <c r="C22" s="581" t="s">
        <v>33</v>
      </c>
      <c r="D22" s="580"/>
      <c r="E22" s="444"/>
      <c r="F22" s="5251" t="s">
        <v>1176</v>
      </c>
      <c r="G22" s="4563" t="s">
        <v>99</v>
      </c>
      <c r="H22" s="5250" t="s">
        <v>20</v>
      </c>
      <c r="I22" s="5060" t="s">
        <v>21</v>
      </c>
      <c r="J22" s="5227" t="s">
        <v>1174</v>
      </c>
      <c r="K22" s="3165" t="s">
        <v>22</v>
      </c>
      <c r="L22" s="2590">
        <f>L25</f>
        <v>8.4</v>
      </c>
      <c r="M22" s="2958" t="s">
        <v>1179</v>
      </c>
      <c r="N22" s="3345" t="s">
        <v>1178</v>
      </c>
      <c r="O22" s="3344">
        <v>30</v>
      </c>
      <c r="P22" s="365"/>
    </row>
    <row r="23" spans="1:16" ht="15.75" thickBot="1" x14ac:dyDescent="0.25">
      <c r="A23" s="4100"/>
      <c r="B23" s="3900"/>
      <c r="C23" s="594"/>
      <c r="D23" s="571"/>
      <c r="E23" s="427"/>
      <c r="F23" s="5246"/>
      <c r="G23" s="4564"/>
      <c r="H23" s="5248"/>
      <c r="I23" s="5061"/>
      <c r="J23" s="5228"/>
      <c r="K23" s="3255" t="s">
        <v>27</v>
      </c>
      <c r="L23" s="3221">
        <f>L26</f>
        <v>12</v>
      </c>
      <c r="M23" s="3049" t="s">
        <v>1177</v>
      </c>
      <c r="N23" s="3343" t="s">
        <v>825</v>
      </c>
      <c r="O23" s="3342">
        <v>15</v>
      </c>
      <c r="P23" s="365"/>
    </row>
    <row r="24" spans="1:16" ht="35.25" customHeight="1" thickBot="1" x14ac:dyDescent="0.25">
      <c r="A24" s="4099"/>
      <c r="B24" s="3901"/>
      <c r="C24" s="2736"/>
      <c r="D24" s="566"/>
      <c r="E24" s="453"/>
      <c r="F24" s="5247"/>
      <c r="G24" s="4565"/>
      <c r="H24" s="5249"/>
      <c r="I24" s="5062"/>
      <c r="J24" s="5229"/>
      <c r="K24" s="2576" t="s">
        <v>32</v>
      </c>
      <c r="L24" s="3159">
        <f>SUM(L22:L23)</f>
        <v>20.399999999999999</v>
      </c>
      <c r="M24" s="3341"/>
      <c r="N24" s="3340"/>
      <c r="O24" s="3339"/>
    </row>
    <row r="25" spans="1:16" ht="23.45" customHeight="1" thickBot="1" x14ac:dyDescent="0.25">
      <c r="A25" s="4098" t="s">
        <v>10</v>
      </c>
      <c r="B25" s="3899" t="s">
        <v>10</v>
      </c>
      <c r="C25" s="581" t="s">
        <v>33</v>
      </c>
      <c r="D25" s="3969" t="s">
        <v>10</v>
      </c>
      <c r="E25" s="2649"/>
      <c r="F25" s="4580" t="s">
        <v>1176</v>
      </c>
      <c r="G25" s="3338"/>
      <c r="H25" s="3337"/>
      <c r="I25" s="3252"/>
      <c r="J25" s="3336"/>
      <c r="K25" s="2681" t="s">
        <v>22</v>
      </c>
      <c r="L25" s="3335">
        <v>8.4</v>
      </c>
      <c r="M25" s="3334"/>
      <c r="N25" s="3333"/>
      <c r="O25" s="3332"/>
    </row>
    <row r="26" spans="1:16" ht="23.45" customHeight="1" thickBot="1" x14ac:dyDescent="0.25">
      <c r="A26" s="4100"/>
      <c r="B26" s="3900"/>
      <c r="C26" s="594"/>
      <c r="D26" s="3970"/>
      <c r="E26" s="3331"/>
      <c r="F26" s="4659"/>
      <c r="G26" s="3330"/>
      <c r="H26" s="3329"/>
      <c r="I26" s="2620"/>
      <c r="J26" s="3328"/>
      <c r="K26" s="2681" t="s">
        <v>27</v>
      </c>
      <c r="L26" s="3327">
        <v>12</v>
      </c>
      <c r="M26" s="3326"/>
      <c r="N26" s="3325"/>
      <c r="O26" s="3324"/>
    </row>
    <row r="27" spans="1:16" ht="23.45" customHeight="1" thickBot="1" x14ac:dyDescent="0.25">
      <c r="A27" s="4099"/>
      <c r="B27" s="3901"/>
      <c r="C27" s="782"/>
      <c r="D27" s="3971"/>
      <c r="E27" s="805"/>
      <c r="F27" s="4655"/>
      <c r="G27" s="3323"/>
      <c r="H27" s="3322"/>
      <c r="I27" s="2721"/>
      <c r="J27" s="3321"/>
      <c r="K27" s="2576" t="s">
        <v>32</v>
      </c>
      <c r="L27" s="3320">
        <f>SUM(L25:L26)</f>
        <v>20.399999999999999</v>
      </c>
      <c r="M27" s="3319"/>
      <c r="N27" s="3318"/>
      <c r="O27" s="3317"/>
    </row>
    <row r="28" spans="1:16" ht="25.5" customHeight="1" x14ac:dyDescent="0.2">
      <c r="A28" s="4098" t="s">
        <v>10</v>
      </c>
      <c r="B28" s="3899" t="s">
        <v>10</v>
      </c>
      <c r="C28" s="581" t="s">
        <v>38</v>
      </c>
      <c r="D28" s="3957" t="s">
        <v>1175</v>
      </c>
      <c r="E28" s="5066"/>
      <c r="F28" s="5067"/>
      <c r="G28" s="4563" t="s">
        <v>100</v>
      </c>
      <c r="H28" s="5250" t="s">
        <v>20</v>
      </c>
      <c r="I28" s="2647" t="s">
        <v>21</v>
      </c>
      <c r="J28" s="5225" t="s">
        <v>1174</v>
      </c>
      <c r="K28" s="503" t="s">
        <v>22</v>
      </c>
      <c r="L28" s="2738">
        <f>L32+L34+L36+L38+L40+L42+L44</f>
        <v>30</v>
      </c>
      <c r="M28" s="3258" t="s">
        <v>1173</v>
      </c>
      <c r="N28" s="3299" t="s">
        <v>214</v>
      </c>
      <c r="O28" s="3256">
        <v>15</v>
      </c>
    </row>
    <row r="29" spans="1:16" ht="22.5" customHeight="1" x14ac:dyDescent="0.2">
      <c r="A29" s="4100"/>
      <c r="B29" s="3900"/>
      <c r="C29" s="594"/>
      <c r="D29" s="5068"/>
      <c r="E29" s="5069"/>
      <c r="F29" s="5070"/>
      <c r="G29" s="4564"/>
      <c r="H29" s="5248"/>
      <c r="I29" s="2655"/>
      <c r="J29" s="5226"/>
      <c r="K29" s="501" t="s">
        <v>27</v>
      </c>
      <c r="L29" s="3316"/>
      <c r="M29" s="3297" t="s">
        <v>1172</v>
      </c>
      <c r="N29" s="3048" t="s">
        <v>214</v>
      </c>
      <c r="O29" s="3288">
        <v>1</v>
      </c>
    </row>
    <row r="30" spans="1:16" ht="15" x14ac:dyDescent="0.2">
      <c r="A30" s="4100"/>
      <c r="B30" s="3900"/>
      <c r="C30" s="594"/>
      <c r="D30" s="5068"/>
      <c r="E30" s="5069"/>
      <c r="F30" s="5070"/>
      <c r="G30" s="4564"/>
      <c r="H30" s="5248"/>
      <c r="I30" s="2655"/>
      <c r="J30" s="5226"/>
      <c r="K30" s="501" t="s">
        <v>25</v>
      </c>
      <c r="L30" s="3316"/>
      <c r="M30" s="3290"/>
      <c r="N30" s="3289"/>
      <c r="O30" s="3288"/>
    </row>
    <row r="31" spans="1:16" ht="15.75" thickBot="1" x14ac:dyDescent="0.25">
      <c r="A31" s="4100"/>
      <c r="B31" s="3900"/>
      <c r="C31" s="594"/>
      <c r="D31" s="5071"/>
      <c r="E31" s="5072"/>
      <c r="F31" s="5073"/>
      <c r="G31" s="4565"/>
      <c r="H31" s="5249"/>
      <c r="I31" s="2639"/>
      <c r="J31" s="2630"/>
      <c r="K31" s="2735" t="s">
        <v>32</v>
      </c>
      <c r="L31" s="3315">
        <f>SUM(L28:L30)</f>
        <v>30</v>
      </c>
      <c r="M31" s="3286"/>
      <c r="N31" s="3224"/>
      <c r="O31" s="3285"/>
    </row>
    <row r="32" spans="1:16" ht="26.25" customHeight="1" thickBot="1" x14ac:dyDescent="0.25">
      <c r="A32" s="5232" t="s">
        <v>10</v>
      </c>
      <c r="B32" s="5233" t="s">
        <v>10</v>
      </c>
      <c r="C32" s="3314" t="s">
        <v>38</v>
      </c>
      <c r="D32" s="571" t="s">
        <v>10</v>
      </c>
      <c r="E32" s="427"/>
      <c r="F32" s="3267" t="s">
        <v>1171</v>
      </c>
      <c r="G32" s="4563" t="s">
        <v>1170</v>
      </c>
      <c r="H32" s="5250" t="s">
        <v>20</v>
      </c>
      <c r="I32" s="2655"/>
      <c r="J32" s="3313"/>
      <c r="K32" s="2681" t="s">
        <v>22</v>
      </c>
      <c r="L32" s="3312">
        <v>4</v>
      </c>
      <c r="M32" s="3311" t="s">
        <v>1169</v>
      </c>
      <c r="N32" s="3257" t="s">
        <v>360</v>
      </c>
      <c r="O32" s="3310">
        <v>5</v>
      </c>
    </row>
    <row r="33" spans="1:15" ht="15.75" thickBot="1" x14ac:dyDescent="0.25">
      <c r="A33" s="5216"/>
      <c r="B33" s="5217"/>
      <c r="C33" s="3309"/>
      <c r="D33" s="3308"/>
      <c r="E33" s="3307"/>
      <c r="F33" s="3306"/>
      <c r="G33" s="4564"/>
      <c r="H33" s="5248"/>
      <c r="I33" s="2655"/>
      <c r="J33" s="2608"/>
      <c r="K33" s="2576" t="s">
        <v>32</v>
      </c>
      <c r="L33" s="3287">
        <f>L32</f>
        <v>4</v>
      </c>
      <c r="M33" s="3305"/>
      <c r="N33" s="3304"/>
      <c r="O33" s="3303"/>
    </row>
    <row r="34" spans="1:15" ht="26.25" customHeight="1" thickBot="1" x14ac:dyDescent="0.25">
      <c r="A34" s="4100" t="s">
        <v>10</v>
      </c>
      <c r="B34" s="3900" t="s">
        <v>10</v>
      </c>
      <c r="C34" s="594" t="s">
        <v>38</v>
      </c>
      <c r="D34" s="571" t="s">
        <v>33</v>
      </c>
      <c r="E34" s="427"/>
      <c r="F34" s="4659" t="s">
        <v>1168</v>
      </c>
      <c r="G34" s="4564"/>
      <c r="H34" s="5248"/>
      <c r="I34" s="2655"/>
      <c r="J34" s="2608"/>
      <c r="K34" s="3292" t="s">
        <v>22</v>
      </c>
      <c r="L34" s="3291">
        <v>0</v>
      </c>
      <c r="M34" s="3302" t="s">
        <v>1167</v>
      </c>
      <c r="N34" s="3301" t="s">
        <v>314</v>
      </c>
      <c r="O34" s="3300">
        <v>35</v>
      </c>
    </row>
    <row r="35" spans="1:15" ht="15.75" thickBot="1" x14ac:dyDescent="0.25">
      <c r="A35" s="4099"/>
      <c r="B35" s="3901"/>
      <c r="C35" s="594"/>
      <c r="D35" s="3203"/>
      <c r="E35" s="427"/>
      <c r="F35" s="4655"/>
      <c r="G35" s="4565"/>
      <c r="H35" s="5248"/>
      <c r="I35" s="2655"/>
      <c r="J35" s="2608"/>
      <c r="K35" s="2576" t="s">
        <v>32</v>
      </c>
      <c r="L35" s="3287">
        <f>L34</f>
        <v>0</v>
      </c>
      <c r="M35" s="3294"/>
      <c r="N35" s="3235"/>
      <c r="O35" s="3293"/>
    </row>
    <row r="36" spans="1:15" ht="40.5" customHeight="1" thickBot="1" x14ac:dyDescent="0.25">
      <c r="A36" s="4098" t="s">
        <v>10</v>
      </c>
      <c r="B36" s="3899" t="s">
        <v>10</v>
      </c>
      <c r="C36" s="581" t="s">
        <v>38</v>
      </c>
      <c r="D36" s="580" t="s">
        <v>38</v>
      </c>
      <c r="E36" s="427"/>
      <c r="F36" s="5133" t="s">
        <v>1166</v>
      </c>
      <c r="G36" s="4563" t="s">
        <v>100</v>
      </c>
      <c r="H36" s="5248"/>
      <c r="I36" s="2655"/>
      <c r="J36" s="2608"/>
      <c r="K36" s="3292" t="s">
        <v>22</v>
      </c>
      <c r="L36" s="3291">
        <v>19</v>
      </c>
      <c r="M36" s="3011" t="s">
        <v>1165</v>
      </c>
      <c r="N36" s="3299" t="s">
        <v>214</v>
      </c>
      <c r="O36" s="3256">
        <v>20</v>
      </c>
    </row>
    <row r="37" spans="1:15" ht="15.75" thickBot="1" x14ac:dyDescent="0.25">
      <c r="A37" s="4099"/>
      <c r="B37" s="3901"/>
      <c r="C37" s="594"/>
      <c r="D37" s="3203"/>
      <c r="E37" s="427"/>
      <c r="F37" s="5134"/>
      <c r="G37" s="4564"/>
      <c r="H37" s="5248"/>
      <c r="I37" s="2655"/>
      <c r="J37" s="2608"/>
      <c r="K37" s="2576" t="s">
        <v>32</v>
      </c>
      <c r="L37" s="3287">
        <f>L36</f>
        <v>19</v>
      </c>
      <c r="M37" s="3290"/>
      <c r="N37" s="3235"/>
      <c r="O37" s="3293"/>
    </row>
    <row r="38" spans="1:15" ht="30.75" customHeight="1" thickBot="1" x14ac:dyDescent="0.25">
      <c r="A38" s="4098" t="s">
        <v>10</v>
      </c>
      <c r="B38" s="3899" t="s">
        <v>10</v>
      </c>
      <c r="C38" s="581" t="s">
        <v>38</v>
      </c>
      <c r="D38" s="580" t="s">
        <v>42</v>
      </c>
      <c r="E38" s="427"/>
      <c r="F38" s="5133" t="s">
        <v>1164</v>
      </c>
      <c r="G38" s="4564"/>
      <c r="H38" s="5248"/>
      <c r="I38" s="2655"/>
      <c r="J38" s="2608"/>
      <c r="K38" s="3292" t="s">
        <v>22</v>
      </c>
      <c r="L38" s="3291">
        <v>1</v>
      </c>
      <c r="M38" s="3290" t="s">
        <v>1163</v>
      </c>
      <c r="N38" s="3235" t="s">
        <v>214</v>
      </c>
      <c r="O38" s="3293">
        <v>2</v>
      </c>
    </row>
    <row r="39" spans="1:15" ht="26.25" thickBot="1" x14ac:dyDescent="0.25">
      <c r="A39" s="4099"/>
      <c r="B39" s="3901"/>
      <c r="C39" s="594"/>
      <c r="D39" s="3203"/>
      <c r="E39" s="427"/>
      <c r="F39" s="5134"/>
      <c r="G39" s="4565"/>
      <c r="H39" s="5248"/>
      <c r="I39" s="2655"/>
      <c r="J39" s="2608"/>
      <c r="K39" s="2576" t="s">
        <v>32</v>
      </c>
      <c r="L39" s="3287">
        <f>L38</f>
        <v>1</v>
      </c>
      <c r="M39" s="3298" t="s">
        <v>1162</v>
      </c>
      <c r="N39" s="3296" t="s">
        <v>214</v>
      </c>
      <c r="O39" s="3295">
        <v>2</v>
      </c>
    </row>
    <row r="40" spans="1:15" ht="26.25" customHeight="1" thickBot="1" x14ac:dyDescent="0.25">
      <c r="A40" s="4098" t="s">
        <v>10</v>
      </c>
      <c r="B40" s="3899" t="s">
        <v>10</v>
      </c>
      <c r="C40" s="581" t="s">
        <v>38</v>
      </c>
      <c r="D40" s="580" t="s">
        <v>44</v>
      </c>
      <c r="E40" s="427"/>
      <c r="F40" s="5133" t="s">
        <v>1161</v>
      </c>
      <c r="G40" s="4563" t="s">
        <v>100</v>
      </c>
      <c r="H40" s="5248"/>
      <c r="I40" s="2655"/>
      <c r="J40" s="2608"/>
      <c r="K40" s="3292" t="s">
        <v>22</v>
      </c>
      <c r="L40" s="3291">
        <v>0.4</v>
      </c>
      <c r="M40" s="3297" t="s">
        <v>1160</v>
      </c>
      <c r="N40" s="3092" t="s">
        <v>214</v>
      </c>
      <c r="O40" s="3288">
        <v>5</v>
      </c>
    </row>
    <row r="41" spans="1:15" ht="15.75" thickBot="1" x14ac:dyDescent="0.25">
      <c r="A41" s="4099"/>
      <c r="B41" s="3901"/>
      <c r="C41" s="594"/>
      <c r="D41" s="3203"/>
      <c r="E41" s="427"/>
      <c r="F41" s="5134"/>
      <c r="G41" s="4564"/>
      <c r="H41" s="5248"/>
      <c r="I41" s="2655"/>
      <c r="J41" s="2608"/>
      <c r="K41" s="2576" t="s">
        <v>32</v>
      </c>
      <c r="L41" s="3287">
        <f>L40</f>
        <v>0.4</v>
      </c>
      <c r="M41" s="3290" t="s">
        <v>1159</v>
      </c>
      <c r="N41" s="3296" t="s">
        <v>214</v>
      </c>
      <c r="O41" s="3295">
        <v>1</v>
      </c>
    </row>
    <row r="42" spans="1:15" ht="26.25" customHeight="1" thickBot="1" x14ac:dyDescent="0.25">
      <c r="A42" s="4098" t="s">
        <v>10</v>
      </c>
      <c r="B42" s="3899" t="s">
        <v>10</v>
      </c>
      <c r="C42" s="581" t="s">
        <v>38</v>
      </c>
      <c r="D42" s="580" t="s">
        <v>47</v>
      </c>
      <c r="E42" s="427"/>
      <c r="F42" s="5133" t="s">
        <v>1158</v>
      </c>
      <c r="G42" s="4564"/>
      <c r="H42" s="5248"/>
      <c r="I42" s="2655"/>
      <c r="J42" s="2608"/>
      <c r="K42" s="3292" t="s">
        <v>22</v>
      </c>
      <c r="L42" s="3291">
        <v>1.6</v>
      </c>
      <c r="M42" s="3290" t="s">
        <v>1157</v>
      </c>
      <c r="N42" s="3296" t="s">
        <v>214</v>
      </c>
      <c r="O42" s="3295">
        <v>30</v>
      </c>
    </row>
    <row r="43" spans="1:15" ht="15.75" thickBot="1" x14ac:dyDescent="0.25">
      <c r="A43" s="4099"/>
      <c r="B43" s="3901"/>
      <c r="C43" s="594"/>
      <c r="D43" s="3203"/>
      <c r="E43" s="427"/>
      <c r="F43" s="5134"/>
      <c r="G43" s="4565"/>
      <c r="H43" s="5248"/>
      <c r="I43" s="2655"/>
      <c r="J43" s="2608"/>
      <c r="K43" s="2576" t="s">
        <v>32</v>
      </c>
      <c r="L43" s="3287">
        <f>L42</f>
        <v>1.6</v>
      </c>
      <c r="M43" s="3294"/>
      <c r="N43" s="3235"/>
      <c r="O43" s="3293"/>
    </row>
    <row r="44" spans="1:15" ht="21" customHeight="1" thickBot="1" x14ac:dyDescent="0.25">
      <c r="A44" s="4098" t="s">
        <v>10</v>
      </c>
      <c r="B44" s="3899" t="s">
        <v>10</v>
      </c>
      <c r="C44" s="581" t="s">
        <v>38</v>
      </c>
      <c r="D44" s="580" t="s">
        <v>63</v>
      </c>
      <c r="E44" s="427"/>
      <c r="F44" s="5133" t="s">
        <v>1156</v>
      </c>
      <c r="G44" s="4563" t="s">
        <v>100</v>
      </c>
      <c r="H44" s="5248"/>
      <c r="I44" s="2655"/>
      <c r="J44" s="2608"/>
      <c r="K44" s="3292" t="s">
        <v>22</v>
      </c>
      <c r="L44" s="3291">
        <v>4</v>
      </c>
      <c r="M44" s="3290" t="s">
        <v>1155</v>
      </c>
      <c r="N44" s="3289" t="s">
        <v>381</v>
      </c>
      <c r="O44" s="3288">
        <v>30</v>
      </c>
    </row>
    <row r="45" spans="1:15" ht="15.75" thickBot="1" x14ac:dyDescent="0.25">
      <c r="A45" s="4099"/>
      <c r="B45" s="3901"/>
      <c r="C45" s="594"/>
      <c r="D45" s="3203"/>
      <c r="E45" s="427"/>
      <c r="F45" s="5134"/>
      <c r="G45" s="4564"/>
      <c r="H45" s="5249"/>
      <c r="I45" s="2639"/>
      <c r="J45" s="2604"/>
      <c r="K45" s="2576" t="s">
        <v>32</v>
      </c>
      <c r="L45" s="3287">
        <f>L44</f>
        <v>4</v>
      </c>
      <c r="M45" s="3286"/>
      <c r="N45" s="3224"/>
      <c r="O45" s="3285"/>
    </row>
    <row r="46" spans="1:15" ht="15.75" customHeight="1" thickBot="1" x14ac:dyDescent="0.25">
      <c r="A46" s="534" t="s">
        <v>10</v>
      </c>
      <c r="B46" s="2672" t="s">
        <v>10</v>
      </c>
      <c r="C46" s="4121" t="s">
        <v>50</v>
      </c>
      <c r="D46" s="4122"/>
      <c r="E46" s="4122"/>
      <c r="F46" s="4122"/>
      <c r="G46" s="4122"/>
      <c r="H46" s="4122"/>
      <c r="I46" s="4122"/>
      <c r="J46" s="4123"/>
      <c r="K46" s="2677" t="s">
        <v>32</v>
      </c>
      <c r="L46" s="2676">
        <f>L24+L19+L31</f>
        <v>52</v>
      </c>
      <c r="M46" s="3155"/>
      <c r="N46" s="3154"/>
      <c r="O46" s="3153"/>
    </row>
    <row r="47" spans="1:15" ht="15" thickBot="1" x14ac:dyDescent="0.25">
      <c r="A47" s="534" t="s">
        <v>10</v>
      </c>
      <c r="B47" s="2672" t="s">
        <v>33</v>
      </c>
      <c r="C47" s="538" t="s">
        <v>1154</v>
      </c>
      <c r="D47" s="537"/>
      <c r="E47" s="537"/>
      <c r="F47" s="537"/>
      <c r="G47" s="537"/>
      <c r="H47" s="3284"/>
      <c r="I47" s="537"/>
      <c r="J47" s="537"/>
      <c r="K47" s="537"/>
      <c r="L47" s="537"/>
      <c r="M47" s="537"/>
      <c r="N47" s="537"/>
      <c r="O47" s="3283"/>
    </row>
    <row r="48" spans="1:15" ht="25.5" x14ac:dyDescent="0.2">
      <c r="A48" s="4098" t="s">
        <v>10</v>
      </c>
      <c r="B48" s="3899"/>
      <c r="C48" s="2766"/>
      <c r="D48" s="3281"/>
      <c r="E48" s="3281"/>
      <c r="F48" s="3281"/>
      <c r="G48" s="3281"/>
      <c r="H48" s="3282"/>
      <c r="I48" s="3281"/>
      <c r="J48" s="3281"/>
      <c r="K48" s="3281"/>
      <c r="L48" s="3281"/>
      <c r="M48" s="3280" t="s">
        <v>1153</v>
      </c>
      <c r="N48" s="3197" t="s">
        <v>214</v>
      </c>
      <c r="O48" s="3219">
        <v>80</v>
      </c>
    </row>
    <row r="49" spans="1:15" ht="39" thickBot="1" x14ac:dyDescent="0.25">
      <c r="A49" s="4099"/>
      <c r="B49" s="3901"/>
      <c r="C49" s="2759"/>
      <c r="D49" s="3277"/>
      <c r="E49" s="3277"/>
      <c r="F49" s="3277"/>
      <c r="G49" s="3277"/>
      <c r="H49" s="3279"/>
      <c r="I49" s="3277"/>
      <c r="J49" s="3278"/>
      <c r="K49" s="3277"/>
      <c r="L49" s="3277"/>
      <c r="M49" s="455" t="s">
        <v>1152</v>
      </c>
      <c r="N49" s="3195" t="s">
        <v>214</v>
      </c>
      <c r="O49" s="3276">
        <v>100</v>
      </c>
    </row>
    <row r="50" spans="1:15" ht="19.5" customHeight="1" x14ac:dyDescent="0.2">
      <c r="A50" s="583" t="s">
        <v>10</v>
      </c>
      <c r="B50" s="582" t="s">
        <v>33</v>
      </c>
      <c r="C50" s="529" t="s">
        <v>10</v>
      </c>
      <c r="D50" s="3957" t="s">
        <v>1151</v>
      </c>
      <c r="E50" s="5066"/>
      <c r="F50" s="5067"/>
      <c r="G50" s="4563" t="s">
        <v>104</v>
      </c>
      <c r="H50" s="4646" t="s">
        <v>20</v>
      </c>
      <c r="I50" s="3252" t="s">
        <v>21</v>
      </c>
      <c r="J50" s="4385" t="s">
        <v>1145</v>
      </c>
      <c r="K50" s="503" t="s">
        <v>22</v>
      </c>
      <c r="L50" s="502">
        <f>L54+L57+L60+L62+L64+L66</f>
        <v>44</v>
      </c>
      <c r="M50" s="3275"/>
      <c r="N50" s="3274"/>
      <c r="O50" s="3273"/>
    </row>
    <row r="51" spans="1:15" ht="15.75" customHeight="1" x14ac:dyDescent="0.2">
      <c r="A51" s="591"/>
      <c r="B51" s="590"/>
      <c r="C51" s="521"/>
      <c r="D51" s="5068"/>
      <c r="E51" s="5069"/>
      <c r="F51" s="5070"/>
      <c r="G51" s="4564"/>
      <c r="H51" s="4647"/>
      <c r="I51" s="2620"/>
      <c r="J51" s="4386"/>
      <c r="K51" s="3272" t="s">
        <v>27</v>
      </c>
      <c r="L51" s="500">
        <f>L55+L58</f>
        <v>60.52</v>
      </c>
      <c r="M51" s="2951"/>
      <c r="N51" s="2950"/>
      <c r="O51" s="2949"/>
    </row>
    <row r="52" spans="1:15" ht="15.75" thickBot="1" x14ac:dyDescent="0.25">
      <c r="A52" s="591"/>
      <c r="B52" s="590"/>
      <c r="C52" s="521"/>
      <c r="D52" s="5068"/>
      <c r="E52" s="5069"/>
      <c r="F52" s="5070"/>
      <c r="G52" s="4564"/>
      <c r="H52" s="4647"/>
      <c r="I52" s="2620"/>
      <c r="J52" s="4386"/>
      <c r="K52" s="496" t="s">
        <v>25</v>
      </c>
      <c r="L52" s="519"/>
      <c r="M52" s="3271"/>
      <c r="N52" s="3270"/>
      <c r="O52" s="3269"/>
    </row>
    <row r="53" spans="1:15" ht="15" customHeight="1" thickBot="1" x14ac:dyDescent="0.25">
      <c r="A53" s="591"/>
      <c r="B53" s="590"/>
      <c r="C53" s="3228"/>
      <c r="D53" s="5071"/>
      <c r="E53" s="5072"/>
      <c r="F53" s="5073"/>
      <c r="G53" s="4565"/>
      <c r="H53" s="4647"/>
      <c r="I53" s="2620"/>
      <c r="J53" s="4386"/>
      <c r="K53" s="3268" t="s">
        <v>32</v>
      </c>
      <c r="L53" s="2602">
        <f>SUM(L50:L52)</f>
        <v>104.52000000000001</v>
      </c>
      <c r="M53" s="742"/>
      <c r="N53" s="3249"/>
      <c r="O53" s="876"/>
    </row>
    <row r="54" spans="1:15" ht="15" x14ac:dyDescent="0.2">
      <c r="A54" s="4098" t="s">
        <v>10</v>
      </c>
      <c r="B54" s="3899" t="s">
        <v>33</v>
      </c>
      <c r="C54" s="3966" t="s">
        <v>10</v>
      </c>
      <c r="D54" s="3969" t="s">
        <v>10</v>
      </c>
      <c r="E54" s="3233"/>
      <c r="F54" s="3267" t="s">
        <v>1150</v>
      </c>
      <c r="G54" s="4563" t="s">
        <v>104</v>
      </c>
      <c r="H54" s="4647"/>
      <c r="I54" s="2620"/>
      <c r="J54" s="4386"/>
      <c r="K54" s="2585" t="s">
        <v>22</v>
      </c>
      <c r="L54" s="3259">
        <v>36.9</v>
      </c>
      <c r="M54" s="3266" t="s">
        <v>1149</v>
      </c>
      <c r="N54" s="3197" t="s">
        <v>1139</v>
      </c>
      <c r="O54" s="3265">
        <v>19</v>
      </c>
    </row>
    <row r="55" spans="1:15" ht="15.75" thickBot="1" x14ac:dyDescent="0.25">
      <c r="A55" s="4100"/>
      <c r="B55" s="3900"/>
      <c r="C55" s="3967"/>
      <c r="D55" s="3970"/>
      <c r="E55" s="3238"/>
      <c r="F55" s="3264"/>
      <c r="G55" s="4564"/>
      <c r="H55" s="4647"/>
      <c r="I55" s="2620"/>
      <c r="J55" s="4386"/>
      <c r="K55" s="3255" t="s">
        <v>27</v>
      </c>
      <c r="L55" s="3263"/>
      <c r="M55" s="3262"/>
      <c r="N55" s="422"/>
      <c r="O55" s="3261"/>
    </row>
    <row r="56" spans="1:15" ht="32.25" customHeight="1" thickBot="1" x14ac:dyDescent="0.25">
      <c r="A56" s="4099"/>
      <c r="B56" s="3901"/>
      <c r="C56" s="3968"/>
      <c r="D56" s="3971"/>
      <c r="E56" s="3227"/>
      <c r="F56" s="3260"/>
      <c r="G56" s="4565"/>
      <c r="H56" s="4647"/>
      <c r="I56" s="2620"/>
      <c r="J56" s="4386"/>
      <c r="K56" s="3193" t="s">
        <v>32</v>
      </c>
      <c r="L56" s="3237">
        <f>SUM(L54:L55)</f>
        <v>36.9</v>
      </c>
      <c r="M56" s="3225"/>
      <c r="N56" s="3224"/>
      <c r="O56" s="3223"/>
    </row>
    <row r="57" spans="1:15" ht="23.25" customHeight="1" x14ac:dyDescent="0.2">
      <c r="A57" s="4098" t="s">
        <v>10</v>
      </c>
      <c r="B57" s="3899" t="s">
        <v>33</v>
      </c>
      <c r="C57" s="3966" t="s">
        <v>10</v>
      </c>
      <c r="D57" s="3969" t="s">
        <v>33</v>
      </c>
      <c r="E57" s="3233"/>
      <c r="F57" s="5133" t="s">
        <v>1148</v>
      </c>
      <c r="G57" s="4563" t="s">
        <v>104</v>
      </c>
      <c r="H57" s="4647"/>
      <c r="I57" s="2620"/>
      <c r="J57" s="4386"/>
      <c r="K57" s="2585" t="s">
        <v>22</v>
      </c>
      <c r="L57" s="3259">
        <v>0.85</v>
      </c>
      <c r="M57" s="3258" t="s">
        <v>1147</v>
      </c>
      <c r="N57" s="3257" t="s">
        <v>1139</v>
      </c>
      <c r="O57" s="3256">
        <v>1</v>
      </c>
    </row>
    <row r="58" spans="1:15" ht="18.75" customHeight="1" thickBot="1" x14ac:dyDescent="0.25">
      <c r="A58" s="4100"/>
      <c r="B58" s="3900"/>
      <c r="C58" s="3967"/>
      <c r="D58" s="3970"/>
      <c r="E58" s="3238"/>
      <c r="F58" s="5138"/>
      <c r="G58" s="4564"/>
      <c r="H58" s="4647"/>
      <c r="I58" s="2620"/>
      <c r="J58" s="4386"/>
      <c r="K58" s="3255" t="s">
        <v>27</v>
      </c>
      <c r="L58" s="3254">
        <v>60.52</v>
      </c>
      <c r="M58" s="3236"/>
      <c r="N58" s="3235"/>
      <c r="O58" s="3234"/>
    </row>
    <row r="59" spans="1:15" ht="15.75" thickBot="1" x14ac:dyDescent="0.25">
      <c r="A59" s="4099"/>
      <c r="B59" s="3901"/>
      <c r="C59" s="3968"/>
      <c r="D59" s="3971"/>
      <c r="E59" s="3227"/>
      <c r="F59" s="5134"/>
      <c r="G59" s="4565"/>
      <c r="H59" s="4647"/>
      <c r="I59" s="2721"/>
      <c r="J59" s="4387"/>
      <c r="K59" s="2576" t="s">
        <v>32</v>
      </c>
      <c r="L59" s="3237">
        <f>SUM(L57:L58)</f>
        <v>61.370000000000005</v>
      </c>
      <c r="M59" s="3225"/>
      <c r="N59" s="3253"/>
      <c r="O59" s="3223"/>
    </row>
    <row r="60" spans="1:15" ht="24.75" customHeight="1" thickBot="1" x14ac:dyDescent="0.25">
      <c r="A60" s="4098" t="s">
        <v>10</v>
      </c>
      <c r="B60" s="3899" t="s">
        <v>33</v>
      </c>
      <c r="C60" s="3966" t="s">
        <v>10</v>
      </c>
      <c r="D60" s="3969" t="s">
        <v>38</v>
      </c>
      <c r="E60" s="3233"/>
      <c r="F60" s="5133" t="s">
        <v>1146</v>
      </c>
      <c r="G60" s="4563" t="s">
        <v>104</v>
      </c>
      <c r="H60" s="4647"/>
      <c r="I60" s="3252" t="s">
        <v>21</v>
      </c>
      <c r="J60" s="4385" t="s">
        <v>1145</v>
      </c>
      <c r="K60" s="3251" t="s">
        <v>22</v>
      </c>
      <c r="L60" s="3250">
        <v>1</v>
      </c>
      <c r="M60" s="742" t="s">
        <v>1144</v>
      </c>
      <c r="N60" s="3249" t="s">
        <v>1139</v>
      </c>
      <c r="O60" s="876">
        <v>1</v>
      </c>
    </row>
    <row r="61" spans="1:15" ht="15.75" thickBot="1" x14ac:dyDescent="0.25">
      <c r="A61" s="4099"/>
      <c r="B61" s="3901"/>
      <c r="C61" s="3968"/>
      <c r="D61" s="3971"/>
      <c r="E61" s="3227"/>
      <c r="F61" s="5134"/>
      <c r="G61" s="4565"/>
      <c r="H61" s="4647"/>
      <c r="I61" s="2655"/>
      <c r="J61" s="4386"/>
      <c r="K61" s="3248" t="s">
        <v>32</v>
      </c>
      <c r="L61" s="3247">
        <f>SUM(L60)</f>
        <v>1</v>
      </c>
      <c r="M61" s="3246"/>
      <c r="N61" s="3245"/>
      <c r="O61" s="3244"/>
    </row>
    <row r="62" spans="1:15" ht="26.25" customHeight="1" thickBot="1" x14ac:dyDescent="0.25">
      <c r="A62" s="4100" t="s">
        <v>10</v>
      </c>
      <c r="B62" s="3900" t="s">
        <v>33</v>
      </c>
      <c r="C62" s="3967" t="s">
        <v>10</v>
      </c>
      <c r="D62" s="3970" t="s">
        <v>42</v>
      </c>
      <c r="E62" s="3238"/>
      <c r="F62" s="5138" t="s">
        <v>1143</v>
      </c>
      <c r="G62" s="4564" t="s">
        <v>104</v>
      </c>
      <c r="H62" s="4647"/>
      <c r="I62" s="2655"/>
      <c r="J62" s="4386"/>
      <c r="K62" s="2681" t="s">
        <v>22</v>
      </c>
      <c r="L62" s="3241">
        <v>1</v>
      </c>
      <c r="M62" s="3011" t="s">
        <v>1142</v>
      </c>
      <c r="N62" s="3231" t="s">
        <v>1139</v>
      </c>
      <c r="O62" s="3230">
        <v>4</v>
      </c>
    </row>
    <row r="63" spans="1:15" ht="15.75" thickBot="1" x14ac:dyDescent="0.25">
      <c r="A63" s="5216"/>
      <c r="B63" s="5217"/>
      <c r="C63" s="5231"/>
      <c r="D63" s="5252"/>
      <c r="E63" s="3238"/>
      <c r="F63" s="5134"/>
      <c r="G63" s="4565"/>
      <c r="H63" s="4647"/>
      <c r="I63" s="2655"/>
      <c r="J63" s="4386"/>
      <c r="K63" s="2576" t="s">
        <v>32</v>
      </c>
      <c r="L63" s="3237">
        <f>SUM(L62)</f>
        <v>1</v>
      </c>
      <c r="M63" s="3236"/>
      <c r="N63" s="3243"/>
      <c r="O63" s="3242"/>
    </row>
    <row r="64" spans="1:15" ht="46.5" customHeight="1" thickBot="1" x14ac:dyDescent="0.25">
      <c r="A64" s="4100" t="s">
        <v>10</v>
      </c>
      <c r="B64" s="3900" t="s">
        <v>33</v>
      </c>
      <c r="C64" s="3967" t="s">
        <v>10</v>
      </c>
      <c r="D64" s="3970" t="s">
        <v>44</v>
      </c>
      <c r="E64" s="3238"/>
      <c r="F64" s="5133" t="s">
        <v>1141</v>
      </c>
      <c r="G64" s="4563" t="s">
        <v>104</v>
      </c>
      <c r="H64" s="4647"/>
      <c r="I64" s="2655"/>
      <c r="J64" s="4386"/>
      <c r="K64" s="2681" t="s">
        <v>22</v>
      </c>
      <c r="L64" s="3241">
        <v>2</v>
      </c>
      <c r="M64" s="3024" t="s">
        <v>1140</v>
      </c>
      <c r="N64" s="3240" t="s">
        <v>1139</v>
      </c>
      <c r="O64" s="3239" t="s">
        <v>1138</v>
      </c>
    </row>
    <row r="65" spans="1:15" ht="14.25" customHeight="1" thickBot="1" x14ac:dyDescent="0.25">
      <c r="A65" s="4100"/>
      <c r="B65" s="3900"/>
      <c r="C65" s="3967"/>
      <c r="D65" s="3970"/>
      <c r="E65" s="3238"/>
      <c r="F65" s="5138"/>
      <c r="G65" s="4564"/>
      <c r="H65" s="4647"/>
      <c r="I65" s="2655"/>
      <c r="J65" s="4386"/>
      <c r="K65" s="2576" t="s">
        <v>32</v>
      </c>
      <c r="L65" s="3237">
        <f>SUM(L64)</f>
        <v>2</v>
      </c>
      <c r="M65" s="3236"/>
      <c r="N65" s="3235"/>
      <c r="O65" s="3234"/>
    </row>
    <row r="66" spans="1:15" ht="22.5" customHeight="1" thickBot="1" x14ac:dyDescent="0.25">
      <c r="A66" s="583" t="s">
        <v>10</v>
      </c>
      <c r="B66" s="582" t="s">
        <v>33</v>
      </c>
      <c r="C66" s="529" t="s">
        <v>10</v>
      </c>
      <c r="D66" s="504" t="s">
        <v>47</v>
      </c>
      <c r="E66" s="3233"/>
      <c r="F66" s="5273" t="s">
        <v>1137</v>
      </c>
      <c r="G66" s="4563" t="s">
        <v>104</v>
      </c>
      <c r="H66" s="4647"/>
      <c r="I66" s="2655"/>
      <c r="J66" s="4386"/>
      <c r="K66" s="2681" t="s">
        <v>22</v>
      </c>
      <c r="L66" s="3232">
        <v>2.25</v>
      </c>
      <c r="M66" s="3011" t="s">
        <v>1136</v>
      </c>
      <c r="N66" s="3231" t="s">
        <v>214</v>
      </c>
      <c r="O66" s="3230">
        <v>1</v>
      </c>
    </row>
    <row r="67" spans="1:15" ht="15.75" customHeight="1" thickBot="1" x14ac:dyDescent="0.25">
      <c r="A67" s="3229"/>
      <c r="B67" s="589"/>
      <c r="C67" s="3228"/>
      <c r="D67" s="3203"/>
      <c r="E67" s="3227"/>
      <c r="F67" s="5274"/>
      <c r="G67" s="4565"/>
      <c r="H67" s="4648"/>
      <c r="I67" s="2639"/>
      <c r="J67" s="4387"/>
      <c r="K67" s="2576" t="s">
        <v>32</v>
      </c>
      <c r="L67" s="3226">
        <f>SUM(L66)</f>
        <v>2.25</v>
      </c>
      <c r="M67" s="3225"/>
      <c r="N67" s="3224"/>
      <c r="O67" s="3223"/>
    </row>
    <row r="68" spans="1:15" ht="38.25" customHeight="1" x14ac:dyDescent="0.2">
      <c r="A68" s="4098" t="s">
        <v>10</v>
      </c>
      <c r="B68" s="3899" t="s">
        <v>33</v>
      </c>
      <c r="C68" s="3966" t="s">
        <v>33</v>
      </c>
      <c r="D68" s="580"/>
      <c r="E68" s="5220"/>
      <c r="F68" s="3222" t="s">
        <v>1125</v>
      </c>
      <c r="G68" s="4563" t="s">
        <v>105</v>
      </c>
      <c r="H68" s="5250" t="s">
        <v>20</v>
      </c>
      <c r="I68" s="5060" t="s">
        <v>21</v>
      </c>
      <c r="J68" s="4385" t="s">
        <v>119</v>
      </c>
      <c r="K68" s="2585" t="s">
        <v>22</v>
      </c>
      <c r="L68" s="3221">
        <f>L75</f>
        <v>0</v>
      </c>
      <c r="M68" s="3220" t="s">
        <v>1135</v>
      </c>
      <c r="N68" s="3197" t="s">
        <v>214</v>
      </c>
      <c r="O68" s="3219">
        <v>1</v>
      </c>
    </row>
    <row r="69" spans="1:15" ht="25.5" x14ac:dyDescent="0.2">
      <c r="A69" s="4100"/>
      <c r="B69" s="3900"/>
      <c r="C69" s="3967"/>
      <c r="D69" s="571"/>
      <c r="E69" s="5230"/>
      <c r="F69" s="3208"/>
      <c r="G69" s="4564"/>
      <c r="H69" s="5248"/>
      <c r="I69" s="5061"/>
      <c r="J69" s="4386"/>
      <c r="K69" s="2624"/>
      <c r="L69" s="3214"/>
      <c r="M69" s="3218" t="s">
        <v>1134</v>
      </c>
      <c r="N69" s="3210" t="s">
        <v>1128</v>
      </c>
      <c r="O69" s="3217">
        <v>15</v>
      </c>
    </row>
    <row r="70" spans="1:15" ht="15" x14ac:dyDescent="0.2">
      <c r="A70" s="4100"/>
      <c r="B70" s="3900"/>
      <c r="C70" s="3967"/>
      <c r="D70" s="571"/>
      <c r="E70" s="5230"/>
      <c r="F70" s="3208"/>
      <c r="G70" s="4564"/>
      <c r="H70" s="5248"/>
      <c r="I70" s="5061"/>
      <c r="J70" s="4386"/>
      <c r="K70" s="3215"/>
      <c r="L70" s="3214"/>
      <c r="M70" s="3216" t="s">
        <v>1133</v>
      </c>
      <c r="N70" s="434" t="s">
        <v>214</v>
      </c>
      <c r="O70" s="3198">
        <v>1</v>
      </c>
    </row>
    <row r="71" spans="1:15" ht="43.5" customHeight="1" x14ac:dyDescent="0.2">
      <c r="A71" s="4100"/>
      <c r="B71" s="3900"/>
      <c r="C71" s="3967"/>
      <c r="D71" s="571"/>
      <c r="E71" s="5230"/>
      <c r="F71" s="3208"/>
      <c r="G71" s="4564"/>
      <c r="H71" s="5248"/>
      <c r="I71" s="5061"/>
      <c r="J71" s="4386"/>
      <c r="K71" s="3215"/>
      <c r="L71" s="3214"/>
      <c r="M71" s="1603" t="s">
        <v>1132</v>
      </c>
      <c r="N71" s="3210" t="s">
        <v>1131</v>
      </c>
      <c r="O71" s="3213" t="s">
        <v>1130</v>
      </c>
    </row>
    <row r="72" spans="1:15" ht="25.5" x14ac:dyDescent="0.2">
      <c r="A72" s="4100"/>
      <c r="B72" s="3900"/>
      <c r="C72" s="3967"/>
      <c r="D72" s="571"/>
      <c r="E72" s="5230"/>
      <c r="F72" s="3212"/>
      <c r="G72" s="4564"/>
      <c r="H72" s="5248"/>
      <c r="I72" s="5061"/>
      <c r="J72" s="4386"/>
      <c r="K72" s="2624"/>
      <c r="L72" s="2623"/>
      <c r="M72" s="3211" t="s">
        <v>1129</v>
      </c>
      <c r="N72" s="3210" t="s">
        <v>1128</v>
      </c>
      <c r="O72" s="3209" t="s">
        <v>1127</v>
      </c>
    </row>
    <row r="73" spans="1:15" ht="25.5" x14ac:dyDescent="0.2">
      <c r="A73" s="4100"/>
      <c r="B73" s="3900"/>
      <c r="C73" s="3967"/>
      <c r="D73" s="571"/>
      <c r="E73" s="5230"/>
      <c r="F73" s="3208"/>
      <c r="G73" s="4564"/>
      <c r="H73" s="5248"/>
      <c r="I73" s="5061"/>
      <c r="J73" s="4386"/>
      <c r="K73" s="3207"/>
      <c r="L73" s="3206"/>
      <c r="M73" s="3205" t="s">
        <v>1126</v>
      </c>
      <c r="N73" s="3204" t="s">
        <v>314</v>
      </c>
      <c r="O73" s="3198">
        <v>1</v>
      </c>
    </row>
    <row r="74" spans="1:15" ht="15.75" thickBot="1" x14ac:dyDescent="0.25">
      <c r="A74" s="4099"/>
      <c r="B74" s="3901"/>
      <c r="C74" s="3968"/>
      <c r="D74" s="3203"/>
      <c r="E74" s="5221"/>
      <c r="F74" s="3202"/>
      <c r="G74" s="4564"/>
      <c r="H74" s="5248"/>
      <c r="I74" s="5061"/>
      <c r="J74" s="4386"/>
      <c r="K74" s="3201" t="s">
        <v>32</v>
      </c>
      <c r="L74" s="3200">
        <f>SUM(L68:L73)</f>
        <v>0</v>
      </c>
      <c r="M74" s="3199"/>
      <c r="N74" s="434"/>
      <c r="O74" s="3198"/>
    </row>
    <row r="75" spans="1:15" ht="20.25" customHeight="1" thickBot="1" x14ac:dyDescent="0.25">
      <c r="A75" s="4098" t="s">
        <v>10</v>
      </c>
      <c r="B75" s="3899" t="s">
        <v>33</v>
      </c>
      <c r="C75" s="3966" t="s">
        <v>33</v>
      </c>
      <c r="D75" s="5265" t="s">
        <v>10</v>
      </c>
      <c r="E75" s="5220"/>
      <c r="F75" s="4580" t="s">
        <v>1125</v>
      </c>
      <c r="G75" s="4564"/>
      <c r="H75" s="5248"/>
      <c r="I75" s="5061"/>
      <c r="J75" s="4386"/>
      <c r="K75" s="3165" t="s">
        <v>22</v>
      </c>
      <c r="L75" s="859">
        <v>0</v>
      </c>
      <c r="M75" s="3199"/>
      <c r="N75" s="434"/>
      <c r="O75" s="3198"/>
    </row>
    <row r="76" spans="1:15" ht="15" thickBot="1" x14ac:dyDescent="0.25">
      <c r="A76" s="4099"/>
      <c r="B76" s="3901"/>
      <c r="C76" s="3968"/>
      <c r="D76" s="5266"/>
      <c r="E76" s="5221"/>
      <c r="F76" s="4655"/>
      <c r="G76" s="4565"/>
      <c r="H76" s="5249"/>
      <c r="I76" s="5062"/>
      <c r="J76" s="4387"/>
      <c r="K76" s="2576" t="s">
        <v>32</v>
      </c>
      <c r="L76" s="2575">
        <f>SUM(L75)</f>
        <v>0</v>
      </c>
      <c r="M76" s="3180"/>
      <c r="N76" s="3179"/>
      <c r="O76" s="3178"/>
    </row>
    <row r="77" spans="1:15" ht="15.75" customHeight="1" thickBot="1" x14ac:dyDescent="0.25">
      <c r="A77" s="4098" t="s">
        <v>10</v>
      </c>
      <c r="B77" s="3899" t="s">
        <v>33</v>
      </c>
      <c r="C77" s="5218" t="s">
        <v>38</v>
      </c>
      <c r="D77" s="5066" t="s">
        <v>1124</v>
      </c>
      <c r="E77" s="5066"/>
      <c r="F77" s="5067"/>
      <c r="G77" s="4563" t="s">
        <v>106</v>
      </c>
      <c r="H77" s="5262">
        <v>288724610</v>
      </c>
      <c r="I77" s="5259" t="s">
        <v>21</v>
      </c>
      <c r="J77" s="4385" t="s">
        <v>1123</v>
      </c>
      <c r="K77" s="3184" t="s">
        <v>22</v>
      </c>
      <c r="L77" s="2680">
        <f>L80+L83</f>
        <v>200</v>
      </c>
      <c r="M77" s="3187"/>
      <c r="N77" s="3197"/>
      <c r="O77" s="3196"/>
    </row>
    <row r="78" spans="1:15" ht="15.75" customHeight="1" thickBot="1" x14ac:dyDescent="0.25">
      <c r="A78" s="4100"/>
      <c r="B78" s="3900"/>
      <c r="C78" s="5219"/>
      <c r="D78" s="5069"/>
      <c r="E78" s="5069"/>
      <c r="F78" s="5070"/>
      <c r="G78" s="4564"/>
      <c r="H78" s="5263"/>
      <c r="I78" s="5260"/>
      <c r="J78" s="4386"/>
      <c r="K78" s="3184" t="s">
        <v>27</v>
      </c>
      <c r="L78" s="2680">
        <f>L81+L84</f>
        <v>20.3</v>
      </c>
      <c r="M78" s="3183"/>
      <c r="N78" s="3195"/>
      <c r="O78" s="3194"/>
    </row>
    <row r="79" spans="1:15" ht="24" customHeight="1" thickBot="1" x14ac:dyDescent="0.25">
      <c r="A79" s="4100"/>
      <c r="B79" s="3900"/>
      <c r="C79" s="5219"/>
      <c r="D79" s="5069"/>
      <c r="E79" s="5069"/>
      <c r="F79" s="5070"/>
      <c r="G79" s="4564"/>
      <c r="H79" s="5263"/>
      <c r="I79" s="5260"/>
      <c r="J79" s="4386"/>
      <c r="K79" s="3193" t="s">
        <v>32</v>
      </c>
      <c r="L79" s="3192">
        <f>SUM(L77:L78)</f>
        <v>220.3</v>
      </c>
      <c r="M79" s="3191"/>
      <c r="N79" s="3190"/>
      <c r="O79" s="3189"/>
    </row>
    <row r="80" spans="1:15" ht="24.75" customHeight="1" thickBot="1" x14ac:dyDescent="0.25">
      <c r="A80" s="4098" t="s">
        <v>10</v>
      </c>
      <c r="B80" s="3899" t="s">
        <v>33</v>
      </c>
      <c r="C80" s="3966" t="s">
        <v>38</v>
      </c>
      <c r="D80" s="3969" t="s">
        <v>10</v>
      </c>
      <c r="E80" s="5220"/>
      <c r="F80" s="4580" t="s">
        <v>1122</v>
      </c>
      <c r="G80" s="4564"/>
      <c r="H80" s="5263"/>
      <c r="I80" s="5260"/>
      <c r="J80" s="4386"/>
      <c r="K80" s="2585" t="s">
        <v>22</v>
      </c>
      <c r="L80" s="2680">
        <v>50</v>
      </c>
      <c r="M80" s="2920" t="s">
        <v>1121</v>
      </c>
      <c r="N80" s="2940" t="s">
        <v>214</v>
      </c>
      <c r="O80" s="3185">
        <v>2</v>
      </c>
    </row>
    <row r="81" spans="1:15" ht="24.75" customHeight="1" thickBot="1" x14ac:dyDescent="0.25">
      <c r="A81" s="4100"/>
      <c r="B81" s="3900"/>
      <c r="C81" s="3967"/>
      <c r="D81" s="3970"/>
      <c r="E81" s="5230"/>
      <c r="F81" s="4659"/>
      <c r="G81" s="4564"/>
      <c r="H81" s="5263"/>
      <c r="I81" s="5260"/>
      <c r="J81" s="4386"/>
      <c r="K81" s="2681" t="s">
        <v>27</v>
      </c>
      <c r="L81" s="2680"/>
      <c r="M81" s="3188"/>
      <c r="N81" s="3059"/>
      <c r="O81" s="3181"/>
    </row>
    <row r="82" spans="1:15" ht="29.25" customHeight="1" thickBot="1" x14ac:dyDescent="0.25">
      <c r="A82" s="4099"/>
      <c r="B82" s="3901"/>
      <c r="C82" s="3968"/>
      <c r="D82" s="3971"/>
      <c r="E82" s="5221"/>
      <c r="F82" s="4655"/>
      <c r="G82" s="4564"/>
      <c r="H82" s="5263"/>
      <c r="I82" s="5260"/>
      <c r="J82" s="4386"/>
      <c r="K82" s="2576" t="s">
        <v>32</v>
      </c>
      <c r="L82" s="2575">
        <f>SUM(L80:L81)</f>
        <v>50</v>
      </c>
      <c r="M82" s="362"/>
      <c r="N82" s="3179"/>
      <c r="O82" s="3178"/>
    </row>
    <row r="83" spans="1:15" ht="21" customHeight="1" thickBot="1" x14ac:dyDescent="0.25">
      <c r="A83" s="4098" t="s">
        <v>10</v>
      </c>
      <c r="B83" s="3899" t="s">
        <v>33</v>
      </c>
      <c r="C83" s="3966" t="s">
        <v>38</v>
      </c>
      <c r="D83" s="3969" t="s">
        <v>33</v>
      </c>
      <c r="E83" s="5220"/>
      <c r="F83" s="4580" t="s">
        <v>1120</v>
      </c>
      <c r="G83" s="4564"/>
      <c r="H83" s="5263"/>
      <c r="I83" s="5260"/>
      <c r="J83" s="4386"/>
      <c r="K83" s="3184" t="s">
        <v>22</v>
      </c>
      <c r="L83" s="2680">
        <v>150</v>
      </c>
      <c r="M83" s="3187" t="s">
        <v>1119</v>
      </c>
      <c r="N83" s="3186" t="s">
        <v>314</v>
      </c>
      <c r="O83" s="3185">
        <v>60</v>
      </c>
    </row>
    <row r="84" spans="1:15" ht="21" customHeight="1" thickBot="1" x14ac:dyDescent="0.25">
      <c r="A84" s="4100"/>
      <c r="B84" s="3900"/>
      <c r="C84" s="3967"/>
      <c r="D84" s="3970"/>
      <c r="E84" s="5230"/>
      <c r="F84" s="4659"/>
      <c r="G84" s="4564"/>
      <c r="H84" s="5263"/>
      <c r="I84" s="5260"/>
      <c r="J84" s="4386"/>
      <c r="K84" s="3184" t="s">
        <v>27</v>
      </c>
      <c r="L84" s="2680">
        <v>20.3</v>
      </c>
      <c r="M84" s="3183"/>
      <c r="N84" s="3182"/>
      <c r="O84" s="3181"/>
    </row>
    <row r="85" spans="1:15" ht="23.25" customHeight="1" thickBot="1" x14ac:dyDescent="0.25">
      <c r="A85" s="4099"/>
      <c r="B85" s="3901"/>
      <c r="C85" s="3968"/>
      <c r="D85" s="3971"/>
      <c r="E85" s="5221"/>
      <c r="F85" s="4655"/>
      <c r="G85" s="4565"/>
      <c r="H85" s="5264"/>
      <c r="I85" s="5261"/>
      <c r="J85" s="4387"/>
      <c r="K85" s="2576" t="s">
        <v>32</v>
      </c>
      <c r="L85" s="2575">
        <f>SUM(L83:L84)</f>
        <v>170.3</v>
      </c>
      <c r="M85" s="3180"/>
      <c r="N85" s="3179"/>
      <c r="O85" s="3178"/>
    </row>
    <row r="86" spans="1:15" ht="29.25" customHeight="1" thickBot="1" x14ac:dyDescent="0.25">
      <c r="A86" s="534" t="s">
        <v>10</v>
      </c>
      <c r="B86" s="2672" t="s">
        <v>33</v>
      </c>
      <c r="C86" s="4121" t="s">
        <v>50</v>
      </c>
      <c r="D86" s="4122"/>
      <c r="E86" s="4122"/>
      <c r="F86" s="4122"/>
      <c r="G86" s="4122"/>
      <c r="H86" s="4122"/>
      <c r="I86" s="4122"/>
      <c r="J86" s="4123"/>
      <c r="K86" s="2677" t="s">
        <v>32</v>
      </c>
      <c r="L86" s="2676">
        <f>L74+L53+L79</f>
        <v>324.82000000000005</v>
      </c>
      <c r="M86" s="3155"/>
      <c r="N86" s="3154"/>
      <c r="O86" s="3153"/>
    </row>
    <row r="87" spans="1:15" ht="62.25" customHeight="1" thickBot="1" x14ac:dyDescent="0.25">
      <c r="A87" s="534" t="s">
        <v>10</v>
      </c>
      <c r="B87" s="3177" t="s">
        <v>38</v>
      </c>
      <c r="C87" s="5234" t="s">
        <v>1118</v>
      </c>
      <c r="D87" s="5235"/>
      <c r="E87" s="5235"/>
      <c r="F87" s="5235"/>
      <c r="G87" s="5235"/>
      <c r="H87" s="5235"/>
      <c r="I87" s="5235"/>
      <c r="J87" s="5235"/>
      <c r="K87" s="5235"/>
      <c r="L87" s="5235"/>
      <c r="M87" s="5235"/>
      <c r="N87" s="5235"/>
      <c r="O87" s="5236"/>
    </row>
    <row r="88" spans="1:15" ht="18" customHeight="1" x14ac:dyDescent="0.2">
      <c r="A88" s="4098" t="s">
        <v>10</v>
      </c>
      <c r="B88" s="3899" t="s">
        <v>38</v>
      </c>
      <c r="C88" s="5115" t="s">
        <v>10</v>
      </c>
      <c r="D88" s="3176"/>
      <c r="E88" s="5240"/>
      <c r="F88" s="5242" t="s">
        <v>1115</v>
      </c>
      <c r="G88" s="4563" t="s">
        <v>947</v>
      </c>
      <c r="H88" s="5267">
        <v>288724610</v>
      </c>
      <c r="I88" s="5253" t="s">
        <v>990</v>
      </c>
      <c r="J88" s="5256" t="s">
        <v>1117</v>
      </c>
      <c r="K88" s="2585" t="s">
        <v>22</v>
      </c>
      <c r="L88" s="3175">
        <v>25</v>
      </c>
      <c r="M88" s="3174" t="s">
        <v>1116</v>
      </c>
      <c r="N88" s="3173" t="s">
        <v>214</v>
      </c>
      <c r="O88" s="3172">
        <v>20</v>
      </c>
    </row>
    <row r="89" spans="1:15" ht="15.75" thickBot="1" x14ac:dyDescent="0.25">
      <c r="A89" s="4100"/>
      <c r="B89" s="3900"/>
      <c r="C89" s="5116"/>
      <c r="D89" s="3167"/>
      <c r="E89" s="5241"/>
      <c r="F89" s="5243"/>
      <c r="G89" s="4564"/>
      <c r="H89" s="5268"/>
      <c r="I89" s="5254"/>
      <c r="J89" s="5257"/>
      <c r="K89" s="3171"/>
      <c r="L89" s="3170"/>
      <c r="M89" s="3169"/>
      <c r="N89" s="3090"/>
      <c r="O89" s="3168"/>
    </row>
    <row r="90" spans="1:15" ht="15.75" thickBot="1" x14ac:dyDescent="0.25">
      <c r="A90" s="4099"/>
      <c r="B90" s="3901"/>
      <c r="C90" s="5117"/>
      <c r="D90" s="3167"/>
      <c r="E90" s="5241"/>
      <c r="F90" s="5244"/>
      <c r="G90" s="4564"/>
      <c r="H90" s="5268"/>
      <c r="I90" s="5254"/>
      <c r="J90" s="5257"/>
      <c r="K90" s="2618" t="s">
        <v>32</v>
      </c>
      <c r="L90" s="2575">
        <f>SUM(L88:L89)</f>
        <v>25</v>
      </c>
      <c r="M90" s="3163"/>
      <c r="N90" s="3162"/>
      <c r="O90" s="3161"/>
    </row>
    <row r="91" spans="1:15" ht="16.5" customHeight="1" thickBot="1" x14ac:dyDescent="0.25">
      <c r="A91" s="4098" t="s">
        <v>10</v>
      </c>
      <c r="B91" s="3899" t="s">
        <v>38</v>
      </c>
      <c r="C91" s="5115" t="s">
        <v>10</v>
      </c>
      <c r="D91" s="3969" t="s">
        <v>10</v>
      </c>
      <c r="E91" s="3166"/>
      <c r="F91" s="4580" t="s">
        <v>1115</v>
      </c>
      <c r="G91" s="4564"/>
      <c r="H91" s="5268"/>
      <c r="I91" s="5254"/>
      <c r="J91" s="5257"/>
      <c r="K91" s="3165" t="s">
        <v>22</v>
      </c>
      <c r="L91" s="3164">
        <v>25</v>
      </c>
      <c r="M91" s="3163"/>
      <c r="N91" s="3162"/>
      <c r="O91" s="3161"/>
    </row>
    <row r="92" spans="1:15" ht="31.5" customHeight="1" thickBot="1" x14ac:dyDescent="0.25">
      <c r="A92" s="4099"/>
      <c r="B92" s="3901"/>
      <c r="C92" s="5117"/>
      <c r="D92" s="3971"/>
      <c r="E92" s="3160"/>
      <c r="F92" s="4655"/>
      <c r="G92" s="4565"/>
      <c r="H92" s="5269"/>
      <c r="I92" s="5255"/>
      <c r="J92" s="5258"/>
      <c r="K92" s="2576" t="s">
        <v>32</v>
      </c>
      <c r="L92" s="3159">
        <f>SUM(L91)</f>
        <v>25</v>
      </c>
      <c r="M92" s="3158"/>
      <c r="N92" s="3157"/>
      <c r="O92" s="3156"/>
    </row>
    <row r="93" spans="1:15" ht="15.75" customHeight="1" thickBot="1" x14ac:dyDescent="0.25">
      <c r="A93" s="534" t="s">
        <v>10</v>
      </c>
      <c r="B93" s="2672" t="s">
        <v>38</v>
      </c>
      <c r="C93" s="4121" t="s">
        <v>50</v>
      </c>
      <c r="D93" s="4122"/>
      <c r="E93" s="4122"/>
      <c r="F93" s="4122"/>
      <c r="G93" s="4122"/>
      <c r="H93" s="4122"/>
      <c r="I93" s="4122"/>
      <c r="J93" s="4123"/>
      <c r="K93" s="2677" t="s">
        <v>32</v>
      </c>
      <c r="L93" s="2676">
        <f>L90*1</f>
        <v>25</v>
      </c>
      <c r="M93" s="3155"/>
      <c r="N93" s="3154"/>
      <c r="O93" s="3153"/>
    </row>
    <row r="94" spans="1:15" ht="15" thickBot="1" x14ac:dyDescent="0.25">
      <c r="A94" s="3152" t="s">
        <v>10</v>
      </c>
      <c r="B94" s="5270" t="s">
        <v>465</v>
      </c>
      <c r="C94" s="5271"/>
      <c r="D94" s="5271"/>
      <c r="E94" s="5271"/>
      <c r="F94" s="5271"/>
      <c r="G94" s="5271"/>
      <c r="H94" s="5271"/>
      <c r="I94" s="5271"/>
      <c r="J94" s="5271"/>
      <c r="K94" s="5272"/>
      <c r="L94" s="3151">
        <f>L46+L86+L93</f>
        <v>401.82000000000005</v>
      </c>
      <c r="M94" s="3150"/>
      <c r="N94" s="3150"/>
      <c r="O94" s="3149"/>
    </row>
    <row r="95" spans="1:15" ht="15.75" thickBot="1" x14ac:dyDescent="0.25">
      <c r="A95" s="5080" t="s">
        <v>89</v>
      </c>
      <c r="B95" s="5081"/>
      <c r="C95" s="5081"/>
      <c r="D95" s="5081"/>
      <c r="E95" s="5081"/>
      <c r="F95" s="5081"/>
      <c r="G95" s="5081"/>
      <c r="H95" s="5081"/>
      <c r="I95" s="5081"/>
      <c r="J95" s="5081"/>
      <c r="K95" s="5082"/>
      <c r="L95" s="3148">
        <f>L94*1</f>
        <v>401.82000000000005</v>
      </c>
      <c r="M95" s="2563"/>
      <c r="N95" s="2562"/>
      <c r="O95" s="3147"/>
    </row>
    <row r="96" spans="1:15" ht="194.25" customHeight="1" x14ac:dyDescent="0.2">
      <c r="A96" s="208" t="s">
        <v>171</v>
      </c>
      <c r="B96" s="208"/>
      <c r="C96" s="208"/>
      <c r="D96" s="208"/>
      <c r="E96" s="208"/>
      <c r="F96" s="208"/>
      <c r="G96" s="208"/>
      <c r="H96" s="3146"/>
      <c r="I96" s="208"/>
      <c r="J96" s="208"/>
      <c r="K96" s="208"/>
      <c r="L96" s="208"/>
      <c r="M96" s="208"/>
      <c r="N96" s="3145"/>
      <c r="O96" s="3144"/>
    </row>
    <row r="97" spans="1:15" ht="28.5" customHeight="1" thickBot="1" x14ac:dyDescent="0.25">
      <c r="A97" s="1431"/>
      <c r="B97" s="1436"/>
      <c r="C97" s="1436"/>
      <c r="D97" s="1436"/>
      <c r="E97" s="1436"/>
      <c r="F97" s="4601" t="s">
        <v>124</v>
      </c>
      <c r="G97" s="4601"/>
      <c r="H97" s="4601"/>
      <c r="I97" s="4601"/>
      <c r="J97" s="4601"/>
      <c r="K97" s="4601"/>
      <c r="L97" s="4601"/>
      <c r="M97" s="1448"/>
      <c r="N97" s="1448"/>
      <c r="O97" s="1434"/>
    </row>
    <row r="98" spans="1:15" ht="26.25" thickBot="1" x14ac:dyDescent="0.25">
      <c r="A98" s="1431"/>
      <c r="B98" s="1436"/>
      <c r="C98" s="1436"/>
      <c r="D98" s="1436"/>
      <c r="E98" s="1436"/>
      <c r="F98" s="1447"/>
      <c r="G98" s="1445"/>
      <c r="H98" s="1446"/>
      <c r="I98" s="1445"/>
      <c r="J98" s="1445"/>
      <c r="K98" s="386"/>
      <c r="L98" s="80" t="s">
        <v>143</v>
      </c>
      <c r="M98" s="1431"/>
      <c r="N98" s="1431"/>
      <c r="O98" s="1434"/>
    </row>
    <row r="99" spans="1:15" ht="13.5" thickBot="1" x14ac:dyDescent="0.25">
      <c r="A99" s="1431"/>
      <c r="B99" s="1436"/>
      <c r="C99" s="1436"/>
      <c r="D99" s="1436"/>
      <c r="E99" s="1436"/>
      <c r="F99" s="4574" t="s">
        <v>126</v>
      </c>
      <c r="G99" s="4575"/>
      <c r="H99" s="4575"/>
      <c r="I99" s="4575"/>
      <c r="J99" s="4575"/>
      <c r="K99" s="4576"/>
      <c r="L99" s="3141">
        <f>L100+L102</f>
        <v>401.82</v>
      </c>
      <c r="M99" s="1444"/>
      <c r="N99" s="1431"/>
      <c r="O99" s="1434"/>
    </row>
    <row r="100" spans="1:15" x14ac:dyDescent="0.2">
      <c r="A100" s="1431"/>
      <c r="B100" s="1436"/>
      <c r="C100" s="1436"/>
      <c r="D100" s="1436"/>
      <c r="E100" s="1436"/>
      <c r="F100" s="4577" t="s">
        <v>128</v>
      </c>
      <c r="G100" s="4578"/>
      <c r="H100" s="4578"/>
      <c r="I100" s="4578"/>
      <c r="J100" s="4578"/>
      <c r="K100" s="4579"/>
      <c r="L100" s="2552">
        <f>L16+L22+L28+L50+L68+L77+L91</f>
        <v>309</v>
      </c>
      <c r="M100" s="1431"/>
      <c r="N100" s="1431"/>
      <c r="O100" s="1434"/>
    </row>
    <row r="101" spans="1:15" x14ac:dyDescent="0.2">
      <c r="A101" s="1431"/>
      <c r="B101" s="1436"/>
      <c r="C101" s="1436"/>
      <c r="D101" s="1436"/>
      <c r="E101" s="1436"/>
      <c r="F101" s="4577" t="s">
        <v>461</v>
      </c>
      <c r="G101" s="4578"/>
      <c r="H101" s="4578"/>
      <c r="I101" s="4578"/>
      <c r="J101" s="4578"/>
      <c r="K101" s="4579"/>
      <c r="L101" s="2556"/>
      <c r="M101" s="1431"/>
      <c r="N101" s="1431"/>
      <c r="O101" s="1434"/>
    </row>
    <row r="102" spans="1:15" x14ac:dyDescent="0.2">
      <c r="A102" s="1431"/>
      <c r="B102" s="1436"/>
      <c r="C102" s="1436"/>
      <c r="D102" s="1436"/>
      <c r="E102" s="1436"/>
      <c r="F102" s="4577" t="s">
        <v>130</v>
      </c>
      <c r="G102" s="4578"/>
      <c r="H102" s="4578"/>
      <c r="I102" s="4578"/>
      <c r="J102" s="4578"/>
      <c r="K102" s="4579"/>
      <c r="L102" s="2556">
        <f>L51+L23+L78</f>
        <v>92.820000000000007</v>
      </c>
      <c r="M102" s="1431"/>
      <c r="N102" s="1431"/>
      <c r="O102" s="1434"/>
    </row>
    <row r="103" spans="1:15" x14ac:dyDescent="0.2">
      <c r="A103" s="1431"/>
      <c r="B103" s="1436"/>
      <c r="C103" s="1436"/>
      <c r="D103" s="1436"/>
      <c r="E103" s="1436"/>
      <c r="F103" s="4577" t="s">
        <v>131</v>
      </c>
      <c r="G103" s="4578"/>
      <c r="H103" s="4578"/>
      <c r="I103" s="4578"/>
      <c r="J103" s="4578"/>
      <c r="K103" s="4579"/>
      <c r="L103" s="2556"/>
      <c r="M103" s="1431"/>
      <c r="N103" s="1431"/>
      <c r="O103" s="1434"/>
    </row>
    <row r="104" spans="1:15" x14ac:dyDescent="0.2">
      <c r="A104" s="1431"/>
      <c r="B104" s="1436"/>
      <c r="C104" s="1436"/>
      <c r="D104" s="1436"/>
      <c r="E104" s="1436"/>
      <c r="F104" s="3859" t="s">
        <v>132</v>
      </c>
      <c r="G104" s="3860"/>
      <c r="H104" s="3860"/>
      <c r="I104" s="3860"/>
      <c r="J104" s="3860"/>
      <c r="K104" s="4243"/>
      <c r="L104" s="3143"/>
      <c r="M104" s="1431"/>
      <c r="N104" s="1431"/>
      <c r="O104" s="1434"/>
    </row>
    <row r="105" spans="1:15" x14ac:dyDescent="0.2">
      <c r="A105" s="1431"/>
      <c r="B105" s="1436"/>
      <c r="C105" s="1436"/>
      <c r="D105" s="1436"/>
      <c r="E105" s="1436"/>
      <c r="F105" s="1443" t="s">
        <v>133</v>
      </c>
      <c r="G105" s="1442"/>
      <c r="H105" s="1441"/>
      <c r="I105" s="1440"/>
      <c r="J105" s="1440"/>
      <c r="K105" s="1439"/>
      <c r="L105" s="2556"/>
      <c r="M105" s="1431"/>
      <c r="N105" s="1431"/>
      <c r="O105" s="1434"/>
    </row>
    <row r="106" spans="1:15" x14ac:dyDescent="0.2">
      <c r="A106" s="1431"/>
      <c r="B106" s="1436"/>
      <c r="C106" s="1436"/>
      <c r="D106" s="1436"/>
      <c r="E106" s="1436"/>
      <c r="F106" s="4577" t="s">
        <v>134</v>
      </c>
      <c r="G106" s="4578"/>
      <c r="H106" s="4578"/>
      <c r="I106" s="4578"/>
      <c r="J106" s="4578"/>
      <c r="K106" s="4579"/>
      <c r="L106" s="2556"/>
      <c r="M106" s="1431"/>
      <c r="N106" s="1431"/>
      <c r="O106" s="1437"/>
    </row>
    <row r="107" spans="1:15" x14ac:dyDescent="0.2">
      <c r="A107" s="1431"/>
      <c r="B107" s="1436"/>
      <c r="C107" s="1436"/>
      <c r="D107" s="1436"/>
      <c r="E107" s="1436"/>
      <c r="F107" s="4577" t="s">
        <v>460</v>
      </c>
      <c r="G107" s="4578"/>
      <c r="H107" s="4578"/>
      <c r="I107" s="4578"/>
      <c r="J107" s="4578"/>
      <c r="K107" s="4579"/>
      <c r="L107" s="2554"/>
      <c r="M107" s="1431"/>
      <c r="N107" s="1431"/>
      <c r="O107" s="1434"/>
    </row>
    <row r="108" spans="1:15" x14ac:dyDescent="0.2">
      <c r="A108" s="1431"/>
      <c r="B108" s="1436"/>
      <c r="C108" s="1436"/>
      <c r="D108" s="1436"/>
      <c r="E108" s="1436"/>
      <c r="F108" s="4577" t="s">
        <v>136</v>
      </c>
      <c r="G108" s="4578"/>
      <c r="H108" s="4578"/>
      <c r="I108" s="4578"/>
      <c r="J108" s="4578"/>
      <c r="K108" s="4579"/>
      <c r="L108" s="2554"/>
      <c r="M108" s="1431"/>
      <c r="N108" s="1431"/>
      <c r="O108" s="1434"/>
    </row>
    <row r="109" spans="1:15" x14ac:dyDescent="0.2">
      <c r="A109" s="1431"/>
      <c r="B109" s="1436"/>
      <c r="C109" s="1436"/>
      <c r="D109" s="1436"/>
      <c r="E109" s="1436"/>
      <c r="F109" s="4577" t="s">
        <v>137</v>
      </c>
      <c r="G109" s="4578"/>
      <c r="H109" s="4578"/>
      <c r="I109" s="4578"/>
      <c r="J109" s="4578"/>
      <c r="K109" s="4579"/>
      <c r="L109" s="2554"/>
      <c r="M109" s="1431"/>
      <c r="N109" s="1431"/>
      <c r="O109" s="1434"/>
    </row>
    <row r="110" spans="1:15" ht="13.5" thickBot="1" x14ac:dyDescent="0.25">
      <c r="F110" s="4590" t="s">
        <v>459</v>
      </c>
      <c r="G110" s="4591"/>
      <c r="H110" s="4591"/>
      <c r="I110" s="4591"/>
      <c r="J110" s="4591"/>
      <c r="K110" s="4592"/>
      <c r="L110" s="3142"/>
      <c r="M110" s="1431"/>
      <c r="N110" s="1431"/>
    </row>
    <row r="111" spans="1:15" ht="13.5" thickBot="1" x14ac:dyDescent="0.25">
      <c r="F111" s="4572" t="s">
        <v>140</v>
      </c>
      <c r="G111" s="4573"/>
      <c r="H111" s="4573"/>
      <c r="I111" s="4573"/>
      <c r="J111" s="4573"/>
      <c r="K111" s="4573"/>
      <c r="L111" s="3141">
        <f>L112</f>
        <v>0</v>
      </c>
      <c r="M111" s="1431"/>
      <c r="N111" s="1431"/>
    </row>
    <row r="112" spans="1:15" ht="13.5" thickBot="1" x14ac:dyDescent="0.25">
      <c r="F112" s="4584" t="s">
        <v>458</v>
      </c>
      <c r="G112" s="4585"/>
      <c r="H112" s="4585"/>
      <c r="I112" s="4585"/>
      <c r="J112" s="4585"/>
      <c r="K112" s="4586"/>
      <c r="L112" s="2552">
        <v>0</v>
      </c>
    </row>
    <row r="113" spans="6:12" ht="13.5" thickBot="1" x14ac:dyDescent="0.25">
      <c r="F113" s="4587" t="s">
        <v>142</v>
      </c>
      <c r="G113" s="4588"/>
      <c r="H113" s="4588"/>
      <c r="I113" s="4588"/>
      <c r="J113" s="4588"/>
      <c r="K113" s="4589"/>
      <c r="L113" s="3140">
        <f>L99+L111</f>
        <v>401.82</v>
      </c>
    </row>
  </sheetData>
  <mergeCells count="181">
    <mergeCell ref="M2:O2"/>
    <mergeCell ref="F112:K112"/>
    <mergeCell ref="F113:K113"/>
    <mergeCell ref="F106:K106"/>
    <mergeCell ref="F107:K107"/>
    <mergeCell ref="F108:K108"/>
    <mergeCell ref="F109:K109"/>
    <mergeCell ref="F110:K110"/>
    <mergeCell ref="F111:K111"/>
    <mergeCell ref="F57:F59"/>
    <mergeCell ref="F103:K103"/>
    <mergeCell ref="F104:K104"/>
    <mergeCell ref="B94:K94"/>
    <mergeCell ref="A95:K95"/>
    <mergeCell ref="F97:L97"/>
    <mergeCell ref="F99:K99"/>
    <mergeCell ref="F101:K101"/>
    <mergeCell ref="F100:K100"/>
    <mergeCell ref="F66:F67"/>
    <mergeCell ref="F102:K102"/>
    <mergeCell ref="H68:H76"/>
    <mergeCell ref="I68:I76"/>
    <mergeCell ref="J68:J76"/>
    <mergeCell ref="F75:F76"/>
    <mergeCell ref="A91:A92"/>
    <mergeCell ref="B91:B92"/>
    <mergeCell ref="C91:C92"/>
    <mergeCell ref="H88:H92"/>
    <mergeCell ref="F91:F92"/>
    <mergeCell ref="B83:B85"/>
    <mergeCell ref="A83:A85"/>
    <mergeCell ref="E83:E85"/>
    <mergeCell ref="G77:G85"/>
    <mergeCell ref="D91:D92"/>
    <mergeCell ref="C93:J93"/>
    <mergeCell ref="I88:I92"/>
    <mergeCell ref="J88:J92"/>
    <mergeCell ref="J60:J67"/>
    <mergeCell ref="J77:J85"/>
    <mergeCell ref="G36:G39"/>
    <mergeCell ref="I77:I85"/>
    <mergeCell ref="H77:H85"/>
    <mergeCell ref="E80:E82"/>
    <mergeCell ref="D80:D82"/>
    <mergeCell ref="F80:F82"/>
    <mergeCell ref="F83:F85"/>
    <mergeCell ref="C86:J86"/>
    <mergeCell ref="D75:D76"/>
    <mergeCell ref="G50:G53"/>
    <mergeCell ref="G54:G56"/>
    <mergeCell ref="G57:G59"/>
    <mergeCell ref="G60:G61"/>
    <mergeCell ref="G88:G92"/>
    <mergeCell ref="G68:G76"/>
    <mergeCell ref="G64:G65"/>
    <mergeCell ref="G66:G67"/>
    <mergeCell ref="C87:O87"/>
    <mergeCell ref="G40:G43"/>
    <mergeCell ref="C14:O14"/>
    <mergeCell ref="A88:A90"/>
    <mergeCell ref="B88:B90"/>
    <mergeCell ref="C88:C90"/>
    <mergeCell ref="E88:E90"/>
    <mergeCell ref="F88:F90"/>
    <mergeCell ref="C16:C19"/>
    <mergeCell ref="F16:F19"/>
    <mergeCell ref="H16:H19"/>
    <mergeCell ref="H28:H31"/>
    <mergeCell ref="D83:D85"/>
    <mergeCell ref="C83:C85"/>
    <mergeCell ref="J50:J59"/>
    <mergeCell ref="F22:F24"/>
    <mergeCell ref="H22:H24"/>
    <mergeCell ref="D57:D59"/>
    <mergeCell ref="D60:D61"/>
    <mergeCell ref="D62:D63"/>
    <mergeCell ref="A3:O3"/>
    <mergeCell ref="A5:O5"/>
    <mergeCell ref="A4:O4"/>
    <mergeCell ref="D7:D9"/>
    <mergeCell ref="G7:G9"/>
    <mergeCell ref="J7:J9"/>
    <mergeCell ref="A32:A33"/>
    <mergeCell ref="B32:B33"/>
    <mergeCell ref="B28:B31"/>
    <mergeCell ref="A28:A31"/>
    <mergeCell ref="H32:H45"/>
    <mergeCell ref="I16:I19"/>
    <mergeCell ref="D20:D21"/>
    <mergeCell ref="J16:J18"/>
    <mergeCell ref="I22:I24"/>
    <mergeCell ref="F34:F35"/>
    <mergeCell ref="D28:F31"/>
    <mergeCell ref="O8:O9"/>
    <mergeCell ref="A7:A9"/>
    <mergeCell ref="B7:B9"/>
    <mergeCell ref="C7:C9"/>
    <mergeCell ref="E7:E9"/>
    <mergeCell ref="F7:F9"/>
    <mergeCell ref="H7:H9"/>
    <mergeCell ref="M7:O7"/>
    <mergeCell ref="N8:N9"/>
    <mergeCell ref="I7:I9"/>
    <mergeCell ref="M8:M9"/>
    <mergeCell ref="K7:K9"/>
    <mergeCell ref="L7:L9"/>
    <mergeCell ref="C62:C63"/>
    <mergeCell ref="C57:C59"/>
    <mergeCell ref="C60:C61"/>
    <mergeCell ref="F38:F39"/>
    <mergeCell ref="F40:F41"/>
    <mergeCell ref="F42:F43"/>
    <mergeCell ref="F44:F45"/>
    <mergeCell ref="D25:D27"/>
    <mergeCell ref="C20:C21"/>
    <mergeCell ref="C46:J46"/>
    <mergeCell ref="G62:G63"/>
    <mergeCell ref="J28:J30"/>
    <mergeCell ref="J22:J24"/>
    <mergeCell ref="B75:B76"/>
    <mergeCell ref="A75:A76"/>
    <mergeCell ref="D50:F53"/>
    <mergeCell ref="D54:D56"/>
    <mergeCell ref="C68:C74"/>
    <mergeCell ref="E68:E74"/>
    <mergeCell ref="C54:C56"/>
    <mergeCell ref="G44:G45"/>
    <mergeCell ref="A44:A45"/>
    <mergeCell ref="B42:B43"/>
    <mergeCell ref="B54:B56"/>
    <mergeCell ref="F25:F27"/>
    <mergeCell ref="A34:A35"/>
    <mergeCell ref="A38:A39"/>
    <mergeCell ref="B22:B24"/>
    <mergeCell ref="F36:F37"/>
    <mergeCell ref="E75:E76"/>
    <mergeCell ref="A68:A74"/>
    <mergeCell ref="B68:B74"/>
    <mergeCell ref="G16:G19"/>
    <mergeCell ref="G22:G24"/>
    <mergeCell ref="G28:G31"/>
    <mergeCell ref="G32:G35"/>
    <mergeCell ref="A16:A19"/>
    <mergeCell ref="B16:B19"/>
    <mergeCell ref="A22:A24"/>
    <mergeCell ref="C75:C76"/>
    <mergeCell ref="F20:F21"/>
    <mergeCell ref="A25:A27"/>
    <mergeCell ref="B25:B27"/>
    <mergeCell ref="A48:A49"/>
    <mergeCell ref="B48:B49"/>
    <mergeCell ref="B34:B35"/>
    <mergeCell ref="D64:D65"/>
    <mergeCell ref="A64:A65"/>
    <mergeCell ref="B64:B65"/>
    <mergeCell ref="A80:A82"/>
    <mergeCell ref="B80:B82"/>
    <mergeCell ref="C80:C82"/>
    <mergeCell ref="C77:C79"/>
    <mergeCell ref="B77:B79"/>
    <mergeCell ref="A77:A79"/>
    <mergeCell ref="D77:F79"/>
    <mergeCell ref="C64:C65"/>
    <mergeCell ref="A62:A63"/>
    <mergeCell ref="B62:B63"/>
    <mergeCell ref="B44:B45"/>
    <mergeCell ref="A54:A56"/>
    <mergeCell ref="A40:A41"/>
    <mergeCell ref="H50:H67"/>
    <mergeCell ref="F60:F61"/>
    <mergeCell ref="F62:F63"/>
    <mergeCell ref="F64:F65"/>
    <mergeCell ref="B57:B59"/>
    <mergeCell ref="B60:B61"/>
    <mergeCell ref="A57:A59"/>
    <mergeCell ref="A60:A61"/>
    <mergeCell ref="B36:B37"/>
    <mergeCell ref="B38:B39"/>
    <mergeCell ref="B40:B41"/>
    <mergeCell ref="A42:A43"/>
    <mergeCell ref="A36:A37"/>
  </mergeCells>
  <pageMargins left="0.70866141732283472" right="0.70866141732283472" top="0.74803149606299213" bottom="0.74803149606299213" header="0.31496062992125984" footer="0.31496062992125984"/>
  <pageSetup paperSize="9" scale="70" firstPageNumber="58" fitToHeight="0" orientation="landscape" useFirstPageNumber="1" r:id="rId1"/>
  <headerFooter>
    <oddHeader>&amp;C&amp;P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59"/>
  <sheetViews>
    <sheetView zoomScaleNormal="100" workbookViewId="0">
      <selection activeCell="V8" sqref="V8"/>
    </sheetView>
  </sheetViews>
  <sheetFormatPr defaultRowHeight="12.75" x14ac:dyDescent="0.2"/>
  <cols>
    <col min="1" max="1" width="3.5703125" style="907" customWidth="1"/>
    <col min="2" max="2" width="3.42578125" style="906" customWidth="1"/>
    <col min="3" max="4" width="3.7109375" style="906" customWidth="1"/>
    <col min="5" max="5" width="3.5703125" style="906" customWidth="1"/>
    <col min="6" max="6" width="39.42578125" style="906" customWidth="1"/>
    <col min="7" max="7" width="6.85546875" style="906" customWidth="1"/>
    <col min="8" max="8" width="7.85546875" style="906" customWidth="1"/>
    <col min="9" max="9" width="5.85546875" style="906" customWidth="1"/>
    <col min="10" max="10" width="31.7109375" style="906" customWidth="1"/>
    <col min="11" max="11" width="7.28515625" style="906" customWidth="1"/>
    <col min="12" max="12" width="10" style="906" customWidth="1"/>
    <col min="13" max="13" width="41.28515625" style="906" customWidth="1"/>
    <col min="14" max="14" width="9.140625" style="906" customWidth="1"/>
    <col min="15" max="15" width="12.85546875" style="906" customWidth="1"/>
    <col min="16" max="16384" width="9.140625" style="906"/>
  </cols>
  <sheetData>
    <row r="1" spans="1:18" ht="67.5" customHeight="1" x14ac:dyDescent="0.2">
      <c r="M1" s="3816" t="s">
        <v>1280</v>
      </c>
      <c r="N1" s="3816"/>
      <c r="O1" s="3816"/>
    </row>
    <row r="2" spans="1:18" ht="22.5" customHeight="1" x14ac:dyDescent="0.2">
      <c r="A2" s="4512" t="s">
        <v>90</v>
      </c>
      <c r="B2" s="4512"/>
      <c r="C2" s="4512"/>
      <c r="D2" s="4512"/>
      <c r="E2" s="4512"/>
      <c r="F2" s="4512"/>
      <c r="G2" s="4512"/>
      <c r="H2" s="4512"/>
      <c r="I2" s="4512"/>
      <c r="J2" s="4512"/>
      <c r="K2" s="4512"/>
      <c r="L2" s="4512"/>
      <c r="M2" s="4512"/>
      <c r="N2" s="4512"/>
      <c r="O2" s="4512"/>
    </row>
    <row r="3" spans="1:18" ht="13.9" customHeight="1" x14ac:dyDescent="0.2">
      <c r="A3" s="4289" t="s">
        <v>1279</v>
      </c>
      <c r="B3" s="4289"/>
      <c r="C3" s="4289"/>
      <c r="D3" s="4289"/>
      <c r="E3" s="4289"/>
      <c r="F3" s="4289"/>
      <c r="G3" s="4289"/>
      <c r="H3" s="4289"/>
      <c r="I3" s="4289"/>
      <c r="J3" s="4289"/>
      <c r="K3" s="4289"/>
      <c r="L3" s="4289"/>
      <c r="M3" s="4289"/>
      <c r="N3" s="4289"/>
      <c r="O3" s="4289"/>
    </row>
    <row r="4" spans="1:18" ht="14.25" x14ac:dyDescent="0.2">
      <c r="A4" s="4332" t="s">
        <v>92</v>
      </c>
      <c r="B4" s="4332"/>
      <c r="C4" s="4332"/>
      <c r="D4" s="4332"/>
      <c r="E4" s="4332"/>
      <c r="F4" s="4332"/>
      <c r="G4" s="4332"/>
      <c r="H4" s="4332"/>
      <c r="I4" s="4332"/>
      <c r="J4" s="4332"/>
      <c r="K4" s="4332"/>
      <c r="L4" s="4332"/>
      <c r="M4" s="4332"/>
      <c r="N4" s="4332"/>
      <c r="O4" s="4332"/>
    </row>
    <row r="5" spans="1:18" ht="16.5" thickBot="1" x14ac:dyDescent="0.25">
      <c r="A5" s="3679"/>
      <c r="B5" s="1130"/>
      <c r="C5" s="1130"/>
      <c r="D5" s="1130"/>
      <c r="E5" s="1130"/>
      <c r="F5" s="1130"/>
      <c r="G5" s="1130"/>
      <c r="H5" s="1130"/>
      <c r="I5" s="1130"/>
      <c r="J5" s="1130"/>
      <c r="K5" s="1130"/>
      <c r="L5" s="1130"/>
      <c r="M5" s="1131"/>
      <c r="N5" s="4446" t="s">
        <v>623</v>
      </c>
      <c r="O5" s="4446"/>
    </row>
    <row r="6" spans="1:18" ht="30.6" customHeight="1" thickBot="1" x14ac:dyDescent="0.25">
      <c r="A6" s="4492" t="s">
        <v>0</v>
      </c>
      <c r="B6" s="4495" t="s">
        <v>1</v>
      </c>
      <c r="C6" s="4498" t="s">
        <v>2</v>
      </c>
      <c r="D6" s="4447" t="s">
        <v>93</v>
      </c>
      <c r="E6" s="4501" t="s">
        <v>3</v>
      </c>
      <c r="F6" s="4696" t="s">
        <v>4</v>
      </c>
      <c r="G6" s="4450" t="s">
        <v>2</v>
      </c>
      <c r="H6" s="4476" t="s">
        <v>5</v>
      </c>
      <c r="I6" s="4479" t="s">
        <v>6</v>
      </c>
      <c r="J6" s="4006" t="s">
        <v>94</v>
      </c>
      <c r="K6" s="4476" t="s">
        <v>7</v>
      </c>
      <c r="L6" s="4006" t="s">
        <v>95</v>
      </c>
      <c r="M6" s="4453" t="s">
        <v>96</v>
      </c>
      <c r="N6" s="4454"/>
      <c r="O6" s="4455"/>
    </row>
    <row r="7" spans="1:18" x14ac:dyDescent="0.2">
      <c r="A7" s="4493"/>
      <c r="B7" s="4496"/>
      <c r="C7" s="4499"/>
      <c r="D7" s="4448"/>
      <c r="E7" s="4502"/>
      <c r="F7" s="4697"/>
      <c r="G7" s="4451"/>
      <c r="H7" s="4477"/>
      <c r="I7" s="4480"/>
      <c r="J7" s="4007"/>
      <c r="K7" s="4477"/>
      <c r="L7" s="4007"/>
      <c r="M7" s="4691" t="s">
        <v>8</v>
      </c>
      <c r="N7" s="4693" t="s">
        <v>9</v>
      </c>
      <c r="O7" s="4456" t="s">
        <v>97</v>
      </c>
    </row>
    <row r="8" spans="1:18" ht="133.15" customHeight="1" thickBot="1" x14ac:dyDescent="0.25">
      <c r="A8" s="4494"/>
      <c r="B8" s="4497"/>
      <c r="C8" s="4500"/>
      <c r="D8" s="4449"/>
      <c r="E8" s="4503"/>
      <c r="F8" s="4698"/>
      <c r="G8" s="4452"/>
      <c r="H8" s="4478"/>
      <c r="I8" s="4481"/>
      <c r="J8" s="4008"/>
      <c r="K8" s="4478"/>
      <c r="L8" s="4008"/>
      <c r="M8" s="4692"/>
      <c r="N8" s="4694"/>
      <c r="O8" s="4457"/>
    </row>
    <row r="9" spans="1:18" ht="16.5" thickBot="1" x14ac:dyDescent="0.3">
      <c r="A9" s="1128" t="s">
        <v>10</v>
      </c>
      <c r="B9" s="3678" t="s">
        <v>1278</v>
      </c>
      <c r="C9" s="1372"/>
      <c r="D9" s="1372"/>
      <c r="E9" s="1372"/>
      <c r="F9" s="1372"/>
      <c r="G9" s="1372"/>
      <c r="H9" s="1369"/>
      <c r="I9" s="1369"/>
      <c r="J9" s="1369"/>
      <c r="K9" s="1369"/>
      <c r="L9" s="3677"/>
      <c r="M9" s="3676"/>
      <c r="N9" s="3675"/>
      <c r="O9" s="3674"/>
    </row>
    <row r="10" spans="1:18" ht="24.75" customHeight="1" thickBot="1" x14ac:dyDescent="0.25">
      <c r="A10" s="3673"/>
      <c r="B10" s="3672"/>
      <c r="C10" s="3670"/>
      <c r="D10" s="3670"/>
      <c r="E10" s="3670"/>
      <c r="F10" s="3671"/>
      <c r="G10" s="3671"/>
      <c r="H10" s="3670"/>
      <c r="I10" s="3670"/>
      <c r="J10" s="3670"/>
      <c r="K10" s="3670"/>
      <c r="L10" s="3669"/>
      <c r="M10" s="3668" t="s">
        <v>1277</v>
      </c>
      <c r="N10" s="3667" t="s">
        <v>314</v>
      </c>
      <c r="O10" s="3666">
        <v>99.9</v>
      </c>
    </row>
    <row r="11" spans="1:18" ht="22.5" customHeight="1" thickBot="1" x14ac:dyDescent="0.25">
      <c r="A11" s="3412" t="s">
        <v>10</v>
      </c>
      <c r="B11" s="3665" t="s">
        <v>10</v>
      </c>
      <c r="C11" s="1228" t="s">
        <v>1276</v>
      </c>
      <c r="D11" s="3664"/>
      <c r="E11" s="3664"/>
      <c r="F11" s="3664"/>
      <c r="G11" s="3664"/>
      <c r="H11" s="3664"/>
      <c r="I11" s="3664"/>
      <c r="J11" s="3664"/>
      <c r="K11" s="3664"/>
      <c r="L11" s="3664"/>
      <c r="M11" s="3664"/>
      <c r="N11" s="3664"/>
      <c r="O11" s="3663"/>
    </row>
    <row r="12" spans="1:18" ht="39" thickBot="1" x14ac:dyDescent="0.25">
      <c r="A12" s="3662"/>
      <c r="B12" s="3661"/>
      <c r="C12" s="3660"/>
      <c r="D12" s="3659"/>
      <c r="E12" s="3659"/>
      <c r="F12" s="3659"/>
      <c r="G12" s="3659"/>
      <c r="H12" s="3659"/>
      <c r="I12" s="3659"/>
      <c r="J12" s="3659"/>
      <c r="K12" s="3659"/>
      <c r="L12" s="3659"/>
      <c r="M12" s="3658" t="s">
        <v>1275</v>
      </c>
      <c r="N12" s="3657" t="s">
        <v>314</v>
      </c>
      <c r="O12" s="3656">
        <v>92</v>
      </c>
    </row>
    <row r="13" spans="1:18" ht="21" customHeight="1" x14ac:dyDescent="0.2">
      <c r="A13" s="5414" t="s">
        <v>10</v>
      </c>
      <c r="B13" s="5462" t="s">
        <v>10</v>
      </c>
      <c r="C13" s="3461" t="s">
        <v>10</v>
      </c>
      <c r="D13" s="5360" t="s">
        <v>1274</v>
      </c>
      <c r="E13" s="5361"/>
      <c r="F13" s="5362"/>
      <c r="G13" s="4421" t="s">
        <v>98</v>
      </c>
      <c r="H13" s="5437" t="s">
        <v>20</v>
      </c>
      <c r="I13" s="5295" t="s">
        <v>1199</v>
      </c>
      <c r="J13" s="3441" t="s">
        <v>179</v>
      </c>
      <c r="K13" s="3467" t="s">
        <v>54</v>
      </c>
      <c r="L13" s="3528">
        <f>L17+L29+L31+L34</f>
        <v>1853.5</v>
      </c>
      <c r="M13" s="5439"/>
      <c r="N13" s="5427"/>
      <c r="O13" s="5442"/>
      <c r="Q13" s="1659"/>
      <c r="R13" s="3569"/>
    </row>
    <row r="14" spans="1:18" ht="22.5" customHeight="1" x14ac:dyDescent="0.2">
      <c r="A14" s="5420"/>
      <c r="B14" s="5463"/>
      <c r="C14" s="3461"/>
      <c r="D14" s="5363"/>
      <c r="E14" s="5364"/>
      <c r="F14" s="5365"/>
      <c r="G14" s="4422"/>
      <c r="H14" s="5444"/>
      <c r="I14" s="5296"/>
      <c r="J14" s="3435" t="s">
        <v>121</v>
      </c>
      <c r="K14" s="3523" t="s">
        <v>1257</v>
      </c>
      <c r="L14" s="3612">
        <f>L19+L21+L23+L25+L36+L38</f>
        <v>22582.3</v>
      </c>
      <c r="M14" s="5440"/>
      <c r="N14" s="5441"/>
      <c r="O14" s="5443"/>
      <c r="Q14" s="3462"/>
      <c r="R14" s="3569"/>
    </row>
    <row r="15" spans="1:18" ht="21" customHeight="1" thickBot="1" x14ac:dyDescent="0.25">
      <c r="A15" s="5420"/>
      <c r="B15" s="5463"/>
      <c r="C15" s="3461"/>
      <c r="D15" s="5363"/>
      <c r="E15" s="5364"/>
      <c r="F15" s="5365"/>
      <c r="G15" s="4422"/>
      <c r="H15" s="5444"/>
      <c r="I15" s="5296"/>
      <c r="J15" s="3449"/>
      <c r="K15" s="3594" t="s">
        <v>27</v>
      </c>
      <c r="L15" s="3655">
        <f>SUM(L27,L32,L39)</f>
        <v>224.6</v>
      </c>
      <c r="M15" s="5440"/>
      <c r="N15" s="5441"/>
      <c r="O15" s="5443"/>
      <c r="Q15" s="3462"/>
      <c r="R15" s="3569"/>
    </row>
    <row r="16" spans="1:18" ht="25.5" customHeight="1" thickBot="1" x14ac:dyDescent="0.25">
      <c r="A16" s="5415"/>
      <c r="B16" s="5464"/>
      <c r="C16" s="3654"/>
      <c r="D16" s="5366"/>
      <c r="E16" s="5367"/>
      <c r="F16" s="5368"/>
      <c r="G16" s="4423"/>
      <c r="H16" s="5438"/>
      <c r="I16" s="5296"/>
      <c r="J16" s="3443"/>
      <c r="K16" s="3653" t="s">
        <v>32</v>
      </c>
      <c r="L16" s="3652">
        <f>SUM(L13:L15)</f>
        <v>24660.399999999998</v>
      </c>
      <c r="M16" s="5440"/>
      <c r="N16" s="5441"/>
      <c r="O16" s="5443"/>
      <c r="Q16" s="3455"/>
      <c r="R16" s="3563"/>
    </row>
    <row r="17" spans="1:23" ht="27.75" customHeight="1" x14ac:dyDescent="0.2">
      <c r="A17" s="5414" t="s">
        <v>10</v>
      </c>
      <c r="B17" s="5412" t="s">
        <v>10</v>
      </c>
      <c r="C17" s="5423" t="s">
        <v>10</v>
      </c>
      <c r="D17" s="5445" t="s">
        <v>10</v>
      </c>
      <c r="E17" s="3549"/>
      <c r="F17" s="5318" t="s">
        <v>1273</v>
      </c>
      <c r="G17" s="4421" t="s">
        <v>98</v>
      </c>
      <c r="H17" s="5437" t="s">
        <v>20</v>
      </c>
      <c r="I17" s="3442" t="s">
        <v>1194</v>
      </c>
      <c r="J17" s="3498" t="s">
        <v>121</v>
      </c>
      <c r="K17" s="3634" t="s">
        <v>54</v>
      </c>
      <c r="L17" s="3518">
        <v>514.1</v>
      </c>
      <c r="M17" s="5432" t="s">
        <v>1248</v>
      </c>
      <c r="N17" s="5427" t="s">
        <v>381</v>
      </c>
      <c r="O17" s="3556" t="s">
        <v>1272</v>
      </c>
      <c r="W17" s="3637"/>
    </row>
    <row r="18" spans="1:23" ht="25.5" customHeight="1" thickBot="1" x14ac:dyDescent="0.25">
      <c r="A18" s="5415"/>
      <c r="B18" s="5413"/>
      <c r="C18" s="5424"/>
      <c r="D18" s="5446"/>
      <c r="E18" s="3545"/>
      <c r="F18" s="5319"/>
      <c r="G18" s="4422"/>
      <c r="H18" s="5438"/>
      <c r="I18" s="3436"/>
      <c r="J18" s="3443"/>
      <c r="K18" s="3434" t="s">
        <v>32</v>
      </c>
      <c r="L18" s="3608">
        <f>SUM(L17)</f>
        <v>514.1</v>
      </c>
      <c r="M18" s="5433"/>
      <c r="N18" s="5428"/>
      <c r="O18" s="3613"/>
      <c r="W18" s="3637"/>
    </row>
    <row r="19" spans="1:23" ht="24" customHeight="1" x14ac:dyDescent="0.2">
      <c r="A19" s="5414" t="s">
        <v>10</v>
      </c>
      <c r="B19" s="5412" t="s">
        <v>10</v>
      </c>
      <c r="C19" s="5423" t="s">
        <v>10</v>
      </c>
      <c r="D19" s="5372" t="s">
        <v>33</v>
      </c>
      <c r="E19" s="3631"/>
      <c r="F19" s="5290" t="s">
        <v>1271</v>
      </c>
      <c r="G19" s="4422"/>
      <c r="H19" s="5437" t="s">
        <v>20</v>
      </c>
      <c r="I19" s="3511" t="s">
        <v>1078</v>
      </c>
      <c r="J19" s="3441" t="s">
        <v>179</v>
      </c>
      <c r="K19" s="3648" t="s">
        <v>1257</v>
      </c>
      <c r="L19" s="3429">
        <v>6442.7</v>
      </c>
      <c r="M19" s="5432" t="s">
        <v>1248</v>
      </c>
      <c r="N19" s="5427" t="s">
        <v>381</v>
      </c>
      <c r="O19" s="5442" t="s">
        <v>1270</v>
      </c>
      <c r="W19" s="3637"/>
    </row>
    <row r="20" spans="1:23" ht="26.25" customHeight="1" thickBot="1" x14ac:dyDescent="0.25">
      <c r="A20" s="5415"/>
      <c r="B20" s="5413"/>
      <c r="C20" s="5424"/>
      <c r="D20" s="5373"/>
      <c r="E20" s="3617"/>
      <c r="F20" s="5426"/>
      <c r="G20" s="4422"/>
      <c r="H20" s="5438"/>
      <c r="I20" s="3499" t="s">
        <v>1194</v>
      </c>
      <c r="J20" s="3435" t="s">
        <v>121</v>
      </c>
      <c r="K20" s="3434" t="s">
        <v>32</v>
      </c>
      <c r="L20" s="3588">
        <v>6442.7</v>
      </c>
      <c r="M20" s="5433"/>
      <c r="N20" s="5428"/>
      <c r="O20" s="5289"/>
      <c r="W20" s="3637"/>
    </row>
    <row r="21" spans="1:23" ht="18.75" customHeight="1" x14ac:dyDescent="0.2">
      <c r="A21" s="5414" t="s">
        <v>10</v>
      </c>
      <c r="B21" s="5412" t="s">
        <v>10</v>
      </c>
      <c r="C21" s="5423" t="s">
        <v>10</v>
      </c>
      <c r="D21" s="5372" t="s">
        <v>38</v>
      </c>
      <c r="E21" s="3549"/>
      <c r="F21" s="5290" t="s">
        <v>1269</v>
      </c>
      <c r="G21" s="4421" t="s">
        <v>98</v>
      </c>
      <c r="H21" s="5437" t="s">
        <v>20</v>
      </c>
      <c r="I21" s="3511" t="s">
        <v>1078</v>
      </c>
      <c r="J21" s="3441" t="s">
        <v>179</v>
      </c>
      <c r="K21" s="3648" t="s">
        <v>1257</v>
      </c>
      <c r="L21" s="3425">
        <v>49</v>
      </c>
      <c r="M21" s="3558"/>
      <c r="N21" s="3651"/>
      <c r="O21" s="3626"/>
      <c r="W21" s="5304"/>
    </row>
    <row r="22" spans="1:23" ht="15.75" customHeight="1" thickBot="1" x14ac:dyDescent="0.25">
      <c r="A22" s="5415"/>
      <c r="B22" s="5413"/>
      <c r="C22" s="5424"/>
      <c r="D22" s="5373"/>
      <c r="E22" s="3545"/>
      <c r="F22" s="5291"/>
      <c r="G22" s="4422"/>
      <c r="H22" s="5438"/>
      <c r="I22" s="3499"/>
      <c r="J22" s="3555"/>
      <c r="K22" s="3434" t="s">
        <v>32</v>
      </c>
      <c r="L22" s="3588">
        <f>SUM(L21)</f>
        <v>49</v>
      </c>
      <c r="M22" s="3650"/>
      <c r="N22" s="3649"/>
      <c r="O22" s="3613"/>
      <c r="W22" s="5304"/>
    </row>
    <row r="23" spans="1:23" ht="23.25" customHeight="1" x14ac:dyDescent="0.2">
      <c r="A23" s="5414" t="s">
        <v>10</v>
      </c>
      <c r="B23" s="5412" t="s">
        <v>10</v>
      </c>
      <c r="C23" s="5423" t="s">
        <v>10</v>
      </c>
      <c r="D23" s="5372" t="s">
        <v>42</v>
      </c>
      <c r="E23" s="3631"/>
      <c r="F23" s="5290" t="s">
        <v>1268</v>
      </c>
      <c r="G23" s="4422"/>
      <c r="H23" s="5437" t="s">
        <v>20</v>
      </c>
      <c r="I23" s="3511" t="s">
        <v>1078</v>
      </c>
      <c r="J23" s="3441" t="s">
        <v>179</v>
      </c>
      <c r="K23" s="3648" t="s">
        <v>1257</v>
      </c>
      <c r="L23" s="3518">
        <v>15875.5</v>
      </c>
      <c r="M23" s="5432" t="s">
        <v>1248</v>
      </c>
      <c r="N23" s="5427" t="s">
        <v>381</v>
      </c>
      <c r="O23" s="5442" t="s">
        <v>1267</v>
      </c>
      <c r="W23" s="3637"/>
    </row>
    <row r="24" spans="1:23" ht="24" customHeight="1" thickBot="1" x14ac:dyDescent="0.25">
      <c r="A24" s="5415"/>
      <c r="B24" s="5413"/>
      <c r="C24" s="5424"/>
      <c r="D24" s="5373"/>
      <c r="E24" s="3617"/>
      <c r="F24" s="5291"/>
      <c r="G24" s="4422"/>
      <c r="H24" s="5438"/>
      <c r="I24" s="3499" t="s">
        <v>1194</v>
      </c>
      <c r="J24" s="3435" t="s">
        <v>121</v>
      </c>
      <c r="K24" s="3434" t="s">
        <v>32</v>
      </c>
      <c r="L24" s="3608">
        <v>15875.5</v>
      </c>
      <c r="M24" s="5433"/>
      <c r="N24" s="5428"/>
      <c r="O24" s="5289"/>
      <c r="W24" s="3637"/>
    </row>
    <row r="25" spans="1:23" ht="21.75" customHeight="1" x14ac:dyDescent="0.2">
      <c r="A25" s="5414" t="s">
        <v>10</v>
      </c>
      <c r="B25" s="5412" t="s">
        <v>10</v>
      </c>
      <c r="C25" s="5423" t="s">
        <v>10</v>
      </c>
      <c r="D25" s="5372" t="s">
        <v>44</v>
      </c>
      <c r="E25" s="3631"/>
      <c r="F25" s="5322" t="s">
        <v>1266</v>
      </c>
      <c r="G25" s="4421" t="s">
        <v>98</v>
      </c>
      <c r="H25" s="5437" t="s">
        <v>20</v>
      </c>
      <c r="I25" s="3511" t="s">
        <v>1194</v>
      </c>
      <c r="J25" s="3498" t="s">
        <v>121</v>
      </c>
      <c r="K25" s="3648" t="s">
        <v>1257</v>
      </c>
      <c r="L25" s="3554">
        <v>0.8</v>
      </c>
      <c r="M25" s="5432" t="s">
        <v>1248</v>
      </c>
      <c r="N25" s="5427" t="s">
        <v>381</v>
      </c>
      <c r="O25" s="5442" t="s">
        <v>1078</v>
      </c>
      <c r="W25" s="3637"/>
    </row>
    <row r="26" spans="1:23" ht="26.25" customHeight="1" thickBot="1" x14ac:dyDescent="0.25">
      <c r="A26" s="5415"/>
      <c r="B26" s="5413"/>
      <c r="C26" s="5424"/>
      <c r="D26" s="5373"/>
      <c r="E26" s="3617"/>
      <c r="F26" s="5323"/>
      <c r="G26" s="4422"/>
      <c r="H26" s="5438"/>
      <c r="I26" s="3499"/>
      <c r="J26" s="3555"/>
      <c r="K26" s="3434" t="s">
        <v>32</v>
      </c>
      <c r="L26" s="3646">
        <f>SUM(L25)</f>
        <v>0.8</v>
      </c>
      <c r="M26" s="5433"/>
      <c r="N26" s="5428"/>
      <c r="O26" s="5289"/>
      <c r="W26" s="3637"/>
    </row>
    <row r="27" spans="1:23" ht="25.5" customHeight="1" thickBot="1" x14ac:dyDescent="0.25">
      <c r="A27" s="5414" t="s">
        <v>10</v>
      </c>
      <c r="B27" s="5412" t="s">
        <v>10</v>
      </c>
      <c r="C27" s="5423" t="s">
        <v>10</v>
      </c>
      <c r="D27" s="5372" t="s">
        <v>47</v>
      </c>
      <c r="E27" s="3549"/>
      <c r="F27" s="5322" t="s">
        <v>1265</v>
      </c>
      <c r="G27" s="4422"/>
      <c r="H27" s="5437" t="s">
        <v>20</v>
      </c>
      <c r="I27" s="3442" t="s">
        <v>1194</v>
      </c>
      <c r="J27" s="3498" t="s">
        <v>121</v>
      </c>
      <c r="K27" s="3647" t="s">
        <v>27</v>
      </c>
      <c r="L27" s="3554">
        <v>0.1</v>
      </c>
      <c r="M27" s="5432" t="s">
        <v>1248</v>
      </c>
      <c r="N27" s="5427" t="s">
        <v>381</v>
      </c>
      <c r="O27" s="5442" t="s">
        <v>1078</v>
      </c>
      <c r="W27" s="3637"/>
    </row>
    <row r="28" spans="1:23" ht="25.5" customHeight="1" thickBot="1" x14ac:dyDescent="0.25">
      <c r="A28" s="5415"/>
      <c r="B28" s="5413"/>
      <c r="C28" s="5424"/>
      <c r="D28" s="5373"/>
      <c r="E28" s="3545"/>
      <c r="F28" s="5358"/>
      <c r="G28" s="4422"/>
      <c r="H28" s="5438"/>
      <c r="I28" s="3436"/>
      <c r="J28" s="3555"/>
      <c r="K28" s="3434" t="s">
        <v>32</v>
      </c>
      <c r="L28" s="3646">
        <f>SUM(L27)</f>
        <v>0.1</v>
      </c>
      <c r="M28" s="5433"/>
      <c r="N28" s="5428"/>
      <c r="O28" s="5289"/>
      <c r="W28" s="3637"/>
    </row>
    <row r="29" spans="1:23" ht="26.25" customHeight="1" x14ac:dyDescent="0.2">
      <c r="A29" s="5414" t="s">
        <v>10</v>
      </c>
      <c r="B29" s="5412" t="s">
        <v>10</v>
      </c>
      <c r="C29" s="5423" t="s">
        <v>10</v>
      </c>
      <c r="D29" s="5372" t="s">
        <v>63</v>
      </c>
      <c r="E29" s="3549"/>
      <c r="F29" s="5322" t="s">
        <v>1264</v>
      </c>
      <c r="G29" s="4421" t="s">
        <v>98</v>
      </c>
      <c r="H29" s="5437" t="s">
        <v>20</v>
      </c>
      <c r="I29" s="3442" t="s">
        <v>1194</v>
      </c>
      <c r="J29" s="3498" t="s">
        <v>121</v>
      </c>
      <c r="K29" s="3636" t="s">
        <v>54</v>
      </c>
      <c r="L29" s="3554">
        <v>0.3</v>
      </c>
      <c r="M29" s="5432" t="s">
        <v>1248</v>
      </c>
      <c r="N29" s="5427" t="s">
        <v>381</v>
      </c>
      <c r="O29" s="5442" t="s">
        <v>1078</v>
      </c>
      <c r="W29" s="3637"/>
    </row>
    <row r="30" spans="1:23" ht="21.75" customHeight="1" thickBot="1" x14ac:dyDescent="0.25">
      <c r="A30" s="5415"/>
      <c r="B30" s="5413"/>
      <c r="C30" s="5424"/>
      <c r="D30" s="5373"/>
      <c r="E30" s="3545"/>
      <c r="F30" s="5323"/>
      <c r="G30" s="4422"/>
      <c r="H30" s="5438"/>
      <c r="I30" s="3436"/>
      <c r="J30" s="3645"/>
      <c r="K30" s="3601" t="s">
        <v>32</v>
      </c>
      <c r="L30" s="3644">
        <f>SUM(L29)</f>
        <v>0.3</v>
      </c>
      <c r="M30" s="5433"/>
      <c r="N30" s="5428"/>
      <c r="O30" s="5289"/>
      <c r="W30" s="3637"/>
    </row>
    <row r="31" spans="1:23" ht="26.25" customHeight="1" x14ac:dyDescent="0.2">
      <c r="A31" s="5414" t="s">
        <v>10</v>
      </c>
      <c r="B31" s="5412" t="s">
        <v>10</v>
      </c>
      <c r="C31" s="5423" t="s">
        <v>10</v>
      </c>
      <c r="D31" s="5372" t="s">
        <v>66</v>
      </c>
      <c r="E31" s="3625"/>
      <c r="F31" s="5322" t="s">
        <v>1263</v>
      </c>
      <c r="G31" s="4422"/>
      <c r="H31" s="5437" t="s">
        <v>20</v>
      </c>
      <c r="I31" s="3643" t="s">
        <v>1194</v>
      </c>
      <c r="J31" s="3642" t="s">
        <v>121</v>
      </c>
      <c r="K31" s="3629" t="s">
        <v>54</v>
      </c>
      <c r="L31" s="3641">
        <v>47.5</v>
      </c>
      <c r="M31" s="5434" t="s">
        <v>1248</v>
      </c>
      <c r="N31" s="5429" t="s">
        <v>381</v>
      </c>
      <c r="O31" s="5442" t="s">
        <v>1262</v>
      </c>
      <c r="Q31" s="910"/>
      <c r="R31" s="910"/>
      <c r="W31" s="3637"/>
    </row>
    <row r="32" spans="1:23" ht="17.25" customHeight="1" x14ac:dyDescent="0.2">
      <c r="A32" s="5420"/>
      <c r="B32" s="5421"/>
      <c r="C32" s="5425"/>
      <c r="D32" s="5374"/>
      <c r="E32" s="3625"/>
      <c r="F32" s="5358"/>
      <c r="G32" s="4422"/>
      <c r="H32" s="5444"/>
      <c r="I32" s="3624"/>
      <c r="J32" s="3640"/>
      <c r="K32" s="3639" t="s">
        <v>27</v>
      </c>
      <c r="L32" s="3638">
        <v>210.9</v>
      </c>
      <c r="M32" s="5435"/>
      <c r="N32" s="5430"/>
      <c r="O32" s="5443"/>
      <c r="Q32" s="910"/>
      <c r="R32" s="910"/>
      <c r="W32" s="3637"/>
    </row>
    <row r="33" spans="1:23" ht="18.75" customHeight="1" thickBot="1" x14ac:dyDescent="0.25">
      <c r="A33" s="5415"/>
      <c r="B33" s="5413"/>
      <c r="C33" s="5424"/>
      <c r="D33" s="5373"/>
      <c r="E33" s="3625"/>
      <c r="F33" s="5323"/>
      <c r="G33" s="4422"/>
      <c r="H33" s="5438"/>
      <c r="I33" s="3436"/>
      <c r="J33" s="3555"/>
      <c r="K33" s="3434" t="s">
        <v>32</v>
      </c>
      <c r="L33" s="3616">
        <f>SUM(L31,L32)</f>
        <v>258.39999999999998</v>
      </c>
      <c r="M33" s="5436"/>
      <c r="N33" s="5431"/>
      <c r="O33" s="5289"/>
      <c r="W33" s="3637"/>
    </row>
    <row r="34" spans="1:23" ht="26.25" customHeight="1" x14ac:dyDescent="0.2">
      <c r="A34" s="5414" t="s">
        <v>10</v>
      </c>
      <c r="B34" s="5412" t="s">
        <v>10</v>
      </c>
      <c r="C34" s="5423" t="s">
        <v>10</v>
      </c>
      <c r="D34" s="5372" t="s">
        <v>68</v>
      </c>
      <c r="E34" s="3549"/>
      <c r="F34" s="5322" t="s">
        <v>1261</v>
      </c>
      <c r="G34" s="4421" t="s">
        <v>98</v>
      </c>
      <c r="H34" s="5437" t="s">
        <v>20</v>
      </c>
      <c r="I34" s="3442" t="s">
        <v>1194</v>
      </c>
      <c r="J34" s="3498" t="s">
        <v>121</v>
      </c>
      <c r="K34" s="3636" t="s">
        <v>54</v>
      </c>
      <c r="L34" s="3425">
        <v>1291.5999999999999</v>
      </c>
      <c r="M34" s="5461" t="s">
        <v>1248</v>
      </c>
      <c r="N34" s="5429" t="s">
        <v>381</v>
      </c>
      <c r="O34" s="5442" t="s">
        <v>1260</v>
      </c>
      <c r="W34" s="5304"/>
    </row>
    <row r="35" spans="1:23" ht="21.75" customHeight="1" thickBot="1" x14ac:dyDescent="0.25">
      <c r="A35" s="5415"/>
      <c r="B35" s="5413"/>
      <c r="C35" s="5424"/>
      <c r="D35" s="5373"/>
      <c r="E35" s="3545"/>
      <c r="F35" s="5323"/>
      <c r="G35" s="4422"/>
      <c r="H35" s="5438"/>
      <c r="I35" s="3436"/>
      <c r="J35" s="3555"/>
      <c r="K35" s="3434" t="s">
        <v>32</v>
      </c>
      <c r="L35" s="3588">
        <v>1291.5999999999999</v>
      </c>
      <c r="M35" s="5436"/>
      <c r="N35" s="5431"/>
      <c r="O35" s="5289"/>
      <c r="W35" s="5304"/>
    </row>
    <row r="36" spans="1:23" ht="31.5" customHeight="1" x14ac:dyDescent="0.2">
      <c r="A36" s="5414" t="s">
        <v>10</v>
      </c>
      <c r="B36" s="5412" t="s">
        <v>10</v>
      </c>
      <c r="C36" s="5423" t="s">
        <v>10</v>
      </c>
      <c r="D36" s="5372" t="s">
        <v>72</v>
      </c>
      <c r="E36" s="3625"/>
      <c r="F36" s="5322" t="s">
        <v>1259</v>
      </c>
      <c r="G36" s="4422"/>
      <c r="H36" s="5458" t="s">
        <v>20</v>
      </c>
      <c r="I36" s="3442" t="s">
        <v>1194</v>
      </c>
      <c r="J36" s="3635" t="s">
        <v>121</v>
      </c>
      <c r="K36" s="3634" t="s">
        <v>1257</v>
      </c>
      <c r="L36" s="3425">
        <v>0.1</v>
      </c>
      <c r="M36" s="3633"/>
      <c r="N36" s="3632" t="s">
        <v>381</v>
      </c>
      <c r="O36" s="3556" t="s">
        <v>78</v>
      </c>
    </row>
    <row r="37" spans="1:23" ht="15.75" customHeight="1" thickBot="1" x14ac:dyDescent="0.25">
      <c r="A37" s="5415"/>
      <c r="B37" s="5413"/>
      <c r="C37" s="5424"/>
      <c r="D37" s="5373"/>
      <c r="E37" s="3625"/>
      <c r="F37" s="5323"/>
      <c r="G37" s="4422"/>
      <c r="H37" s="5438"/>
      <c r="I37" s="3436"/>
      <c r="J37" s="3443"/>
      <c r="K37" s="3434" t="s">
        <v>32</v>
      </c>
      <c r="L37" s="3588">
        <f>SUM(L36)</f>
        <v>0.1</v>
      </c>
      <c r="M37" s="3615"/>
      <c r="N37" s="3614"/>
      <c r="O37" s="3613"/>
    </row>
    <row r="38" spans="1:23" ht="29.25" customHeight="1" x14ac:dyDescent="0.2">
      <c r="A38" s="5414" t="s">
        <v>10</v>
      </c>
      <c r="B38" s="5412" t="s">
        <v>10</v>
      </c>
      <c r="C38" s="5423" t="s">
        <v>10</v>
      </c>
      <c r="D38" s="5372" t="s">
        <v>76</v>
      </c>
      <c r="E38" s="3631"/>
      <c r="F38" s="5322" t="s">
        <v>1258</v>
      </c>
      <c r="G38" s="4421" t="s">
        <v>98</v>
      </c>
      <c r="H38" s="5437" t="s">
        <v>20</v>
      </c>
      <c r="I38" s="3624" t="s">
        <v>1194</v>
      </c>
      <c r="J38" s="3630" t="s">
        <v>121</v>
      </c>
      <c r="K38" s="3629" t="s">
        <v>1257</v>
      </c>
      <c r="L38" s="3425">
        <v>214.2</v>
      </c>
      <c r="M38" s="3628"/>
      <c r="N38" s="3627"/>
      <c r="O38" s="3626"/>
    </row>
    <row r="39" spans="1:23" ht="13.5" customHeight="1" thickBot="1" x14ac:dyDescent="0.25">
      <c r="A39" s="5420"/>
      <c r="B39" s="5421"/>
      <c r="C39" s="5425"/>
      <c r="D39" s="5374"/>
      <c r="E39" s="3625"/>
      <c r="F39" s="5358"/>
      <c r="G39" s="4422"/>
      <c r="H39" s="5444"/>
      <c r="I39" s="3624"/>
      <c r="J39" s="3623"/>
      <c r="K39" s="3622" t="s">
        <v>27</v>
      </c>
      <c r="L39" s="3621">
        <v>13.6</v>
      </c>
      <c r="M39" s="3620"/>
      <c r="N39" s="3619"/>
      <c r="O39" s="3618"/>
    </row>
    <row r="40" spans="1:23" ht="24.75" customHeight="1" thickBot="1" x14ac:dyDescent="0.25">
      <c r="A40" s="5415"/>
      <c r="B40" s="5413"/>
      <c r="C40" s="5424"/>
      <c r="D40" s="5373"/>
      <c r="E40" s="3617"/>
      <c r="F40" s="5323"/>
      <c r="G40" s="4423"/>
      <c r="H40" s="5438"/>
      <c r="I40" s="3436"/>
      <c r="J40" s="3441" t="s">
        <v>179</v>
      </c>
      <c r="K40" s="3434" t="s">
        <v>32</v>
      </c>
      <c r="L40" s="3616">
        <f>SUM(L38,L39)</f>
        <v>227.79999999999998</v>
      </c>
      <c r="M40" s="3615"/>
      <c r="N40" s="3614"/>
      <c r="O40" s="3613"/>
    </row>
    <row r="41" spans="1:23" ht="27" customHeight="1" x14ac:dyDescent="0.2">
      <c r="A41" s="5387" t="s">
        <v>10</v>
      </c>
      <c r="B41" s="5388" t="s">
        <v>10</v>
      </c>
      <c r="C41" s="5379" t="s">
        <v>33</v>
      </c>
      <c r="D41" s="5361" t="s">
        <v>1256</v>
      </c>
      <c r="E41" s="5361"/>
      <c r="F41" s="5362"/>
      <c r="G41" s="4421" t="s">
        <v>99</v>
      </c>
      <c r="H41" s="5437" t="s">
        <v>20</v>
      </c>
      <c r="I41" s="5295" t="s">
        <v>1199</v>
      </c>
      <c r="J41" s="3441" t="s">
        <v>179</v>
      </c>
      <c r="K41" s="3467" t="s">
        <v>22</v>
      </c>
      <c r="L41" s="3528">
        <f>L45+L49+L53+L57+L60</f>
        <v>7711.2999999999993</v>
      </c>
      <c r="M41" s="5460"/>
      <c r="N41" s="5430"/>
      <c r="O41" s="5443"/>
      <c r="Q41" s="3462"/>
      <c r="R41" s="3454"/>
    </row>
    <row r="42" spans="1:23" ht="21" customHeight="1" x14ac:dyDescent="0.2">
      <c r="A42" s="5376"/>
      <c r="B42" s="4179"/>
      <c r="C42" s="5379"/>
      <c r="D42" s="5364"/>
      <c r="E42" s="5364"/>
      <c r="F42" s="5365"/>
      <c r="G42" s="4422"/>
      <c r="H42" s="5444"/>
      <c r="I42" s="5296"/>
      <c r="J42" s="3435" t="s">
        <v>121</v>
      </c>
      <c r="K42" s="3523" t="s">
        <v>27</v>
      </c>
      <c r="L42" s="3612">
        <f>SUM(L50,L46,L54)</f>
        <v>1339.8</v>
      </c>
      <c r="M42" s="5460"/>
      <c r="N42" s="5430"/>
      <c r="O42" s="5443"/>
      <c r="Q42" s="3462"/>
      <c r="R42" s="3454"/>
    </row>
    <row r="43" spans="1:23" ht="23.25" customHeight="1" thickBot="1" x14ac:dyDescent="0.25">
      <c r="A43" s="5376"/>
      <c r="B43" s="4179"/>
      <c r="C43" s="5379"/>
      <c r="D43" s="5364"/>
      <c r="E43" s="5364"/>
      <c r="F43" s="5365"/>
      <c r="G43" s="4422"/>
      <c r="H43" s="5444"/>
      <c r="I43" s="5296"/>
      <c r="J43" s="3449"/>
      <c r="K43" s="3594" t="s">
        <v>29</v>
      </c>
      <c r="L43" s="3458">
        <f>L47+L51+L55+L58+L61</f>
        <v>493.79999999999995</v>
      </c>
      <c r="M43" s="5460"/>
      <c r="N43" s="5430"/>
      <c r="O43" s="5443"/>
      <c r="Q43" s="3462"/>
      <c r="R43" s="3454"/>
    </row>
    <row r="44" spans="1:23" ht="23.25" customHeight="1" thickBot="1" x14ac:dyDescent="0.25">
      <c r="A44" s="5377"/>
      <c r="B44" s="4180"/>
      <c r="C44" s="5380"/>
      <c r="D44" s="5367"/>
      <c r="E44" s="5367"/>
      <c r="F44" s="5368"/>
      <c r="G44" s="4423"/>
      <c r="H44" s="5438"/>
      <c r="I44" s="5296"/>
      <c r="J44" s="3443"/>
      <c r="K44" s="3611" t="s">
        <v>32</v>
      </c>
      <c r="L44" s="3592">
        <f>SUM(L41:L43)</f>
        <v>9544.8999999999978</v>
      </c>
      <c r="M44" s="5436"/>
      <c r="N44" s="5431"/>
      <c r="O44" s="5289"/>
      <c r="Q44" s="3455"/>
      <c r="R44" s="3519"/>
    </row>
    <row r="45" spans="1:23" ht="22.5" customHeight="1" x14ac:dyDescent="0.2">
      <c r="A45" s="5414" t="s">
        <v>10</v>
      </c>
      <c r="B45" s="5412" t="s">
        <v>10</v>
      </c>
      <c r="C45" s="5379" t="s">
        <v>33</v>
      </c>
      <c r="D45" s="5372" t="s">
        <v>10</v>
      </c>
      <c r="E45" s="3549"/>
      <c r="F45" s="5318" t="s">
        <v>1255</v>
      </c>
      <c r="G45" s="4421" t="s">
        <v>99</v>
      </c>
      <c r="H45" s="5437" t="s">
        <v>20</v>
      </c>
      <c r="I45" s="3591">
        <v>9</v>
      </c>
      <c r="J45" s="3498" t="s">
        <v>121</v>
      </c>
      <c r="K45" s="3517" t="s">
        <v>22</v>
      </c>
      <c r="L45" s="3518">
        <v>2250.1</v>
      </c>
      <c r="M45" s="5465" t="s">
        <v>1248</v>
      </c>
      <c r="N45" s="5429" t="s">
        <v>381</v>
      </c>
      <c r="O45" s="5442" t="s">
        <v>1254</v>
      </c>
    </row>
    <row r="46" spans="1:23" ht="22.5" customHeight="1" x14ac:dyDescent="0.2">
      <c r="A46" s="5420"/>
      <c r="B46" s="5421"/>
      <c r="C46" s="5379"/>
      <c r="D46" s="5374"/>
      <c r="E46" s="3551"/>
      <c r="F46" s="5422"/>
      <c r="G46" s="4422"/>
      <c r="H46" s="5444"/>
      <c r="I46" s="3607"/>
      <c r="J46" s="3562"/>
      <c r="K46" s="3610" t="s">
        <v>27</v>
      </c>
      <c r="L46" s="3609">
        <v>503.8</v>
      </c>
      <c r="M46" s="5466"/>
      <c r="N46" s="5430"/>
      <c r="O46" s="5443"/>
    </row>
    <row r="47" spans="1:23" ht="19.5" customHeight="1" thickBot="1" x14ac:dyDescent="0.25">
      <c r="A47" s="5420"/>
      <c r="B47" s="5421"/>
      <c r="C47" s="5379"/>
      <c r="D47" s="5374"/>
      <c r="E47" s="3551"/>
      <c r="F47" s="5422"/>
      <c r="G47" s="4422"/>
      <c r="H47" s="5444"/>
      <c r="I47" s="3450"/>
      <c r="J47" s="3449"/>
      <c r="K47" s="3515" t="s">
        <v>29</v>
      </c>
      <c r="L47" s="3429">
        <v>225.3</v>
      </c>
      <c r="M47" s="5466"/>
      <c r="N47" s="5430"/>
      <c r="O47" s="5443"/>
    </row>
    <row r="48" spans="1:23" ht="20.25" customHeight="1" thickBot="1" x14ac:dyDescent="0.25">
      <c r="A48" s="5415"/>
      <c r="B48" s="5413"/>
      <c r="C48" s="5380"/>
      <c r="D48" s="5373"/>
      <c r="E48" s="3545"/>
      <c r="F48" s="5319"/>
      <c r="G48" s="4423"/>
      <c r="H48" s="5438"/>
      <c r="I48" s="3436"/>
      <c r="J48" s="3443"/>
      <c r="K48" s="3434" t="s">
        <v>32</v>
      </c>
      <c r="L48" s="3608">
        <f>SUM(L45:L47)</f>
        <v>2979.2000000000003</v>
      </c>
      <c r="M48" s="5467"/>
      <c r="N48" s="5431"/>
      <c r="O48" s="5289"/>
    </row>
    <row r="49" spans="1:21" ht="20.25" customHeight="1" x14ac:dyDescent="0.2">
      <c r="A49" s="5414" t="s">
        <v>10</v>
      </c>
      <c r="B49" s="5412" t="s">
        <v>10</v>
      </c>
      <c r="C49" s="5379" t="s">
        <v>33</v>
      </c>
      <c r="D49" s="5372" t="s">
        <v>33</v>
      </c>
      <c r="E49" s="3549"/>
      <c r="F49" s="5417" t="s">
        <v>1253</v>
      </c>
      <c r="G49" s="4421" t="s">
        <v>99</v>
      </c>
      <c r="H49" s="5437" t="s">
        <v>20</v>
      </c>
      <c r="I49" s="3591">
        <v>9</v>
      </c>
      <c r="J49" s="3498" t="s">
        <v>121</v>
      </c>
      <c r="K49" s="3517" t="s">
        <v>22</v>
      </c>
      <c r="L49" s="3518">
        <v>2764.1</v>
      </c>
      <c r="M49" s="5465" t="s">
        <v>1248</v>
      </c>
      <c r="N49" s="5429" t="s">
        <v>381</v>
      </c>
      <c r="O49" s="5442" t="s">
        <v>1252</v>
      </c>
    </row>
    <row r="50" spans="1:21" ht="20.25" customHeight="1" x14ac:dyDescent="0.2">
      <c r="A50" s="5420"/>
      <c r="B50" s="5421"/>
      <c r="C50" s="5379"/>
      <c r="D50" s="5374"/>
      <c r="E50" s="3551"/>
      <c r="F50" s="5418"/>
      <c r="G50" s="4422"/>
      <c r="H50" s="5444"/>
      <c r="I50" s="3607"/>
      <c r="J50" s="3562"/>
      <c r="K50" s="3423" t="s">
        <v>27</v>
      </c>
      <c r="L50" s="3430">
        <v>383.7</v>
      </c>
      <c r="M50" s="5466"/>
      <c r="N50" s="5430"/>
      <c r="O50" s="5443"/>
    </row>
    <row r="51" spans="1:21" ht="17.25" customHeight="1" x14ac:dyDescent="0.2">
      <c r="A51" s="5420"/>
      <c r="B51" s="5421"/>
      <c r="C51" s="5379"/>
      <c r="D51" s="5374"/>
      <c r="E51" s="3551"/>
      <c r="F51" s="5418"/>
      <c r="G51" s="4422"/>
      <c r="H51" s="5444"/>
      <c r="I51" s="3450"/>
      <c r="J51" s="3449"/>
      <c r="K51" s="3423" t="s">
        <v>29</v>
      </c>
      <c r="L51" s="3429">
        <v>88.7</v>
      </c>
      <c r="M51" s="5466"/>
      <c r="N51" s="5430"/>
      <c r="O51" s="5443"/>
    </row>
    <row r="52" spans="1:21" ht="19.5" customHeight="1" thickBot="1" x14ac:dyDescent="0.25">
      <c r="A52" s="5415"/>
      <c r="B52" s="5413"/>
      <c r="C52" s="5380"/>
      <c r="D52" s="5373"/>
      <c r="E52" s="3545"/>
      <c r="F52" s="5419"/>
      <c r="G52" s="4423"/>
      <c r="H52" s="5438"/>
      <c r="I52" s="3436"/>
      <c r="J52" s="3443"/>
      <c r="K52" s="3434" t="s">
        <v>32</v>
      </c>
      <c r="L52" s="3608">
        <f>SUM(L49:L51)</f>
        <v>3236.4999999999995</v>
      </c>
      <c r="M52" s="5467"/>
      <c r="N52" s="5431"/>
      <c r="O52" s="5289"/>
    </row>
    <row r="53" spans="1:21" ht="15.75" customHeight="1" x14ac:dyDescent="0.2">
      <c r="A53" s="5414" t="s">
        <v>10</v>
      </c>
      <c r="B53" s="5412" t="s">
        <v>10</v>
      </c>
      <c r="C53" s="5379" t="s">
        <v>33</v>
      </c>
      <c r="D53" s="5372" t="s">
        <v>38</v>
      </c>
      <c r="E53" s="3549"/>
      <c r="F53" s="5417" t="s">
        <v>1251</v>
      </c>
      <c r="G53" s="4421" t="s">
        <v>99</v>
      </c>
      <c r="H53" s="5437" t="s">
        <v>20</v>
      </c>
      <c r="I53" s="3442" t="s">
        <v>1194</v>
      </c>
      <c r="J53" s="3498" t="s">
        <v>121</v>
      </c>
      <c r="K53" s="3517" t="s">
        <v>22</v>
      </c>
      <c r="L53" s="3425">
        <v>881.2</v>
      </c>
      <c r="M53" s="5468" t="s">
        <v>1248</v>
      </c>
      <c r="N53" s="5441" t="s">
        <v>381</v>
      </c>
      <c r="O53" s="5442" t="s">
        <v>1250</v>
      </c>
    </row>
    <row r="54" spans="1:21" ht="19.5" customHeight="1" x14ac:dyDescent="0.2">
      <c r="A54" s="5420"/>
      <c r="B54" s="5421"/>
      <c r="C54" s="5379"/>
      <c r="D54" s="5374"/>
      <c r="E54" s="3551"/>
      <c r="F54" s="5418"/>
      <c r="G54" s="4422"/>
      <c r="H54" s="5444"/>
      <c r="I54" s="3450"/>
      <c r="J54" s="3449"/>
      <c r="K54" s="3423" t="s">
        <v>27</v>
      </c>
      <c r="L54" s="3589">
        <v>452.3</v>
      </c>
      <c r="M54" s="5469"/>
      <c r="N54" s="5441"/>
      <c r="O54" s="5443"/>
    </row>
    <row r="55" spans="1:21" ht="21.75" customHeight="1" thickBot="1" x14ac:dyDescent="0.25">
      <c r="A55" s="5420"/>
      <c r="B55" s="5421"/>
      <c r="C55" s="5379"/>
      <c r="D55" s="5374"/>
      <c r="E55" s="3551"/>
      <c r="F55" s="5418"/>
      <c r="G55" s="4422"/>
      <c r="H55" s="5444"/>
      <c r="I55" s="3450"/>
      <c r="J55" s="3449"/>
      <c r="K55" s="3515" t="s">
        <v>29</v>
      </c>
      <c r="L55" s="3589">
        <v>120.7</v>
      </c>
      <c r="M55" s="5469"/>
      <c r="N55" s="5441"/>
      <c r="O55" s="5443"/>
    </row>
    <row r="56" spans="1:21" ht="21.75" customHeight="1" thickBot="1" x14ac:dyDescent="0.25">
      <c r="A56" s="5415"/>
      <c r="B56" s="5413"/>
      <c r="C56" s="5380"/>
      <c r="D56" s="5373"/>
      <c r="E56" s="3545"/>
      <c r="F56" s="5419"/>
      <c r="G56" s="4423"/>
      <c r="H56" s="5438"/>
      <c r="I56" s="3436"/>
      <c r="J56" s="3443"/>
      <c r="K56" s="3434" t="s">
        <v>32</v>
      </c>
      <c r="L56" s="3588">
        <f>SUM(L53:L55)</f>
        <v>1454.2</v>
      </c>
      <c r="M56" s="5470"/>
      <c r="N56" s="5428"/>
      <c r="O56" s="5289"/>
    </row>
    <row r="57" spans="1:21" ht="15.75" customHeight="1" x14ac:dyDescent="0.2">
      <c r="A57" s="5414" t="s">
        <v>10</v>
      </c>
      <c r="B57" s="5412" t="s">
        <v>10</v>
      </c>
      <c r="C57" s="5379" t="s">
        <v>33</v>
      </c>
      <c r="D57" s="5372" t="s">
        <v>42</v>
      </c>
      <c r="E57" s="3549"/>
      <c r="F57" s="5318" t="s">
        <v>1249</v>
      </c>
      <c r="G57" s="4421" t="s">
        <v>99</v>
      </c>
      <c r="H57" s="5437" t="s">
        <v>20</v>
      </c>
      <c r="I57" s="3591">
        <v>9</v>
      </c>
      <c r="J57" s="3498" t="s">
        <v>121</v>
      </c>
      <c r="K57" s="3517" t="s">
        <v>22</v>
      </c>
      <c r="L57" s="3518">
        <v>515.9</v>
      </c>
      <c r="M57" s="5468" t="s">
        <v>1248</v>
      </c>
      <c r="N57" s="5427" t="s">
        <v>381</v>
      </c>
      <c r="O57" s="5442" t="s">
        <v>1247</v>
      </c>
    </row>
    <row r="58" spans="1:21" ht="17.25" customHeight="1" x14ac:dyDescent="0.2">
      <c r="A58" s="5420"/>
      <c r="B58" s="5421"/>
      <c r="C58" s="5379"/>
      <c r="D58" s="5374"/>
      <c r="E58" s="3551"/>
      <c r="F58" s="5422"/>
      <c r="G58" s="4422"/>
      <c r="H58" s="5444"/>
      <c r="I58" s="3450"/>
      <c r="J58" s="3449"/>
      <c r="K58" s="3423" t="s">
        <v>29</v>
      </c>
      <c r="L58" s="3589">
        <v>30.9</v>
      </c>
      <c r="M58" s="5469"/>
      <c r="N58" s="5441"/>
      <c r="O58" s="5443"/>
    </row>
    <row r="59" spans="1:21" ht="21" customHeight="1" thickBot="1" x14ac:dyDescent="0.25">
      <c r="A59" s="5415"/>
      <c r="B59" s="5413"/>
      <c r="C59" s="5380"/>
      <c r="D59" s="5373"/>
      <c r="E59" s="3545"/>
      <c r="F59" s="5319"/>
      <c r="G59" s="4423"/>
      <c r="H59" s="5438"/>
      <c r="I59" s="3436"/>
      <c r="J59" s="3443"/>
      <c r="K59" s="3434" t="s">
        <v>32</v>
      </c>
      <c r="L59" s="3608">
        <f>SUM(L57:L58)</f>
        <v>546.79999999999995</v>
      </c>
      <c r="M59" s="5470"/>
      <c r="N59" s="5428"/>
      <c r="O59" s="5289"/>
    </row>
    <row r="60" spans="1:21" ht="20.25" customHeight="1" x14ac:dyDescent="0.2">
      <c r="A60" s="5414" t="s">
        <v>10</v>
      </c>
      <c r="B60" s="5412" t="s">
        <v>10</v>
      </c>
      <c r="C60" s="5379" t="s">
        <v>33</v>
      </c>
      <c r="D60" s="5372" t="s">
        <v>44</v>
      </c>
      <c r="E60" s="3549"/>
      <c r="F60" s="5417" t="s">
        <v>1246</v>
      </c>
      <c r="G60" s="4421" t="s">
        <v>99</v>
      </c>
      <c r="H60" s="5437" t="s">
        <v>20</v>
      </c>
      <c r="I60" s="3607">
        <v>1</v>
      </c>
      <c r="J60" s="3441" t="s">
        <v>179</v>
      </c>
      <c r="K60" s="3517" t="s">
        <v>22</v>
      </c>
      <c r="L60" s="3586">
        <v>1300</v>
      </c>
      <c r="M60" s="3465" t="s">
        <v>1245</v>
      </c>
      <c r="N60" s="3464" t="s">
        <v>1244</v>
      </c>
      <c r="O60" s="3606" t="s">
        <v>1243</v>
      </c>
      <c r="Q60" s="5315"/>
      <c r="R60" s="1142"/>
      <c r="S60" s="5359"/>
    </row>
    <row r="61" spans="1:21" ht="17.25" customHeight="1" x14ac:dyDescent="0.2">
      <c r="A61" s="5420"/>
      <c r="B61" s="5421"/>
      <c r="C61" s="5379"/>
      <c r="D61" s="5374"/>
      <c r="E61" s="3551"/>
      <c r="F61" s="5418"/>
      <c r="G61" s="4422"/>
      <c r="H61" s="5444"/>
      <c r="I61" s="3450" t="s">
        <v>472</v>
      </c>
      <c r="J61" s="3605" t="s">
        <v>187</v>
      </c>
      <c r="K61" s="3423" t="s">
        <v>29</v>
      </c>
      <c r="L61" s="3429">
        <v>28.2</v>
      </c>
      <c r="M61" s="3509"/>
      <c r="N61" s="3604"/>
      <c r="O61" s="3603"/>
      <c r="Q61" s="5315"/>
      <c r="R61" s="3598"/>
      <c r="S61" s="5359"/>
      <c r="U61" s="3602"/>
    </row>
    <row r="62" spans="1:21" ht="30" customHeight="1" thickBot="1" x14ac:dyDescent="0.25">
      <c r="A62" s="5415"/>
      <c r="B62" s="5413"/>
      <c r="C62" s="5380"/>
      <c r="D62" s="5373"/>
      <c r="E62" s="3545"/>
      <c r="F62" s="5419"/>
      <c r="G62" s="4423"/>
      <c r="H62" s="5438"/>
      <c r="I62" s="3436"/>
      <c r="J62" s="3443"/>
      <c r="K62" s="3601" t="s">
        <v>32</v>
      </c>
      <c r="L62" s="3600">
        <f>SUM(L60:L61)</f>
        <v>1328.2</v>
      </c>
      <c r="M62" s="1006"/>
      <c r="N62" s="3457"/>
      <c r="O62" s="3599"/>
      <c r="Q62" s="5315"/>
      <c r="R62" s="3598"/>
      <c r="S62" s="5359"/>
    </row>
    <row r="63" spans="1:21" ht="26.45" customHeight="1" x14ac:dyDescent="0.2">
      <c r="A63" s="5375" t="s">
        <v>10</v>
      </c>
      <c r="B63" s="4178" t="s">
        <v>10</v>
      </c>
      <c r="C63" s="5379" t="s">
        <v>63</v>
      </c>
      <c r="D63" s="5361" t="s">
        <v>1242</v>
      </c>
      <c r="E63" s="5361"/>
      <c r="F63" s="5362"/>
      <c r="G63" s="4421" t="s">
        <v>1235</v>
      </c>
      <c r="H63" s="5316" t="s">
        <v>20</v>
      </c>
      <c r="I63" s="5350" t="s">
        <v>420</v>
      </c>
      <c r="J63" s="3435" t="s">
        <v>121</v>
      </c>
      <c r="K63" s="3467" t="s">
        <v>22</v>
      </c>
      <c r="L63" s="3528">
        <f>L67+L70+L73</f>
        <v>194.7</v>
      </c>
      <c r="M63" s="3446"/>
      <c r="N63" s="3445"/>
      <c r="O63" s="3552"/>
      <c r="Q63" s="3462"/>
      <c r="R63" s="3454"/>
    </row>
    <row r="64" spans="1:21" ht="38.25" x14ac:dyDescent="0.2">
      <c r="A64" s="5376"/>
      <c r="B64" s="4179"/>
      <c r="C64" s="5379"/>
      <c r="D64" s="5364"/>
      <c r="E64" s="5364"/>
      <c r="F64" s="5365"/>
      <c r="G64" s="4422"/>
      <c r="H64" s="5293"/>
      <c r="I64" s="5351"/>
      <c r="J64" s="3595"/>
      <c r="K64" s="3523" t="s">
        <v>27</v>
      </c>
      <c r="L64" s="3571">
        <f>L71</f>
        <v>160.19999999999999</v>
      </c>
      <c r="M64" s="3597" t="s">
        <v>1241</v>
      </c>
      <c r="N64" s="3538" t="s">
        <v>314</v>
      </c>
      <c r="O64" s="3596" t="s">
        <v>1240</v>
      </c>
      <c r="Q64" s="3462"/>
      <c r="R64" s="3569"/>
    </row>
    <row r="65" spans="1:18" ht="13.15" customHeight="1" thickBot="1" x14ac:dyDescent="0.25">
      <c r="A65" s="5376"/>
      <c r="B65" s="4179"/>
      <c r="C65" s="5379"/>
      <c r="D65" s="5364"/>
      <c r="E65" s="5364"/>
      <c r="F65" s="5365"/>
      <c r="G65" s="4422"/>
      <c r="H65" s="5293"/>
      <c r="I65" s="5351"/>
      <c r="J65" s="3595"/>
      <c r="K65" s="3594" t="s">
        <v>29</v>
      </c>
      <c r="L65" s="3458">
        <f>L68</f>
        <v>0.6</v>
      </c>
      <c r="M65" s="5320" t="s">
        <v>1239</v>
      </c>
      <c r="N65" s="5278" t="s">
        <v>214</v>
      </c>
      <c r="O65" s="5288" t="s">
        <v>892</v>
      </c>
      <c r="Q65" s="3462"/>
      <c r="R65" s="3454"/>
    </row>
    <row r="66" spans="1:18" ht="13.5" thickBot="1" x14ac:dyDescent="0.25">
      <c r="A66" s="5377"/>
      <c r="B66" s="4180"/>
      <c r="C66" s="5380"/>
      <c r="D66" s="5367"/>
      <c r="E66" s="5367"/>
      <c r="F66" s="5368"/>
      <c r="G66" s="4423"/>
      <c r="H66" s="5317"/>
      <c r="I66" s="5351"/>
      <c r="J66" s="3506"/>
      <c r="K66" s="3593" t="s">
        <v>32</v>
      </c>
      <c r="L66" s="3592">
        <f>SUM(L63:L65)</f>
        <v>355.5</v>
      </c>
      <c r="M66" s="5321"/>
      <c r="N66" s="5280"/>
      <c r="O66" s="5289"/>
      <c r="Q66" s="3455"/>
      <c r="R66" s="3563"/>
    </row>
    <row r="67" spans="1:18" ht="20.25" customHeight="1" x14ac:dyDescent="0.2">
      <c r="A67" s="5414" t="s">
        <v>10</v>
      </c>
      <c r="B67" s="5412" t="s">
        <v>10</v>
      </c>
      <c r="C67" s="5379" t="s">
        <v>63</v>
      </c>
      <c r="D67" s="5372" t="s">
        <v>10</v>
      </c>
      <c r="E67" s="3549"/>
      <c r="F67" s="5417" t="s">
        <v>1238</v>
      </c>
      <c r="G67" s="4421" t="s">
        <v>1235</v>
      </c>
      <c r="H67" s="5416" t="s">
        <v>20</v>
      </c>
      <c r="I67" s="3591">
        <v>9</v>
      </c>
      <c r="J67" s="3498" t="s">
        <v>121</v>
      </c>
      <c r="K67" s="3517" t="s">
        <v>22</v>
      </c>
      <c r="L67" s="3425">
        <v>8.9</v>
      </c>
      <c r="M67" s="3590"/>
      <c r="N67" s="3557"/>
      <c r="O67" s="3556"/>
    </row>
    <row r="68" spans="1:18" ht="20.25" customHeight="1" x14ac:dyDescent="0.2">
      <c r="A68" s="5420"/>
      <c r="B68" s="5421"/>
      <c r="C68" s="5379"/>
      <c r="D68" s="5374"/>
      <c r="E68" s="3551"/>
      <c r="F68" s="5418"/>
      <c r="G68" s="4422"/>
      <c r="H68" s="5293"/>
      <c r="I68" s="3450"/>
      <c r="J68" s="3449"/>
      <c r="K68" s="3423" t="s">
        <v>29</v>
      </c>
      <c r="L68" s="3589">
        <v>0.6</v>
      </c>
      <c r="M68" s="3587"/>
      <c r="N68" s="1246"/>
      <c r="O68" s="3431"/>
    </row>
    <row r="69" spans="1:18" ht="21.75" customHeight="1" thickBot="1" x14ac:dyDescent="0.25">
      <c r="A69" s="5415"/>
      <c r="B69" s="5413"/>
      <c r="C69" s="5380"/>
      <c r="D69" s="5373"/>
      <c r="E69" s="3545"/>
      <c r="F69" s="5419"/>
      <c r="G69" s="4423"/>
      <c r="H69" s="5317"/>
      <c r="I69" s="3436"/>
      <c r="J69" s="3443"/>
      <c r="K69" s="3434" t="s">
        <v>32</v>
      </c>
      <c r="L69" s="3588">
        <f>SUM(L67:L68)</f>
        <v>9.5</v>
      </c>
      <c r="M69" s="3587"/>
      <c r="N69" s="1246"/>
      <c r="O69" s="3431"/>
    </row>
    <row r="70" spans="1:18" ht="21" customHeight="1" x14ac:dyDescent="0.2">
      <c r="A70" s="5414" t="s">
        <v>10</v>
      </c>
      <c r="B70" s="5412" t="s">
        <v>10</v>
      </c>
      <c r="C70" s="5379" t="s">
        <v>63</v>
      </c>
      <c r="D70" s="5372" t="s">
        <v>33</v>
      </c>
      <c r="E70" s="3549"/>
      <c r="F70" s="5417" t="s">
        <v>1237</v>
      </c>
      <c r="G70" s="4421" t="s">
        <v>1235</v>
      </c>
      <c r="H70" s="5416" t="s">
        <v>20</v>
      </c>
      <c r="I70" s="3591">
        <v>9</v>
      </c>
      <c r="J70" s="3498" t="s">
        <v>121</v>
      </c>
      <c r="K70" s="3517" t="s">
        <v>22</v>
      </c>
      <c r="L70" s="3554">
        <v>72.3</v>
      </c>
      <c r="M70" s="3590"/>
      <c r="N70" s="3557"/>
      <c r="O70" s="3556"/>
    </row>
    <row r="71" spans="1:18" ht="17.25" customHeight="1" x14ac:dyDescent="0.2">
      <c r="A71" s="5420"/>
      <c r="B71" s="5421"/>
      <c r="C71" s="5379"/>
      <c r="D71" s="5374"/>
      <c r="E71" s="3551"/>
      <c r="F71" s="5418"/>
      <c r="G71" s="4422"/>
      <c r="H71" s="5293"/>
      <c r="I71" s="3450"/>
      <c r="J71" s="3449"/>
      <c r="K71" s="3423" t="s">
        <v>27</v>
      </c>
      <c r="L71" s="3589">
        <v>160.19999999999999</v>
      </c>
      <c r="M71" s="3587"/>
      <c r="N71" s="1246"/>
      <c r="O71" s="3431"/>
    </row>
    <row r="72" spans="1:18" ht="21" customHeight="1" thickBot="1" x14ac:dyDescent="0.25">
      <c r="A72" s="5415"/>
      <c r="B72" s="5413"/>
      <c r="C72" s="5380"/>
      <c r="D72" s="5373"/>
      <c r="E72" s="3545"/>
      <c r="F72" s="5419"/>
      <c r="G72" s="4423"/>
      <c r="H72" s="5317"/>
      <c r="I72" s="3436"/>
      <c r="J72" s="3443"/>
      <c r="K72" s="3434" t="s">
        <v>32</v>
      </c>
      <c r="L72" s="3588">
        <f>SUM(L70:L71)</f>
        <v>232.5</v>
      </c>
      <c r="M72" s="3587"/>
      <c r="N72" s="1246"/>
      <c r="O72" s="3431"/>
    </row>
    <row r="73" spans="1:18" ht="18.75" customHeight="1" x14ac:dyDescent="0.2">
      <c r="A73" s="5414" t="s">
        <v>10</v>
      </c>
      <c r="B73" s="5412" t="s">
        <v>10</v>
      </c>
      <c r="C73" s="5379" t="s">
        <v>63</v>
      </c>
      <c r="D73" s="5372" t="s">
        <v>38</v>
      </c>
      <c r="E73" s="3549"/>
      <c r="F73" s="5318" t="s">
        <v>1236</v>
      </c>
      <c r="G73" s="4421" t="s">
        <v>1235</v>
      </c>
      <c r="H73" s="5416" t="s">
        <v>20</v>
      </c>
      <c r="I73" s="3450" t="s">
        <v>1194</v>
      </c>
      <c r="J73" s="3498" t="s">
        <v>121</v>
      </c>
      <c r="K73" s="3517" t="s">
        <v>22</v>
      </c>
      <c r="L73" s="3586">
        <v>113.5</v>
      </c>
      <c r="M73" s="5284" t="s">
        <v>1234</v>
      </c>
      <c r="N73" s="5286" t="s">
        <v>214</v>
      </c>
      <c r="O73" s="5288" t="s">
        <v>1017</v>
      </c>
    </row>
    <row r="74" spans="1:18" ht="21.75" customHeight="1" thickBot="1" x14ac:dyDescent="0.25">
      <c r="A74" s="5415"/>
      <c r="B74" s="5413"/>
      <c r="C74" s="5380"/>
      <c r="D74" s="5373"/>
      <c r="E74" s="3545"/>
      <c r="F74" s="5319"/>
      <c r="G74" s="4423"/>
      <c r="H74" s="5317"/>
      <c r="I74" s="3436"/>
      <c r="J74" s="3443"/>
      <c r="K74" s="3581" t="s">
        <v>32</v>
      </c>
      <c r="L74" s="3585">
        <f>SUM(L73)</f>
        <v>113.5</v>
      </c>
      <c r="M74" s="5285"/>
      <c r="N74" s="5287"/>
      <c r="O74" s="5289"/>
    </row>
    <row r="75" spans="1:18" ht="26.45" customHeight="1" x14ac:dyDescent="0.2">
      <c r="A75" s="5375" t="s">
        <v>10</v>
      </c>
      <c r="B75" s="4178" t="s">
        <v>10</v>
      </c>
      <c r="C75" s="5378" t="s">
        <v>66</v>
      </c>
      <c r="D75" s="5360" t="s">
        <v>1230</v>
      </c>
      <c r="E75" s="5361"/>
      <c r="F75" s="5362"/>
      <c r="G75" s="4421" t="s">
        <v>1233</v>
      </c>
      <c r="H75" s="5381" t="s">
        <v>20</v>
      </c>
      <c r="I75" s="5344" t="s">
        <v>21</v>
      </c>
      <c r="J75" s="4385" t="s">
        <v>119</v>
      </c>
      <c r="K75" s="3467" t="s">
        <v>22</v>
      </c>
      <c r="L75" s="3466">
        <v>0</v>
      </c>
      <c r="M75" s="3527" t="s">
        <v>1232</v>
      </c>
      <c r="N75" s="3476" t="s">
        <v>381</v>
      </c>
      <c r="O75" s="3584"/>
    </row>
    <row r="76" spans="1:18" ht="19.5" customHeight="1" x14ac:dyDescent="0.2">
      <c r="A76" s="5376"/>
      <c r="B76" s="4179"/>
      <c r="C76" s="5379"/>
      <c r="D76" s="5363"/>
      <c r="E76" s="5364"/>
      <c r="F76" s="5365"/>
      <c r="G76" s="4422"/>
      <c r="H76" s="5382"/>
      <c r="I76" s="5345"/>
      <c r="J76" s="4386"/>
      <c r="K76" s="3525" t="s">
        <v>54</v>
      </c>
      <c r="L76" s="3522">
        <v>0</v>
      </c>
      <c r="M76" s="5312" t="s">
        <v>1231</v>
      </c>
      <c r="N76" s="5278" t="s">
        <v>214</v>
      </c>
      <c r="O76" s="5281"/>
    </row>
    <row r="77" spans="1:18" ht="16.5" customHeight="1" x14ac:dyDescent="0.2">
      <c r="A77" s="5376"/>
      <c r="B77" s="4179"/>
      <c r="C77" s="5379"/>
      <c r="D77" s="5363"/>
      <c r="E77" s="5364"/>
      <c r="F77" s="5365"/>
      <c r="G77" s="4422"/>
      <c r="H77" s="5382"/>
      <c r="I77" s="5345"/>
      <c r="J77" s="4386"/>
      <c r="K77" s="3523" t="s">
        <v>29</v>
      </c>
      <c r="L77" s="3522">
        <v>0</v>
      </c>
      <c r="M77" s="5313"/>
      <c r="N77" s="5279"/>
      <c r="O77" s="5282"/>
    </row>
    <row r="78" spans="1:18" ht="24" customHeight="1" thickBot="1" x14ac:dyDescent="0.25">
      <c r="A78" s="5377"/>
      <c r="B78" s="4180"/>
      <c r="C78" s="5380"/>
      <c r="D78" s="5366"/>
      <c r="E78" s="5367"/>
      <c r="F78" s="5368"/>
      <c r="G78" s="4422"/>
      <c r="H78" s="5382"/>
      <c r="I78" s="5345"/>
      <c r="J78" s="4386"/>
      <c r="K78" s="3521" t="s">
        <v>32</v>
      </c>
      <c r="L78" s="3564">
        <f>SUM(L75:L77)</f>
        <v>0</v>
      </c>
      <c r="M78" s="5314"/>
      <c r="N78" s="5280"/>
      <c r="O78" s="5283"/>
    </row>
    <row r="79" spans="1:18" ht="24" customHeight="1" x14ac:dyDescent="0.2">
      <c r="A79" s="5375" t="s">
        <v>10</v>
      </c>
      <c r="B79" s="4178" t="s">
        <v>10</v>
      </c>
      <c r="C79" s="5378" t="s">
        <v>66</v>
      </c>
      <c r="D79" s="5372" t="s">
        <v>10</v>
      </c>
      <c r="E79" s="3549"/>
      <c r="F79" s="5369" t="s">
        <v>1230</v>
      </c>
      <c r="G79" s="4422"/>
      <c r="H79" s="5382"/>
      <c r="I79" s="5345"/>
      <c r="J79" s="4386"/>
      <c r="K79" s="3426" t="s">
        <v>22</v>
      </c>
      <c r="L79" s="3583">
        <v>0</v>
      </c>
      <c r="M79" s="3509"/>
      <c r="N79" s="3508"/>
      <c r="O79" s="3579"/>
    </row>
    <row r="80" spans="1:18" ht="24" customHeight="1" x14ac:dyDescent="0.2">
      <c r="A80" s="5376"/>
      <c r="B80" s="4179"/>
      <c r="C80" s="5379"/>
      <c r="D80" s="5374"/>
      <c r="E80" s="3551"/>
      <c r="F80" s="5370"/>
      <c r="G80" s="4422"/>
      <c r="H80" s="5382"/>
      <c r="I80" s="5345"/>
      <c r="J80" s="4386"/>
      <c r="K80" s="3517" t="s">
        <v>54</v>
      </c>
      <c r="L80" s="3582"/>
      <c r="M80" s="3509"/>
      <c r="N80" s="3508"/>
      <c r="O80" s="3579"/>
    </row>
    <row r="81" spans="1:18" ht="24" customHeight="1" x14ac:dyDescent="0.2">
      <c r="A81" s="5376"/>
      <c r="B81" s="4179"/>
      <c r="C81" s="5379"/>
      <c r="D81" s="5374"/>
      <c r="E81" s="3551"/>
      <c r="F81" s="5370"/>
      <c r="G81" s="4422"/>
      <c r="H81" s="5382"/>
      <c r="I81" s="5345"/>
      <c r="J81" s="4386"/>
      <c r="K81" s="3423" t="s">
        <v>29</v>
      </c>
      <c r="L81" s="3582"/>
      <c r="M81" s="3509"/>
      <c r="N81" s="3508"/>
      <c r="O81" s="3579"/>
    </row>
    <row r="82" spans="1:18" ht="24" customHeight="1" thickBot="1" x14ac:dyDescent="0.25">
      <c r="A82" s="5377"/>
      <c r="B82" s="4180"/>
      <c r="C82" s="5380"/>
      <c r="D82" s="5373"/>
      <c r="E82" s="3545"/>
      <c r="F82" s="5371"/>
      <c r="G82" s="4423"/>
      <c r="H82" s="5383"/>
      <c r="I82" s="5346"/>
      <c r="J82" s="4387"/>
      <c r="K82" s="3581" t="s">
        <v>32</v>
      </c>
      <c r="L82" s="3580">
        <f>SUM(L79:L81)</f>
        <v>0</v>
      </c>
      <c r="M82" s="3509"/>
      <c r="N82" s="3508"/>
      <c r="O82" s="3579"/>
    </row>
    <row r="83" spans="1:18" ht="36" customHeight="1" thickBot="1" x14ac:dyDescent="0.25">
      <c r="A83" s="5352" t="s">
        <v>10</v>
      </c>
      <c r="B83" s="5355" t="s">
        <v>10</v>
      </c>
      <c r="C83" s="3578" t="s">
        <v>68</v>
      </c>
      <c r="D83" s="5361" t="s">
        <v>1229</v>
      </c>
      <c r="E83" s="5361"/>
      <c r="F83" s="5362"/>
      <c r="G83" s="4421" t="s">
        <v>1217</v>
      </c>
      <c r="H83" s="5292" t="s">
        <v>20</v>
      </c>
      <c r="I83" s="5295" t="s">
        <v>1228</v>
      </c>
      <c r="J83" s="3577" t="s">
        <v>187</v>
      </c>
      <c r="K83" s="3576" t="s">
        <v>22</v>
      </c>
      <c r="L83" s="3575">
        <f>L88+L94</f>
        <v>35</v>
      </c>
      <c r="M83" s="3574" t="s">
        <v>1227</v>
      </c>
      <c r="N83" s="3480" t="s">
        <v>314</v>
      </c>
      <c r="O83" s="3573">
        <v>92</v>
      </c>
      <c r="Q83" s="3462"/>
      <c r="R83" s="3454"/>
    </row>
    <row r="84" spans="1:18" ht="36" x14ac:dyDescent="0.2">
      <c r="A84" s="5353"/>
      <c r="B84" s="5356"/>
      <c r="C84" s="3566"/>
      <c r="D84" s="5364"/>
      <c r="E84" s="5364"/>
      <c r="F84" s="5365"/>
      <c r="G84" s="4422"/>
      <c r="H84" s="5293"/>
      <c r="I84" s="5296"/>
      <c r="J84" s="3572" t="s">
        <v>121</v>
      </c>
      <c r="K84" s="3525" t="s">
        <v>27</v>
      </c>
      <c r="L84" s="3571">
        <f>L89+L92</f>
        <v>422.2</v>
      </c>
      <c r="M84" s="3568" t="s">
        <v>1226</v>
      </c>
      <c r="N84" s="3445" t="s">
        <v>314</v>
      </c>
      <c r="O84" s="3570">
        <v>84</v>
      </c>
      <c r="Q84" s="3462"/>
      <c r="R84" s="3569"/>
    </row>
    <row r="85" spans="1:18" ht="21.75" customHeight="1" x14ac:dyDescent="0.2">
      <c r="A85" s="5353"/>
      <c r="B85" s="5356"/>
      <c r="C85" s="3566"/>
      <c r="D85" s="5364"/>
      <c r="E85" s="5364"/>
      <c r="F85" s="5365"/>
      <c r="G85" s="4422"/>
      <c r="H85" s="5293"/>
      <c r="I85" s="5296"/>
      <c r="J85" s="3449"/>
      <c r="K85" s="5298" t="s">
        <v>29</v>
      </c>
      <c r="L85" s="5300">
        <f>L90</f>
        <v>72.3</v>
      </c>
      <c r="M85" s="3568" t="s">
        <v>1225</v>
      </c>
      <c r="N85" s="3567" t="s">
        <v>1192</v>
      </c>
      <c r="O85" s="3537"/>
      <c r="Q85" s="5459"/>
      <c r="R85" s="5324"/>
    </row>
    <row r="86" spans="1:18" ht="13.15" customHeight="1" x14ac:dyDescent="0.2">
      <c r="A86" s="5353"/>
      <c r="B86" s="5356"/>
      <c r="C86" s="3566"/>
      <c r="D86" s="5364"/>
      <c r="E86" s="5364"/>
      <c r="F86" s="5365"/>
      <c r="G86" s="4422"/>
      <c r="H86" s="5293"/>
      <c r="I86" s="5296"/>
      <c r="J86" s="3449"/>
      <c r="K86" s="5299"/>
      <c r="L86" s="5301"/>
      <c r="M86" s="5302" t="s">
        <v>1224</v>
      </c>
      <c r="N86" s="5305" t="s">
        <v>1192</v>
      </c>
      <c r="O86" s="5307"/>
      <c r="Q86" s="5459"/>
      <c r="R86" s="5324"/>
    </row>
    <row r="87" spans="1:18" ht="26.25" customHeight="1" thickBot="1" x14ac:dyDescent="0.25">
      <c r="A87" s="5354"/>
      <c r="B87" s="5357"/>
      <c r="C87" s="3565"/>
      <c r="D87" s="5367"/>
      <c r="E87" s="5367"/>
      <c r="F87" s="5368"/>
      <c r="G87" s="4423"/>
      <c r="H87" s="5294"/>
      <c r="I87" s="5297"/>
      <c r="J87" s="3443"/>
      <c r="K87" s="3459" t="s">
        <v>32</v>
      </c>
      <c r="L87" s="3564">
        <f>SUM(L83:L86)</f>
        <v>529.5</v>
      </c>
      <c r="M87" s="5303"/>
      <c r="N87" s="5306"/>
      <c r="O87" s="5308"/>
      <c r="Q87" s="3455"/>
      <c r="R87" s="3563"/>
    </row>
    <row r="88" spans="1:18" ht="24.75" customHeight="1" x14ac:dyDescent="0.2">
      <c r="A88" s="5414" t="s">
        <v>10</v>
      </c>
      <c r="B88" s="5412" t="s">
        <v>10</v>
      </c>
      <c r="C88" s="5379" t="s">
        <v>68</v>
      </c>
      <c r="D88" s="5372" t="s">
        <v>10</v>
      </c>
      <c r="E88" s="3549"/>
      <c r="F88" s="5318" t="s">
        <v>1223</v>
      </c>
      <c r="G88" s="4421" t="s">
        <v>1217</v>
      </c>
      <c r="H88" s="5292" t="s">
        <v>20</v>
      </c>
      <c r="I88" s="3442" t="s">
        <v>472</v>
      </c>
      <c r="J88" s="3562" t="s">
        <v>187</v>
      </c>
      <c r="K88" s="3517" t="s">
        <v>22</v>
      </c>
      <c r="L88" s="3559">
        <v>35</v>
      </c>
      <c r="M88" s="3558"/>
      <c r="N88" s="3557"/>
      <c r="O88" s="3556"/>
    </row>
    <row r="89" spans="1:18" ht="20.25" customHeight="1" x14ac:dyDescent="0.2">
      <c r="A89" s="5420"/>
      <c r="B89" s="5421"/>
      <c r="C89" s="5379"/>
      <c r="D89" s="5374"/>
      <c r="E89" s="3551"/>
      <c r="F89" s="5422"/>
      <c r="G89" s="4422"/>
      <c r="H89" s="5293"/>
      <c r="I89" s="3450" t="s">
        <v>1194</v>
      </c>
      <c r="J89" s="3498" t="s">
        <v>121</v>
      </c>
      <c r="K89" s="3423" t="s">
        <v>27</v>
      </c>
      <c r="L89" s="3561">
        <v>155.5</v>
      </c>
      <c r="M89" s="3432"/>
      <c r="N89" s="1246"/>
      <c r="O89" s="3431"/>
    </row>
    <row r="90" spans="1:18" ht="21.75" customHeight="1" thickBot="1" x14ac:dyDescent="0.25">
      <c r="A90" s="5420"/>
      <c r="B90" s="5421"/>
      <c r="C90" s="5379"/>
      <c r="D90" s="5374"/>
      <c r="E90" s="3551"/>
      <c r="F90" s="5422"/>
      <c r="G90" s="4422"/>
      <c r="H90" s="5293"/>
      <c r="I90" s="3450"/>
      <c r="J90" s="3449"/>
      <c r="K90" s="3515" t="s">
        <v>29</v>
      </c>
      <c r="L90" s="3560">
        <v>72.3</v>
      </c>
      <c r="M90" s="3432"/>
      <c r="N90" s="1246"/>
      <c r="O90" s="3431"/>
    </row>
    <row r="91" spans="1:18" ht="20.25" customHeight="1" thickBot="1" x14ac:dyDescent="0.25">
      <c r="A91" s="5415"/>
      <c r="B91" s="5413"/>
      <c r="C91" s="5380"/>
      <c r="D91" s="5373"/>
      <c r="E91" s="3545"/>
      <c r="F91" s="5319"/>
      <c r="G91" s="4423"/>
      <c r="H91" s="5293"/>
      <c r="I91" s="3436"/>
      <c r="J91" s="3443"/>
      <c r="K91" s="3434" t="s">
        <v>32</v>
      </c>
      <c r="L91" s="3433">
        <f>SUM(L88:L90)</f>
        <v>262.8</v>
      </c>
      <c r="M91" s="3432"/>
      <c r="N91" s="1246"/>
      <c r="O91" s="3431"/>
    </row>
    <row r="92" spans="1:18" ht="24.75" customHeight="1" x14ac:dyDescent="0.2">
      <c r="A92" s="5414" t="s">
        <v>10</v>
      </c>
      <c r="B92" s="5412" t="s">
        <v>10</v>
      </c>
      <c r="C92" s="5379" t="s">
        <v>68</v>
      </c>
      <c r="D92" s="5372" t="s">
        <v>33</v>
      </c>
      <c r="E92" s="3549"/>
      <c r="F92" s="5318" t="s">
        <v>1222</v>
      </c>
      <c r="G92" s="4421" t="s">
        <v>1217</v>
      </c>
      <c r="H92" s="5293"/>
      <c r="I92" s="3442" t="s">
        <v>1194</v>
      </c>
      <c r="J92" s="3498" t="s">
        <v>121</v>
      </c>
      <c r="K92" s="3517" t="s">
        <v>27</v>
      </c>
      <c r="L92" s="3559">
        <v>266.7</v>
      </c>
      <c r="M92" s="3558"/>
      <c r="N92" s="3557"/>
      <c r="O92" s="3556"/>
    </row>
    <row r="93" spans="1:18" ht="26.25" customHeight="1" thickBot="1" x14ac:dyDescent="0.25">
      <c r="A93" s="5415"/>
      <c r="B93" s="5413"/>
      <c r="C93" s="5380"/>
      <c r="D93" s="5373"/>
      <c r="E93" s="3545"/>
      <c r="F93" s="5319"/>
      <c r="G93" s="4423"/>
      <c r="H93" s="5293"/>
      <c r="I93" s="3436"/>
      <c r="J93" s="3443"/>
      <c r="K93" s="3434" t="s">
        <v>32</v>
      </c>
      <c r="L93" s="3433">
        <f>SUM(L92)</f>
        <v>266.7</v>
      </c>
      <c r="M93" s="3543"/>
      <c r="N93" s="1195"/>
      <c r="O93" s="3542"/>
    </row>
    <row r="94" spans="1:18" ht="21.75" customHeight="1" x14ac:dyDescent="0.2">
      <c r="A94" s="5414" t="s">
        <v>10</v>
      </c>
      <c r="B94" s="5412" t="s">
        <v>10</v>
      </c>
      <c r="C94" s="5379" t="s">
        <v>68</v>
      </c>
      <c r="D94" s="5372" t="s">
        <v>38</v>
      </c>
      <c r="E94" s="3551"/>
      <c r="F94" s="5322" t="s">
        <v>1221</v>
      </c>
      <c r="G94" s="4421" t="s">
        <v>1217</v>
      </c>
      <c r="H94" s="5293"/>
      <c r="I94" s="3442" t="s">
        <v>1194</v>
      </c>
      <c r="J94" s="3498" t="s">
        <v>121</v>
      </c>
      <c r="K94" s="3517" t="s">
        <v>22</v>
      </c>
      <c r="L94" s="3425">
        <v>0</v>
      </c>
      <c r="M94" s="5392" t="s">
        <v>1220</v>
      </c>
      <c r="N94" s="5394" t="s">
        <v>1192</v>
      </c>
      <c r="O94" s="5326">
        <v>16</v>
      </c>
    </row>
    <row r="95" spans="1:18" ht="24.75" customHeight="1" thickBot="1" x14ac:dyDescent="0.25">
      <c r="A95" s="5415"/>
      <c r="B95" s="5413"/>
      <c r="C95" s="5380"/>
      <c r="D95" s="5373"/>
      <c r="E95" s="3551"/>
      <c r="F95" s="5358"/>
      <c r="G95" s="4423"/>
      <c r="H95" s="5293"/>
      <c r="I95" s="3436"/>
      <c r="J95" s="3555"/>
      <c r="K95" s="3434" t="s">
        <v>32</v>
      </c>
      <c r="L95" s="3550">
        <f>SUM(L94)</f>
        <v>0</v>
      </c>
      <c r="M95" s="5393"/>
      <c r="N95" s="5395"/>
      <c r="O95" s="5327"/>
    </row>
    <row r="96" spans="1:18" ht="24" customHeight="1" x14ac:dyDescent="0.2">
      <c r="A96" s="5414" t="s">
        <v>10</v>
      </c>
      <c r="B96" s="5412" t="s">
        <v>10</v>
      </c>
      <c r="C96" s="5379" t="s">
        <v>68</v>
      </c>
      <c r="D96" s="5372" t="s">
        <v>42</v>
      </c>
      <c r="E96" s="3551"/>
      <c r="F96" s="5290" t="s">
        <v>1219</v>
      </c>
      <c r="G96" s="4421" t="s">
        <v>1217</v>
      </c>
      <c r="H96" s="5292" t="s">
        <v>20</v>
      </c>
      <c r="I96" s="3442" t="s">
        <v>1078</v>
      </c>
      <c r="J96" s="3441" t="s">
        <v>179</v>
      </c>
      <c r="K96" s="3517" t="s">
        <v>25</v>
      </c>
      <c r="L96" s="3554">
        <v>0</v>
      </c>
      <c r="M96" s="3553"/>
      <c r="N96" s="1282"/>
      <c r="O96" s="3552"/>
    </row>
    <row r="97" spans="1:18" ht="24.75" customHeight="1" thickBot="1" x14ac:dyDescent="0.25">
      <c r="A97" s="5415"/>
      <c r="B97" s="5413"/>
      <c r="C97" s="5380"/>
      <c r="D97" s="5373"/>
      <c r="E97" s="3551"/>
      <c r="F97" s="5291"/>
      <c r="G97" s="4423"/>
      <c r="H97" s="5293"/>
      <c r="I97" s="3436"/>
      <c r="J97" s="3449"/>
      <c r="K97" s="3434" t="s">
        <v>32</v>
      </c>
      <c r="L97" s="3550">
        <f>SUM(L96)</f>
        <v>0</v>
      </c>
      <c r="M97" s="3543"/>
      <c r="N97" s="1195"/>
      <c r="O97" s="3542"/>
    </row>
    <row r="98" spans="1:18" ht="23.25" customHeight="1" x14ac:dyDescent="0.2">
      <c r="A98" s="5414" t="s">
        <v>10</v>
      </c>
      <c r="B98" s="5412" t="s">
        <v>10</v>
      </c>
      <c r="C98" s="5379" t="s">
        <v>68</v>
      </c>
      <c r="D98" s="5372" t="s">
        <v>44</v>
      </c>
      <c r="E98" s="3549"/>
      <c r="F98" s="5318" t="s">
        <v>1218</v>
      </c>
      <c r="G98" s="4421" t="s">
        <v>1217</v>
      </c>
      <c r="H98" s="5293"/>
      <c r="I98" s="3450" t="s">
        <v>1078</v>
      </c>
      <c r="J98" s="3441" t="s">
        <v>179</v>
      </c>
      <c r="K98" s="3517" t="s">
        <v>25</v>
      </c>
      <c r="L98" s="3548">
        <v>0</v>
      </c>
      <c r="M98" s="3547"/>
      <c r="N98" s="1340"/>
      <c r="O98" s="3546"/>
    </row>
    <row r="99" spans="1:18" ht="22.5" customHeight="1" thickBot="1" x14ac:dyDescent="0.25">
      <c r="A99" s="5415"/>
      <c r="B99" s="5413"/>
      <c r="C99" s="5380"/>
      <c r="D99" s="5373"/>
      <c r="E99" s="3545"/>
      <c r="F99" s="5319"/>
      <c r="G99" s="4423"/>
      <c r="H99" s="5294"/>
      <c r="I99" s="3436"/>
      <c r="J99" s="3443"/>
      <c r="K99" s="3434" t="s">
        <v>32</v>
      </c>
      <c r="L99" s="3544">
        <f>SUM(L98)</f>
        <v>0</v>
      </c>
      <c r="M99" s="3543"/>
      <c r="N99" s="1195"/>
      <c r="O99" s="3542"/>
    </row>
    <row r="100" spans="1:18" ht="39.6" customHeight="1" x14ac:dyDescent="0.2">
      <c r="A100" s="5352" t="s">
        <v>10</v>
      </c>
      <c r="B100" s="5355" t="s">
        <v>10</v>
      </c>
      <c r="C100" s="3478" t="s">
        <v>72</v>
      </c>
      <c r="D100" s="5361" t="s">
        <v>1216</v>
      </c>
      <c r="E100" s="5361"/>
      <c r="F100" s="5362"/>
      <c r="G100" s="4421" t="s">
        <v>1211</v>
      </c>
      <c r="H100" s="5292" t="s">
        <v>20</v>
      </c>
      <c r="I100" s="5350" t="s">
        <v>420</v>
      </c>
      <c r="J100" s="3498" t="s">
        <v>121</v>
      </c>
      <c r="K100" s="3467" t="s">
        <v>22</v>
      </c>
      <c r="L100" s="3528">
        <v>0</v>
      </c>
      <c r="M100" s="3439" t="s">
        <v>1215</v>
      </c>
      <c r="N100" s="3438" t="s">
        <v>381</v>
      </c>
      <c r="O100" s="3541">
        <v>5</v>
      </c>
      <c r="Q100" s="3462"/>
      <c r="R100" s="3454"/>
    </row>
    <row r="101" spans="1:18" ht="28.5" customHeight="1" x14ac:dyDescent="0.2">
      <c r="A101" s="5353"/>
      <c r="B101" s="5356"/>
      <c r="C101" s="3461"/>
      <c r="D101" s="5364"/>
      <c r="E101" s="5364"/>
      <c r="F101" s="5365"/>
      <c r="G101" s="4422"/>
      <c r="H101" s="5293"/>
      <c r="I101" s="5351"/>
      <c r="J101" s="3510"/>
      <c r="K101" s="3540" t="s">
        <v>54</v>
      </c>
      <c r="L101" s="3522">
        <v>0</v>
      </c>
      <c r="M101" s="3539" t="s">
        <v>1214</v>
      </c>
      <c r="N101" s="3538" t="s">
        <v>314</v>
      </c>
      <c r="O101" s="3537" t="s">
        <v>1213</v>
      </c>
      <c r="Q101" s="3462"/>
      <c r="R101" s="3454"/>
    </row>
    <row r="102" spans="1:18" ht="21" customHeight="1" x14ac:dyDescent="0.2">
      <c r="A102" s="5353"/>
      <c r="B102" s="5356"/>
      <c r="C102" s="3461"/>
      <c r="D102" s="5364"/>
      <c r="E102" s="5364"/>
      <c r="F102" s="5365"/>
      <c r="G102" s="4422"/>
      <c r="H102" s="5293"/>
      <c r="I102" s="5351"/>
      <c r="J102" s="3510"/>
      <c r="K102" s="3523" t="s">
        <v>27</v>
      </c>
      <c r="L102" s="3522">
        <v>0</v>
      </c>
      <c r="M102" s="3439"/>
      <c r="N102" s="3470"/>
      <c r="O102" s="3536"/>
      <c r="Q102" s="3462"/>
      <c r="R102" s="3454"/>
    </row>
    <row r="103" spans="1:18" ht="21" customHeight="1" thickBot="1" x14ac:dyDescent="0.25">
      <c r="A103" s="5354"/>
      <c r="B103" s="5357"/>
      <c r="C103" s="3501"/>
      <c r="D103" s="5367"/>
      <c r="E103" s="5367"/>
      <c r="F103" s="5368"/>
      <c r="G103" s="4423"/>
      <c r="H103" s="5293"/>
      <c r="I103" s="5351"/>
      <c r="J103" s="3506"/>
      <c r="K103" s="3459" t="s">
        <v>32</v>
      </c>
      <c r="L103" s="3520">
        <f>SUM(L100:L102)</f>
        <v>0</v>
      </c>
      <c r="M103" s="1006"/>
      <c r="N103" s="3457"/>
      <c r="O103" s="3535"/>
      <c r="Q103" s="3455"/>
      <c r="R103" s="3519"/>
    </row>
    <row r="104" spans="1:18" ht="31.5" customHeight="1" x14ac:dyDescent="0.2">
      <c r="A104" s="5352" t="s">
        <v>10</v>
      </c>
      <c r="B104" s="5355" t="s">
        <v>10</v>
      </c>
      <c r="C104" s="3478" t="s">
        <v>72</v>
      </c>
      <c r="D104" s="3534" t="s">
        <v>10</v>
      </c>
      <c r="E104" s="3500"/>
      <c r="F104" s="5322" t="s">
        <v>1212</v>
      </c>
      <c r="G104" s="4421" t="s">
        <v>1211</v>
      </c>
      <c r="H104" s="5293"/>
      <c r="I104" s="3511" t="s">
        <v>1194</v>
      </c>
      <c r="J104" s="3498" t="s">
        <v>121</v>
      </c>
      <c r="K104" s="3426" t="s">
        <v>22</v>
      </c>
      <c r="L104" s="3518">
        <v>0</v>
      </c>
      <c r="M104" s="1212" t="s">
        <v>1210</v>
      </c>
      <c r="N104" s="3476" t="s">
        <v>381</v>
      </c>
      <c r="O104" s="3533">
        <v>5</v>
      </c>
    </row>
    <row r="105" spans="1:18" ht="20.25" customHeight="1" thickBot="1" x14ac:dyDescent="0.25">
      <c r="A105" s="5354"/>
      <c r="B105" s="5357"/>
      <c r="C105" s="3501"/>
      <c r="D105" s="3532"/>
      <c r="E105" s="3500"/>
      <c r="F105" s="5323"/>
      <c r="G105" s="4423"/>
      <c r="H105" s="5294"/>
      <c r="I105" s="3531"/>
      <c r="J105" s="3510"/>
      <c r="K105" s="3530" t="s">
        <v>32</v>
      </c>
      <c r="L105" s="3529">
        <f>SUM(L104)</f>
        <v>0</v>
      </c>
      <c r="M105" s="3509"/>
      <c r="N105" s="3508"/>
      <c r="O105" s="3507"/>
    </row>
    <row r="106" spans="1:18" ht="42" customHeight="1" x14ac:dyDescent="0.2">
      <c r="A106" s="5352" t="s">
        <v>10</v>
      </c>
      <c r="B106" s="5355" t="s">
        <v>10</v>
      </c>
      <c r="C106" s="3478" t="s">
        <v>76</v>
      </c>
      <c r="D106" s="5361" t="s">
        <v>1209</v>
      </c>
      <c r="E106" s="5361"/>
      <c r="F106" s="5362"/>
      <c r="G106" s="4421" t="s">
        <v>1203</v>
      </c>
      <c r="H106" s="5292" t="s">
        <v>20</v>
      </c>
      <c r="I106" s="5295" t="s">
        <v>1199</v>
      </c>
      <c r="J106" s="3441" t="s">
        <v>179</v>
      </c>
      <c r="K106" s="3467" t="s">
        <v>22</v>
      </c>
      <c r="L106" s="3528">
        <f>L111+L115+L118</f>
        <v>1039.3</v>
      </c>
      <c r="M106" s="3527" t="s">
        <v>1208</v>
      </c>
      <c r="N106" s="3476" t="s">
        <v>314</v>
      </c>
      <c r="O106" s="3526">
        <v>40</v>
      </c>
      <c r="Q106" s="3462"/>
      <c r="R106" s="3454"/>
    </row>
    <row r="107" spans="1:18" ht="20.25" customHeight="1" x14ac:dyDescent="0.2">
      <c r="A107" s="5353"/>
      <c r="B107" s="5356"/>
      <c r="C107" s="3461"/>
      <c r="D107" s="5364"/>
      <c r="E107" s="5364"/>
      <c r="F107" s="5365"/>
      <c r="G107" s="4422"/>
      <c r="H107" s="5293"/>
      <c r="I107" s="5296"/>
      <c r="J107" s="3498" t="s">
        <v>121</v>
      </c>
      <c r="K107" s="3523" t="s">
        <v>27</v>
      </c>
      <c r="L107" s="3522">
        <f>L116</f>
        <v>91.5</v>
      </c>
      <c r="M107" s="5397"/>
      <c r="N107" s="5305"/>
      <c r="O107" s="5309"/>
      <c r="Q107" s="3462"/>
      <c r="R107" s="3454"/>
    </row>
    <row r="108" spans="1:18" ht="18.75" customHeight="1" x14ac:dyDescent="0.2">
      <c r="A108" s="5353"/>
      <c r="B108" s="5356"/>
      <c r="C108" s="3461"/>
      <c r="D108" s="5364"/>
      <c r="E108" s="5364"/>
      <c r="F108" s="5365"/>
      <c r="G108" s="4422"/>
      <c r="H108" s="5293"/>
      <c r="I108" s="5296"/>
      <c r="J108" s="3449"/>
      <c r="K108" s="3525" t="s">
        <v>54</v>
      </c>
      <c r="L108" s="3524">
        <f>L112</f>
        <v>1531.6</v>
      </c>
      <c r="M108" s="5398"/>
      <c r="N108" s="5396"/>
      <c r="O108" s="5310"/>
      <c r="Q108" s="3462"/>
      <c r="R108" s="3454"/>
    </row>
    <row r="109" spans="1:18" ht="18.75" customHeight="1" x14ac:dyDescent="0.2">
      <c r="A109" s="5353"/>
      <c r="B109" s="5356"/>
      <c r="C109" s="3461"/>
      <c r="D109" s="5364"/>
      <c r="E109" s="5364"/>
      <c r="F109" s="5365"/>
      <c r="G109" s="4422"/>
      <c r="H109" s="5293"/>
      <c r="I109" s="5296"/>
      <c r="J109" s="3449"/>
      <c r="K109" s="3523" t="s">
        <v>29</v>
      </c>
      <c r="L109" s="3522">
        <f>L113</f>
        <v>18.3</v>
      </c>
      <c r="M109" s="5398"/>
      <c r="N109" s="5396"/>
      <c r="O109" s="5310"/>
      <c r="Q109" s="3462"/>
      <c r="R109" s="3454"/>
    </row>
    <row r="110" spans="1:18" ht="21.75" customHeight="1" thickBot="1" x14ac:dyDescent="0.25">
      <c r="A110" s="5354"/>
      <c r="B110" s="5357"/>
      <c r="C110" s="3501"/>
      <c r="D110" s="5367"/>
      <c r="E110" s="5367"/>
      <c r="F110" s="5368"/>
      <c r="G110" s="4423"/>
      <c r="H110" s="5294"/>
      <c r="I110" s="5297"/>
      <c r="J110" s="3443"/>
      <c r="K110" s="3521" t="s">
        <v>32</v>
      </c>
      <c r="L110" s="3520">
        <f>SUM(L106:L109)</f>
        <v>2680.7</v>
      </c>
      <c r="M110" s="5399"/>
      <c r="N110" s="5306"/>
      <c r="O110" s="5311"/>
      <c r="Q110" s="3455"/>
      <c r="R110" s="3519"/>
    </row>
    <row r="111" spans="1:18" ht="26.25" customHeight="1" x14ac:dyDescent="0.2">
      <c r="A111" s="5352" t="s">
        <v>10</v>
      </c>
      <c r="B111" s="5355" t="s">
        <v>10</v>
      </c>
      <c r="C111" s="3478" t="s">
        <v>76</v>
      </c>
      <c r="D111" s="5372" t="s">
        <v>10</v>
      </c>
      <c r="E111" s="3500"/>
      <c r="F111" s="5322" t="s">
        <v>1207</v>
      </c>
      <c r="G111" s="4421" t="s">
        <v>1203</v>
      </c>
      <c r="H111" s="5448" t="s">
        <v>20</v>
      </c>
      <c r="I111" s="3511" t="s">
        <v>1194</v>
      </c>
      <c r="J111" s="3498" t="s">
        <v>121</v>
      </c>
      <c r="K111" s="3426" t="s">
        <v>22</v>
      </c>
      <c r="L111" s="3518">
        <v>933.3</v>
      </c>
      <c r="M111" s="5328" t="s">
        <v>1206</v>
      </c>
      <c r="N111" s="5331" t="s">
        <v>1192</v>
      </c>
      <c r="O111" s="5309">
        <v>5</v>
      </c>
    </row>
    <row r="112" spans="1:18" ht="22.5" customHeight="1" x14ac:dyDescent="0.2">
      <c r="A112" s="5353"/>
      <c r="B112" s="5356"/>
      <c r="C112" s="3461"/>
      <c r="D112" s="5374"/>
      <c r="E112" s="3500"/>
      <c r="F112" s="5358"/>
      <c r="G112" s="4422"/>
      <c r="H112" s="5444"/>
      <c r="I112" s="3505"/>
      <c r="J112" s="3510"/>
      <c r="K112" s="3517" t="s">
        <v>54</v>
      </c>
      <c r="L112" s="3516">
        <v>1531.6</v>
      </c>
      <c r="M112" s="5329"/>
      <c r="N112" s="5332"/>
      <c r="O112" s="5310"/>
    </row>
    <row r="113" spans="1:18" ht="23.25" customHeight="1" thickBot="1" x14ac:dyDescent="0.25">
      <c r="A113" s="5353"/>
      <c r="B113" s="5356"/>
      <c r="C113" s="3461"/>
      <c r="D113" s="5374"/>
      <c r="E113" s="3500"/>
      <c r="F113" s="5358"/>
      <c r="G113" s="4422"/>
      <c r="H113" s="5444"/>
      <c r="I113" s="3505"/>
      <c r="J113" s="3510"/>
      <c r="K113" s="3515" t="s">
        <v>29</v>
      </c>
      <c r="L113" s="3504">
        <v>18.3</v>
      </c>
      <c r="M113" s="5329"/>
      <c r="N113" s="5332"/>
      <c r="O113" s="5310"/>
    </row>
    <row r="114" spans="1:18" ht="21.75" customHeight="1" thickBot="1" x14ac:dyDescent="0.25">
      <c r="A114" s="5354"/>
      <c r="B114" s="5357"/>
      <c r="C114" s="3501"/>
      <c r="D114" s="5373"/>
      <c r="E114" s="3500"/>
      <c r="F114" s="5323"/>
      <c r="G114" s="4423"/>
      <c r="H114" s="5449"/>
      <c r="I114" s="3499"/>
      <c r="J114" s="3514"/>
      <c r="K114" s="3513" t="s">
        <v>32</v>
      </c>
      <c r="L114" s="3512">
        <f>SUM(L111:L113)</f>
        <v>2483.1999999999998</v>
      </c>
      <c r="M114" s="5330"/>
      <c r="N114" s="5333"/>
      <c r="O114" s="5311"/>
    </row>
    <row r="115" spans="1:18" ht="21" customHeight="1" x14ac:dyDescent="0.2">
      <c r="A115" s="5352" t="s">
        <v>10</v>
      </c>
      <c r="B115" s="5355" t="s">
        <v>10</v>
      </c>
      <c r="C115" s="3478" t="s">
        <v>76</v>
      </c>
      <c r="D115" s="5372" t="s">
        <v>33</v>
      </c>
      <c r="E115" s="3500"/>
      <c r="F115" s="5322" t="s">
        <v>1205</v>
      </c>
      <c r="G115" s="4421" t="s">
        <v>1203</v>
      </c>
      <c r="H115" s="5448" t="s">
        <v>20</v>
      </c>
      <c r="I115" s="3511" t="s">
        <v>1194</v>
      </c>
      <c r="J115" s="3498" t="s">
        <v>121</v>
      </c>
      <c r="K115" s="3426" t="s">
        <v>22</v>
      </c>
      <c r="L115" s="3425">
        <v>100</v>
      </c>
      <c r="M115" s="3465"/>
      <c r="N115" s="3503"/>
      <c r="O115" s="3502"/>
    </row>
    <row r="116" spans="1:18" ht="21.75" customHeight="1" thickBot="1" x14ac:dyDescent="0.25">
      <c r="A116" s="5353"/>
      <c r="B116" s="5356"/>
      <c r="C116" s="3461"/>
      <c r="D116" s="5374"/>
      <c r="E116" s="3500"/>
      <c r="F116" s="5358"/>
      <c r="G116" s="4422"/>
      <c r="H116" s="5444"/>
      <c r="I116" s="3505"/>
      <c r="J116" s="3510"/>
      <c r="K116" s="3423" t="s">
        <v>27</v>
      </c>
      <c r="L116" s="3504">
        <v>91.5</v>
      </c>
      <c r="M116" s="3509"/>
      <c r="N116" s="3508"/>
      <c r="O116" s="3507"/>
    </row>
    <row r="117" spans="1:18" ht="24" customHeight="1" thickBot="1" x14ac:dyDescent="0.25">
      <c r="A117" s="5354"/>
      <c r="B117" s="5357"/>
      <c r="C117" s="3501"/>
      <c r="D117" s="5373"/>
      <c r="E117" s="3500"/>
      <c r="F117" s="5323"/>
      <c r="G117" s="4423"/>
      <c r="H117" s="5449"/>
      <c r="I117" s="3499"/>
      <c r="J117" s="3506"/>
      <c r="K117" s="3417" t="s">
        <v>32</v>
      </c>
      <c r="L117" s="3497">
        <f>SUM(L115:L116)</f>
        <v>191.5</v>
      </c>
      <c r="M117" s="1006"/>
      <c r="N117" s="3496"/>
      <c r="O117" s="3495"/>
    </row>
    <row r="118" spans="1:18" ht="20.25" customHeight="1" thickBot="1" x14ac:dyDescent="0.25">
      <c r="A118" s="5352" t="s">
        <v>10</v>
      </c>
      <c r="B118" s="5355" t="s">
        <v>10</v>
      </c>
      <c r="C118" s="3478" t="s">
        <v>76</v>
      </c>
      <c r="D118" s="5372" t="s">
        <v>38</v>
      </c>
      <c r="E118" s="3500"/>
      <c r="F118" s="5322" t="s">
        <v>1204</v>
      </c>
      <c r="G118" s="4421" t="s">
        <v>1203</v>
      </c>
      <c r="H118" s="5448" t="s">
        <v>20</v>
      </c>
      <c r="I118" s="3505" t="s">
        <v>1078</v>
      </c>
      <c r="J118" s="3441" t="s">
        <v>179</v>
      </c>
      <c r="K118" s="3426" t="s">
        <v>22</v>
      </c>
      <c r="L118" s="3504">
        <v>6</v>
      </c>
      <c r="M118" s="3465"/>
      <c r="N118" s="3503"/>
      <c r="O118" s="3502"/>
    </row>
    <row r="119" spans="1:18" ht="24" customHeight="1" thickBot="1" x14ac:dyDescent="0.25">
      <c r="A119" s="5354"/>
      <c r="B119" s="5357"/>
      <c r="C119" s="3501"/>
      <c r="D119" s="5373"/>
      <c r="E119" s="3500"/>
      <c r="F119" s="5323"/>
      <c r="G119" s="4423"/>
      <c r="H119" s="5449"/>
      <c r="I119" s="3499" t="s">
        <v>1194</v>
      </c>
      <c r="J119" s="3498" t="s">
        <v>121</v>
      </c>
      <c r="K119" s="3417" t="s">
        <v>32</v>
      </c>
      <c r="L119" s="3497">
        <f>SUM(L118)</f>
        <v>6</v>
      </c>
      <c r="M119" s="1006"/>
      <c r="N119" s="3496"/>
      <c r="O119" s="3495"/>
    </row>
    <row r="120" spans="1:18" ht="24" customHeight="1" thickBot="1" x14ac:dyDescent="0.25">
      <c r="A120" s="3412" t="s">
        <v>10</v>
      </c>
      <c r="B120" s="3411" t="s">
        <v>10</v>
      </c>
      <c r="C120" s="4187" t="s">
        <v>50</v>
      </c>
      <c r="D120" s="4188"/>
      <c r="E120" s="4188"/>
      <c r="F120" s="4188"/>
      <c r="G120" s="4188"/>
      <c r="H120" s="4188"/>
      <c r="I120" s="5325"/>
      <c r="J120" s="4189"/>
      <c r="K120" s="3410" t="s">
        <v>32</v>
      </c>
      <c r="L120" s="3494">
        <f>SUM(L16,L44,L66,L78,L87,L103,L110)</f>
        <v>37770.999999999993</v>
      </c>
      <c r="M120" s="3493"/>
      <c r="N120" s="3492"/>
      <c r="O120" s="3491"/>
    </row>
    <row r="121" spans="1:18" ht="21" customHeight="1" thickBot="1" x14ac:dyDescent="0.25">
      <c r="A121" s="3412" t="s">
        <v>10</v>
      </c>
      <c r="B121" s="3411" t="s">
        <v>33</v>
      </c>
      <c r="C121" s="1228" t="s">
        <v>1202</v>
      </c>
      <c r="D121" s="1226"/>
      <c r="E121" s="3490"/>
      <c r="F121" s="3489"/>
      <c r="G121" s="3489"/>
      <c r="H121" s="3489"/>
      <c r="I121" s="3489"/>
      <c r="J121" s="3489"/>
      <c r="K121" s="3489"/>
      <c r="L121" s="3489"/>
      <c r="M121" s="3489"/>
      <c r="N121" s="3489"/>
      <c r="O121" s="3488"/>
    </row>
    <row r="122" spans="1:18" ht="39" thickBot="1" x14ac:dyDescent="0.25">
      <c r="A122" s="3487"/>
      <c r="B122" s="3486"/>
      <c r="C122" s="3485"/>
      <c r="D122" s="3484"/>
      <c r="E122" s="3483"/>
      <c r="F122" s="3482"/>
      <c r="G122" s="3482"/>
      <c r="H122" s="3482"/>
      <c r="I122" s="3482"/>
      <c r="J122" s="3482"/>
      <c r="K122" s="3482"/>
      <c r="L122" s="3482"/>
      <c r="M122" s="3481" t="s">
        <v>1201</v>
      </c>
      <c r="N122" s="3480" t="s">
        <v>381</v>
      </c>
      <c r="O122" s="3479">
        <v>270</v>
      </c>
    </row>
    <row r="123" spans="1:18" ht="26.45" customHeight="1" x14ac:dyDescent="0.2">
      <c r="A123" s="5414" t="s">
        <v>10</v>
      </c>
      <c r="B123" s="5456" t="s">
        <v>33</v>
      </c>
      <c r="C123" s="3478" t="s">
        <v>10</v>
      </c>
      <c r="D123" s="5450" t="s">
        <v>1200</v>
      </c>
      <c r="E123" s="5450"/>
      <c r="F123" s="5451"/>
      <c r="G123" s="4421" t="s">
        <v>104</v>
      </c>
      <c r="H123" s="5384" t="s">
        <v>20</v>
      </c>
      <c r="I123" s="3469" t="s">
        <v>1199</v>
      </c>
      <c r="J123" s="3477" t="s">
        <v>179</v>
      </c>
      <c r="K123" s="3467" t="s">
        <v>22</v>
      </c>
      <c r="L123" s="3466">
        <f>L127</f>
        <v>352.3</v>
      </c>
      <c r="M123" s="1212"/>
      <c r="N123" s="3476"/>
      <c r="O123" s="3475"/>
      <c r="Q123" s="3462"/>
      <c r="R123" s="3454"/>
    </row>
    <row r="124" spans="1:18" ht="23.25" customHeight="1" thickBot="1" x14ac:dyDescent="0.25">
      <c r="A124" s="5420"/>
      <c r="B124" s="4179"/>
      <c r="C124" s="3461"/>
      <c r="D124" s="5452"/>
      <c r="E124" s="5452"/>
      <c r="F124" s="5453"/>
      <c r="G124" s="4422"/>
      <c r="H124" s="5385"/>
      <c r="I124" s="3474"/>
      <c r="J124" s="3473" t="s">
        <v>121</v>
      </c>
      <c r="K124" s="3472" t="s">
        <v>54</v>
      </c>
      <c r="L124" s="3471">
        <f>L128</f>
        <v>201.5</v>
      </c>
      <c r="M124" s="3439"/>
      <c r="N124" s="3470"/>
      <c r="O124" s="3437"/>
      <c r="Q124" s="3462"/>
      <c r="R124" s="3454"/>
    </row>
    <row r="125" spans="1:18" ht="20.25" customHeight="1" x14ac:dyDescent="0.2">
      <c r="A125" s="5420"/>
      <c r="B125" s="4179"/>
      <c r="C125" s="3461"/>
      <c r="D125" s="5452"/>
      <c r="E125" s="5452"/>
      <c r="F125" s="5453"/>
      <c r="G125" s="4422"/>
      <c r="H125" s="5385"/>
      <c r="I125" s="3469"/>
      <c r="J125" s="3468"/>
      <c r="K125" s="3467" t="s">
        <v>25</v>
      </c>
      <c r="L125" s="3466">
        <f>L130</f>
        <v>52.4</v>
      </c>
      <c r="M125" s="3465"/>
      <c r="N125" s="3464"/>
      <c r="O125" s="3463"/>
      <c r="Q125" s="3462"/>
      <c r="R125" s="3454"/>
    </row>
    <row r="126" spans="1:18" ht="24" customHeight="1" thickBot="1" x14ac:dyDescent="0.25">
      <c r="A126" s="5415"/>
      <c r="B126" s="5457"/>
      <c r="C126" s="3461"/>
      <c r="D126" s="5454"/>
      <c r="E126" s="5454"/>
      <c r="F126" s="5455"/>
      <c r="G126" s="4422"/>
      <c r="H126" s="5385"/>
      <c r="I126" s="3460"/>
      <c r="J126" s="3443"/>
      <c r="K126" s="3459" t="s">
        <v>32</v>
      </c>
      <c r="L126" s="3458">
        <f>SUM(L123:L125)</f>
        <v>606.19999999999993</v>
      </c>
      <c r="M126" s="1006"/>
      <c r="N126" s="3457"/>
      <c r="O126" s="3456"/>
      <c r="Q126" s="3455"/>
      <c r="R126" s="3454"/>
    </row>
    <row r="127" spans="1:18" ht="21" customHeight="1" x14ac:dyDescent="0.2">
      <c r="A127" s="5414" t="s">
        <v>10</v>
      </c>
      <c r="B127" s="5412" t="s">
        <v>33</v>
      </c>
      <c r="C127" s="5423" t="s">
        <v>10</v>
      </c>
      <c r="D127" s="5372" t="s">
        <v>10</v>
      </c>
      <c r="E127" s="5334"/>
      <c r="F127" s="5318" t="s">
        <v>1198</v>
      </c>
      <c r="G127" s="4422"/>
      <c r="H127" s="5385"/>
      <c r="I127" s="3442" t="s">
        <v>1194</v>
      </c>
      <c r="J127" s="3453"/>
      <c r="K127" s="3426" t="s">
        <v>22</v>
      </c>
      <c r="L127" s="3440">
        <v>352.3</v>
      </c>
      <c r="M127" s="3452"/>
      <c r="N127" s="1188"/>
      <c r="O127" s="3451"/>
    </row>
    <row r="128" spans="1:18" ht="35.25" customHeight="1" x14ac:dyDescent="0.2">
      <c r="A128" s="5420"/>
      <c r="B128" s="5421"/>
      <c r="C128" s="5425"/>
      <c r="D128" s="5374"/>
      <c r="E128" s="5335"/>
      <c r="F128" s="5422"/>
      <c r="G128" s="4422"/>
      <c r="H128" s="5385"/>
      <c r="I128" s="3450"/>
      <c r="J128" s="3449"/>
      <c r="K128" s="3448" t="s">
        <v>54</v>
      </c>
      <c r="L128" s="3447">
        <v>201.5</v>
      </c>
      <c r="M128" s="3446" t="s">
        <v>1197</v>
      </c>
      <c r="N128" s="3445" t="s">
        <v>381</v>
      </c>
      <c r="O128" s="3444">
        <v>50</v>
      </c>
    </row>
    <row r="129" spans="1:16" ht="20.25" customHeight="1" thickBot="1" x14ac:dyDescent="0.25">
      <c r="A129" s="5415"/>
      <c r="B129" s="5413"/>
      <c r="C129" s="5447"/>
      <c r="D129" s="5373"/>
      <c r="E129" s="5335"/>
      <c r="F129" s="5319"/>
      <c r="G129" s="4422"/>
      <c r="H129" s="5385"/>
      <c r="I129" s="3436"/>
      <c r="J129" s="3443"/>
      <c r="K129" s="3434" t="s">
        <v>32</v>
      </c>
      <c r="L129" s="3433">
        <f>SUM(L127:L128)</f>
        <v>553.79999999999995</v>
      </c>
      <c r="M129" s="3432"/>
      <c r="N129" s="1246"/>
      <c r="O129" s="3431"/>
    </row>
    <row r="130" spans="1:16" ht="27" customHeight="1" x14ac:dyDescent="0.2">
      <c r="A130" s="5414" t="s">
        <v>10</v>
      </c>
      <c r="B130" s="5412" t="s">
        <v>33</v>
      </c>
      <c r="C130" s="5379" t="s">
        <v>10</v>
      </c>
      <c r="D130" s="5372" t="s">
        <v>33</v>
      </c>
      <c r="E130" s="5335"/>
      <c r="F130" s="5318" t="s">
        <v>1196</v>
      </c>
      <c r="G130" s="4422"/>
      <c r="H130" s="5385"/>
      <c r="I130" s="3442" t="s">
        <v>1078</v>
      </c>
      <c r="J130" s="3441" t="s">
        <v>179</v>
      </c>
      <c r="K130" s="3426" t="s">
        <v>25</v>
      </c>
      <c r="L130" s="3440">
        <v>52.4</v>
      </c>
      <c r="M130" s="3439" t="s">
        <v>1195</v>
      </c>
      <c r="N130" s="3438" t="s">
        <v>381</v>
      </c>
      <c r="O130" s="3437">
        <v>270</v>
      </c>
    </row>
    <row r="131" spans="1:16" ht="23.25" customHeight="1" thickBot="1" x14ac:dyDescent="0.25">
      <c r="A131" s="5415"/>
      <c r="B131" s="5413"/>
      <c r="C131" s="5380"/>
      <c r="D131" s="5373"/>
      <c r="E131" s="5336"/>
      <c r="F131" s="5319"/>
      <c r="G131" s="4423"/>
      <c r="H131" s="5385"/>
      <c r="I131" s="3436" t="s">
        <v>1194</v>
      </c>
      <c r="J131" s="3435" t="s">
        <v>121</v>
      </c>
      <c r="K131" s="3434" t="s">
        <v>32</v>
      </c>
      <c r="L131" s="3433">
        <f>SUM(L130)</f>
        <v>52.4</v>
      </c>
      <c r="M131" s="3432"/>
      <c r="N131" s="1246"/>
      <c r="O131" s="3431"/>
    </row>
    <row r="132" spans="1:16" ht="18.75" customHeight="1" x14ac:dyDescent="0.2">
      <c r="A132" s="5387" t="s">
        <v>10</v>
      </c>
      <c r="B132" s="5388" t="s">
        <v>33</v>
      </c>
      <c r="C132" s="5379" t="s">
        <v>33</v>
      </c>
      <c r="D132" s="5360" t="s">
        <v>1191</v>
      </c>
      <c r="E132" s="5361"/>
      <c r="F132" s="5362"/>
      <c r="G132" s="4413" t="s">
        <v>105</v>
      </c>
      <c r="H132" s="5384" t="s">
        <v>20</v>
      </c>
      <c r="I132" s="5347" t="s">
        <v>21</v>
      </c>
      <c r="J132" s="4385" t="s">
        <v>119</v>
      </c>
      <c r="K132" s="3426" t="s">
        <v>22</v>
      </c>
      <c r="L132" s="3430">
        <v>0</v>
      </c>
      <c r="M132" s="5406" t="s">
        <v>1193</v>
      </c>
      <c r="N132" s="5389" t="s">
        <v>1192</v>
      </c>
      <c r="O132" s="5275">
        <v>2</v>
      </c>
    </row>
    <row r="133" spans="1:16" ht="20.25" customHeight="1" x14ac:dyDescent="0.2">
      <c r="A133" s="5376"/>
      <c r="B133" s="4179"/>
      <c r="C133" s="5379"/>
      <c r="D133" s="5363"/>
      <c r="E133" s="5364"/>
      <c r="F133" s="5365"/>
      <c r="G133" s="4414"/>
      <c r="H133" s="5385"/>
      <c r="I133" s="5348"/>
      <c r="J133" s="4386"/>
      <c r="K133" s="3423" t="s">
        <v>27</v>
      </c>
      <c r="L133" s="3429">
        <v>0</v>
      </c>
      <c r="M133" s="5407"/>
      <c r="N133" s="5390"/>
      <c r="O133" s="5276"/>
    </row>
    <row r="134" spans="1:16" ht="30" customHeight="1" thickBot="1" x14ac:dyDescent="0.25">
      <c r="A134" s="5377"/>
      <c r="B134" s="4180"/>
      <c r="C134" s="5380"/>
      <c r="D134" s="5363"/>
      <c r="E134" s="5364"/>
      <c r="F134" s="5365"/>
      <c r="G134" s="4414"/>
      <c r="H134" s="5385"/>
      <c r="I134" s="5348"/>
      <c r="J134" s="4386"/>
      <c r="K134" s="3417" t="s">
        <v>32</v>
      </c>
      <c r="L134" s="3428">
        <f>SUM(L132:L133)</f>
        <v>0</v>
      </c>
      <c r="M134" s="5408"/>
      <c r="N134" s="5391"/>
      <c r="O134" s="5277"/>
    </row>
    <row r="135" spans="1:16" ht="30" customHeight="1" x14ac:dyDescent="0.2">
      <c r="A135" s="5387" t="s">
        <v>10</v>
      </c>
      <c r="B135" s="5388" t="s">
        <v>33</v>
      </c>
      <c r="C135" s="5379" t="s">
        <v>33</v>
      </c>
      <c r="D135" s="5372" t="s">
        <v>10</v>
      </c>
      <c r="E135" s="3427"/>
      <c r="F135" s="5341" t="s">
        <v>1191</v>
      </c>
      <c r="G135" s="4414"/>
      <c r="H135" s="5385"/>
      <c r="I135" s="5348"/>
      <c r="J135" s="4386"/>
      <c r="K135" s="3426" t="s">
        <v>22</v>
      </c>
      <c r="L135" s="3425">
        <v>0</v>
      </c>
      <c r="M135" s="3421"/>
      <c r="N135" s="3420"/>
      <c r="O135" s="3419"/>
    </row>
    <row r="136" spans="1:16" ht="21" customHeight="1" thickBot="1" x14ac:dyDescent="0.25">
      <c r="A136" s="5376"/>
      <c r="B136" s="4179"/>
      <c r="C136" s="5379"/>
      <c r="D136" s="5374"/>
      <c r="E136" s="3424"/>
      <c r="F136" s="5342"/>
      <c r="G136" s="4414"/>
      <c r="H136" s="5385"/>
      <c r="I136" s="5348"/>
      <c r="J136" s="4386"/>
      <c r="K136" s="3423" t="s">
        <v>27</v>
      </c>
      <c r="L136" s="3422"/>
      <c r="M136" s="3421"/>
      <c r="N136" s="3420"/>
      <c r="O136" s="3419"/>
    </row>
    <row r="137" spans="1:16" ht="30" customHeight="1" thickBot="1" x14ac:dyDescent="0.25">
      <c r="A137" s="5377"/>
      <c r="B137" s="4180"/>
      <c r="C137" s="5380"/>
      <c r="D137" s="5373"/>
      <c r="E137" s="3418"/>
      <c r="F137" s="5343"/>
      <c r="G137" s="4415"/>
      <c r="H137" s="5386"/>
      <c r="I137" s="5349"/>
      <c r="J137" s="4387"/>
      <c r="K137" s="3417" t="s">
        <v>32</v>
      </c>
      <c r="L137" s="3416">
        <f>SUM(L135:L136)</f>
        <v>0</v>
      </c>
      <c r="M137" s="3415"/>
      <c r="N137" s="3414"/>
      <c r="O137" s="3413"/>
    </row>
    <row r="138" spans="1:16" ht="23.25" customHeight="1" thickBot="1" x14ac:dyDescent="0.25">
      <c r="A138" s="3412" t="s">
        <v>10</v>
      </c>
      <c r="B138" s="3411" t="s">
        <v>33</v>
      </c>
      <c r="C138" s="4187" t="s">
        <v>50</v>
      </c>
      <c r="D138" s="4188"/>
      <c r="E138" s="4188"/>
      <c r="F138" s="4188"/>
      <c r="G138" s="4188"/>
      <c r="H138" s="4188"/>
      <c r="I138" s="5325"/>
      <c r="J138" s="4189"/>
      <c r="K138" s="3410" t="s">
        <v>32</v>
      </c>
      <c r="L138" s="3409">
        <f>L126+L134</f>
        <v>606.19999999999993</v>
      </c>
      <c r="M138" s="3408"/>
      <c r="N138" s="3407"/>
      <c r="O138" s="3406"/>
    </row>
    <row r="139" spans="1:16" ht="21" customHeight="1" thickBot="1" x14ac:dyDescent="0.25">
      <c r="A139" s="3405" t="s">
        <v>10</v>
      </c>
      <c r="B139" s="5159" t="s">
        <v>465</v>
      </c>
      <c r="C139" s="5160"/>
      <c r="D139" s="5160"/>
      <c r="E139" s="5160"/>
      <c r="F139" s="5160"/>
      <c r="G139" s="5160"/>
      <c r="H139" s="5160"/>
      <c r="I139" s="5160"/>
      <c r="J139" s="5160"/>
      <c r="K139" s="5177"/>
      <c r="L139" s="3404">
        <f>SUM(L120,L138)</f>
        <v>38377.19999999999</v>
      </c>
      <c r="M139" s="3403"/>
      <c r="N139" s="3402"/>
      <c r="O139" s="3401"/>
    </row>
    <row r="140" spans="1:16" ht="19.5" customHeight="1" thickBot="1" x14ac:dyDescent="0.25">
      <c r="A140" s="5409" t="s">
        <v>89</v>
      </c>
      <c r="B140" s="5410"/>
      <c r="C140" s="5410"/>
      <c r="D140" s="5410"/>
      <c r="E140" s="5410"/>
      <c r="F140" s="5410"/>
      <c r="G140" s="5410"/>
      <c r="H140" s="5410"/>
      <c r="I140" s="5410"/>
      <c r="J140" s="5410"/>
      <c r="K140" s="5411"/>
      <c r="L140" s="3400">
        <f>SUM(L139)</f>
        <v>38377.19999999999</v>
      </c>
      <c r="M140" s="3399"/>
      <c r="N140" s="3398"/>
      <c r="O140" s="3397"/>
    </row>
    <row r="141" spans="1:16" x14ac:dyDescent="0.2">
      <c r="A141" s="1166" t="s">
        <v>462</v>
      </c>
      <c r="B141" s="1166"/>
      <c r="C141" s="1166"/>
      <c r="D141" s="1166"/>
      <c r="E141" s="1166"/>
      <c r="F141" s="1166"/>
      <c r="G141" s="1166"/>
      <c r="H141" s="1166"/>
      <c r="I141" s="1166"/>
      <c r="J141" s="1166"/>
      <c r="K141" s="1166"/>
      <c r="L141" s="1166"/>
      <c r="M141" s="927"/>
      <c r="N141" s="1662"/>
      <c r="O141" s="1659"/>
    </row>
    <row r="142" spans="1:16" x14ac:dyDescent="0.2">
      <c r="A142" s="1162"/>
      <c r="B142" s="1162"/>
      <c r="C142" s="1162"/>
      <c r="D142" s="1162"/>
      <c r="E142" s="1162"/>
      <c r="F142" s="1162"/>
      <c r="G142" s="1162"/>
      <c r="H142" s="1162"/>
      <c r="I142" s="1162"/>
      <c r="J142" s="1162"/>
      <c r="K142" s="1162"/>
      <c r="L142" s="1162"/>
      <c r="M142" s="1662"/>
      <c r="N142" s="1662"/>
      <c r="O142" s="1659"/>
    </row>
    <row r="143" spans="1:16" ht="16.5" thickBot="1" x14ac:dyDescent="0.25">
      <c r="A143" s="1139"/>
      <c r="B143" s="1636"/>
      <c r="C143" s="1636"/>
      <c r="D143" s="1636"/>
      <c r="E143" s="1636"/>
      <c r="F143" s="5337" t="s">
        <v>124</v>
      </c>
      <c r="G143" s="5337"/>
      <c r="H143" s="5337"/>
      <c r="I143" s="5337"/>
      <c r="J143" s="5337"/>
      <c r="K143" s="5337"/>
      <c r="L143" s="5337"/>
      <c r="M143" s="1657"/>
      <c r="N143" s="1657"/>
      <c r="O143" s="1639"/>
    </row>
    <row r="144" spans="1:16" ht="26.25" thickBot="1" x14ac:dyDescent="0.25">
      <c r="A144" s="1139"/>
      <c r="B144" s="1636"/>
      <c r="C144" s="1636"/>
      <c r="D144" s="1636"/>
      <c r="E144" s="1636"/>
      <c r="F144" s="3396"/>
      <c r="G144" s="3395"/>
      <c r="H144" s="3395"/>
      <c r="I144" s="3395"/>
      <c r="J144" s="3395"/>
      <c r="K144" s="3394"/>
      <c r="L144" s="80" t="s">
        <v>143</v>
      </c>
      <c r="M144" s="3393"/>
      <c r="N144" s="3393"/>
      <c r="O144" s="1639"/>
      <c r="P144" s="3392"/>
    </row>
    <row r="145" spans="1:16" ht="13.5" thickBot="1" x14ac:dyDescent="0.25">
      <c r="A145" s="1139"/>
      <c r="B145" s="1636"/>
      <c r="C145" s="1636"/>
      <c r="D145" s="1636"/>
      <c r="E145" s="1636"/>
      <c r="F145" s="5338" t="s">
        <v>126</v>
      </c>
      <c r="G145" s="5339"/>
      <c r="H145" s="5339"/>
      <c r="I145" s="5339"/>
      <c r="J145" s="5339"/>
      <c r="K145" s="5340"/>
      <c r="L145" s="3385">
        <f>L146+L147+L148+L149+L150+L151+L152+L153+L154+L155+L156</f>
        <v>15794.899999999998</v>
      </c>
      <c r="M145" s="3381"/>
      <c r="N145" s="3381"/>
      <c r="O145" s="1639"/>
      <c r="P145" s="3381"/>
    </row>
    <row r="146" spans="1:16" x14ac:dyDescent="0.2">
      <c r="A146" s="1139"/>
      <c r="B146" s="1636"/>
      <c r="C146" s="1636"/>
      <c r="D146" s="1636"/>
      <c r="E146" s="1636"/>
      <c r="F146" s="4672" t="s">
        <v>128</v>
      </c>
      <c r="G146" s="4673"/>
      <c r="H146" s="4673"/>
      <c r="I146" s="4673"/>
      <c r="J146" s="4673"/>
      <c r="K146" s="4674"/>
      <c r="L146" s="3384">
        <f>L41+L63+L75+L83+L100+L106+L123+L132</f>
        <v>9332.5999999999985</v>
      </c>
      <c r="M146" s="3383"/>
      <c r="N146" s="3383"/>
      <c r="O146" s="1639"/>
      <c r="P146" s="3383"/>
    </row>
    <row r="147" spans="1:16" x14ac:dyDescent="0.2">
      <c r="A147" s="1139"/>
      <c r="B147" s="1636"/>
      <c r="C147" s="1636"/>
      <c r="D147" s="1636"/>
      <c r="E147" s="1636"/>
      <c r="F147" s="4672" t="s">
        <v>461</v>
      </c>
      <c r="G147" s="4673"/>
      <c r="H147" s="4673"/>
      <c r="I147" s="4673"/>
      <c r="J147" s="4673"/>
      <c r="K147" s="4674"/>
      <c r="L147" s="3389"/>
      <c r="M147" s="3383"/>
      <c r="N147" s="3383"/>
      <c r="O147" s="1639"/>
      <c r="P147" s="3383"/>
    </row>
    <row r="148" spans="1:16" x14ac:dyDescent="0.2">
      <c r="A148" s="1139"/>
      <c r="B148" s="1636"/>
      <c r="C148" s="1636"/>
      <c r="D148" s="1636"/>
      <c r="E148" s="1636"/>
      <c r="F148" s="4672" t="s">
        <v>130</v>
      </c>
      <c r="G148" s="4673"/>
      <c r="H148" s="4673"/>
      <c r="I148" s="4673"/>
      <c r="J148" s="4673"/>
      <c r="K148" s="4674"/>
      <c r="L148" s="3388">
        <f>L15+L42+L64+L84+L102+L107+L133</f>
        <v>2238.2999999999997</v>
      </c>
      <c r="M148" s="3383"/>
      <c r="N148" s="3383"/>
      <c r="O148" s="1639"/>
      <c r="P148" s="3383"/>
    </row>
    <row r="149" spans="1:16" ht="13.15" customHeight="1" x14ac:dyDescent="0.2">
      <c r="A149" s="1139"/>
      <c r="B149" s="1636"/>
      <c r="C149" s="1636"/>
      <c r="D149" s="1636"/>
      <c r="E149" s="1636"/>
      <c r="F149" s="4672" t="s">
        <v>131</v>
      </c>
      <c r="G149" s="4673"/>
      <c r="H149" s="4673"/>
      <c r="I149" s="4673"/>
      <c r="J149" s="4673"/>
      <c r="K149" s="4674"/>
      <c r="L149" s="3389"/>
      <c r="M149" s="3383"/>
      <c r="N149" s="3383"/>
      <c r="O149" s="1639"/>
      <c r="P149" s="3383"/>
    </row>
    <row r="150" spans="1:16" x14ac:dyDescent="0.2">
      <c r="A150" s="1139"/>
      <c r="B150" s="1636"/>
      <c r="C150" s="1636"/>
      <c r="D150" s="1636"/>
      <c r="E150" s="1636"/>
      <c r="F150" s="3859" t="s">
        <v>132</v>
      </c>
      <c r="G150" s="3860"/>
      <c r="H150" s="3860"/>
      <c r="I150" s="3860"/>
      <c r="J150" s="3860"/>
      <c r="K150" s="4243"/>
      <c r="L150" s="3391"/>
      <c r="M150" s="3390"/>
      <c r="N150" s="3390"/>
      <c r="O150" s="1639"/>
      <c r="P150" s="3390"/>
    </row>
    <row r="151" spans="1:16" x14ac:dyDescent="0.2">
      <c r="A151" s="1139"/>
      <c r="B151" s="1636"/>
      <c r="C151" s="1636"/>
      <c r="D151" s="1636"/>
      <c r="E151" s="1636"/>
      <c r="F151" s="1648" t="s">
        <v>133</v>
      </c>
      <c r="G151" s="1645"/>
      <c r="H151" s="1645"/>
      <c r="I151" s="1645"/>
      <c r="J151" s="1645"/>
      <c r="K151" s="1644"/>
      <c r="L151" s="3389"/>
      <c r="M151" s="3383"/>
      <c r="N151" s="3383"/>
      <c r="O151" s="1639"/>
      <c r="P151" s="3383"/>
    </row>
    <row r="152" spans="1:16" ht="13.15" customHeight="1" x14ac:dyDescent="0.2">
      <c r="A152" s="1139"/>
      <c r="B152" s="1636"/>
      <c r="C152" s="1636"/>
      <c r="D152" s="1636"/>
      <c r="E152" s="1636"/>
      <c r="F152" s="4672" t="s">
        <v>134</v>
      </c>
      <c r="G152" s="4673"/>
      <c r="H152" s="4673"/>
      <c r="I152" s="4673"/>
      <c r="J152" s="4673"/>
      <c r="K152" s="4674"/>
      <c r="L152" s="3388">
        <f>L13+L76+L101+L108+L124</f>
        <v>3586.6</v>
      </c>
      <c r="M152" s="3383"/>
      <c r="N152" s="3383"/>
      <c r="O152" s="1642"/>
      <c r="P152" s="3383"/>
    </row>
    <row r="153" spans="1:16" ht="13.15" customHeight="1" x14ac:dyDescent="0.2">
      <c r="A153" s="1139"/>
      <c r="B153" s="1636"/>
      <c r="C153" s="1636"/>
      <c r="D153" s="1636"/>
      <c r="E153" s="1636"/>
      <c r="F153" s="4672" t="s">
        <v>460</v>
      </c>
      <c r="G153" s="4673"/>
      <c r="H153" s="4673"/>
      <c r="I153" s="4673"/>
      <c r="J153" s="4673"/>
      <c r="K153" s="4674"/>
      <c r="L153" s="3387"/>
      <c r="M153" s="3383"/>
      <c r="N153" s="3383"/>
      <c r="O153" s="1639"/>
      <c r="P153" s="3383"/>
    </row>
    <row r="154" spans="1:16" ht="13.15" customHeight="1" x14ac:dyDescent="0.2">
      <c r="A154" s="1139"/>
      <c r="B154" s="1636"/>
      <c r="C154" s="1636"/>
      <c r="D154" s="1636"/>
      <c r="E154" s="1636"/>
      <c r="F154" s="4672" t="s">
        <v>136</v>
      </c>
      <c r="G154" s="4673"/>
      <c r="H154" s="4673"/>
      <c r="I154" s="4673"/>
      <c r="J154" s="4673"/>
      <c r="K154" s="4674"/>
      <c r="L154" s="3387"/>
      <c r="M154" s="3383"/>
      <c r="N154" s="3383"/>
      <c r="O154" s="1639"/>
      <c r="P154" s="3383"/>
    </row>
    <row r="155" spans="1:16" x14ac:dyDescent="0.2">
      <c r="A155" s="1139"/>
      <c r="B155" s="1636"/>
      <c r="C155" s="1636"/>
      <c r="D155" s="1636"/>
      <c r="E155" s="1636"/>
      <c r="F155" s="4672" t="s">
        <v>137</v>
      </c>
      <c r="G155" s="4673"/>
      <c r="H155" s="4673"/>
      <c r="I155" s="4673"/>
      <c r="J155" s="4673"/>
      <c r="K155" s="4674"/>
      <c r="L155" s="3387">
        <f>L125</f>
        <v>52.4</v>
      </c>
      <c r="M155" s="3383"/>
      <c r="N155" s="3383"/>
      <c r="O155" s="1639"/>
      <c r="P155" s="3383"/>
    </row>
    <row r="156" spans="1:16" ht="13.5" thickBot="1" x14ac:dyDescent="0.25">
      <c r="B156" s="907"/>
      <c r="C156" s="907"/>
      <c r="D156" s="907"/>
      <c r="E156" s="907"/>
      <c r="F156" s="4675" t="s">
        <v>459</v>
      </c>
      <c r="G156" s="4676"/>
      <c r="H156" s="4676"/>
      <c r="I156" s="4676"/>
      <c r="J156" s="4676"/>
      <c r="K156" s="4677"/>
      <c r="L156" s="3386">
        <f>L43+L65+L77+L85+L109</f>
        <v>584.99999999999989</v>
      </c>
      <c r="M156" s="3383"/>
      <c r="N156" s="3383"/>
      <c r="P156" s="3383"/>
    </row>
    <row r="157" spans="1:16" ht="13.5" thickBot="1" x14ac:dyDescent="0.25">
      <c r="B157" s="907"/>
      <c r="C157" s="907"/>
      <c r="D157" s="907"/>
      <c r="E157" s="907"/>
      <c r="F157" s="4678" t="s">
        <v>140</v>
      </c>
      <c r="G157" s="4679"/>
      <c r="H157" s="4679"/>
      <c r="I157" s="4679"/>
      <c r="J157" s="4679"/>
      <c r="K157" s="4679"/>
      <c r="L157" s="3385">
        <f>L158</f>
        <v>22582.3</v>
      </c>
      <c r="M157" s="3381"/>
      <c r="N157" s="3381"/>
      <c r="P157" s="3381"/>
    </row>
    <row r="158" spans="1:16" ht="13.9" customHeight="1" thickBot="1" x14ac:dyDescent="0.25">
      <c r="B158" s="907"/>
      <c r="C158" s="907"/>
      <c r="D158" s="907"/>
      <c r="E158" s="907"/>
      <c r="F158" s="5400" t="s">
        <v>458</v>
      </c>
      <c r="G158" s="5401"/>
      <c r="H158" s="5401"/>
      <c r="I158" s="5401"/>
      <c r="J158" s="5401"/>
      <c r="K158" s="5402"/>
      <c r="L158" s="3384">
        <f>L14</f>
        <v>22582.3</v>
      </c>
      <c r="M158" s="3383"/>
      <c r="N158" s="3383"/>
      <c r="P158" s="3383"/>
    </row>
    <row r="159" spans="1:16" ht="13.5" thickBot="1" x14ac:dyDescent="0.25">
      <c r="B159" s="907"/>
      <c r="C159" s="907"/>
      <c r="D159" s="907"/>
      <c r="E159" s="907"/>
      <c r="F159" s="5403" t="s">
        <v>142</v>
      </c>
      <c r="G159" s="5404"/>
      <c r="H159" s="5404"/>
      <c r="I159" s="5404"/>
      <c r="J159" s="5404"/>
      <c r="K159" s="5405"/>
      <c r="L159" s="3382">
        <f>L145+L157</f>
        <v>38377.199999999997</v>
      </c>
      <c r="M159" s="3381"/>
      <c r="N159" s="3381"/>
      <c r="P159" s="3381"/>
    </row>
  </sheetData>
  <mergeCells count="375">
    <mergeCell ref="A2:O2"/>
    <mergeCell ref="B13:B16"/>
    <mergeCell ref="A13:A16"/>
    <mergeCell ref="A34:A35"/>
    <mergeCell ref="B31:B33"/>
    <mergeCell ref="A31:A33"/>
    <mergeCell ref="O53:O56"/>
    <mergeCell ref="O57:O59"/>
    <mergeCell ref="M45:M48"/>
    <mergeCell ref="M49:M52"/>
    <mergeCell ref="M53:M56"/>
    <mergeCell ref="M57:M59"/>
    <mergeCell ref="N45:N48"/>
    <mergeCell ref="N49:N52"/>
    <mergeCell ref="N53:N56"/>
    <mergeCell ref="N57:N59"/>
    <mergeCell ref="O19:O20"/>
    <mergeCell ref="O23:O24"/>
    <mergeCell ref="O25:O26"/>
    <mergeCell ref="O27:O28"/>
    <mergeCell ref="O45:O48"/>
    <mergeCell ref="O49:O52"/>
    <mergeCell ref="O41:O44"/>
    <mergeCell ref="O29:O30"/>
    <mergeCell ref="Q85:Q86"/>
    <mergeCell ref="B27:B28"/>
    <mergeCell ref="A27:A28"/>
    <mergeCell ref="B25:B26"/>
    <mergeCell ref="A25:A26"/>
    <mergeCell ref="B21:B22"/>
    <mergeCell ref="B23:B24"/>
    <mergeCell ref="A21:A22"/>
    <mergeCell ref="A23:A24"/>
    <mergeCell ref="B34:B35"/>
    <mergeCell ref="N41:N44"/>
    <mergeCell ref="M41:M44"/>
    <mergeCell ref="N34:N35"/>
    <mergeCell ref="M34:M35"/>
    <mergeCell ref="O31:O33"/>
    <mergeCell ref="O34:O35"/>
    <mergeCell ref="G49:G52"/>
    <mergeCell ref="H41:H44"/>
    <mergeCell ref="G53:G56"/>
    <mergeCell ref="M17:M18"/>
    <mergeCell ref="M19:M20"/>
    <mergeCell ref="G38:G40"/>
    <mergeCell ref="H27:H28"/>
    <mergeCell ref="H29:H30"/>
    <mergeCell ref="H31:H33"/>
    <mergeCell ref="H34:H35"/>
    <mergeCell ref="H36:H37"/>
    <mergeCell ref="H38:H40"/>
    <mergeCell ref="H17:H18"/>
    <mergeCell ref="G21:G24"/>
    <mergeCell ref="G25:G28"/>
    <mergeCell ref="G29:G33"/>
    <mergeCell ref="G34:G37"/>
    <mergeCell ref="B98:B99"/>
    <mergeCell ref="C98:C99"/>
    <mergeCell ref="F118:F119"/>
    <mergeCell ref="G111:G114"/>
    <mergeCell ref="G57:G59"/>
    <mergeCell ref="G60:G62"/>
    <mergeCell ref="H53:H56"/>
    <mergeCell ref="H57:H59"/>
    <mergeCell ref="H60:H62"/>
    <mergeCell ref="H70:H72"/>
    <mergeCell ref="A130:A131"/>
    <mergeCell ref="B130:B131"/>
    <mergeCell ref="C130:C131"/>
    <mergeCell ref="D130:D131"/>
    <mergeCell ref="F130:F131"/>
    <mergeCell ref="D106:F110"/>
    <mergeCell ref="A127:A129"/>
    <mergeCell ref="B127:B129"/>
    <mergeCell ref="C127:C129"/>
    <mergeCell ref="D127:D129"/>
    <mergeCell ref="A123:A126"/>
    <mergeCell ref="C120:J120"/>
    <mergeCell ref="H111:H114"/>
    <mergeCell ref="H115:H117"/>
    <mergeCell ref="H118:H119"/>
    <mergeCell ref="D123:F126"/>
    <mergeCell ref="A118:A119"/>
    <mergeCell ref="B118:B119"/>
    <mergeCell ref="H123:H131"/>
    <mergeCell ref="F127:F129"/>
    <mergeCell ref="B123:B126"/>
    <mergeCell ref="D111:D114"/>
    <mergeCell ref="D115:D117"/>
    <mergeCell ref="D118:D119"/>
    <mergeCell ref="A45:A48"/>
    <mergeCell ref="B45:B48"/>
    <mergeCell ref="B38:B40"/>
    <mergeCell ref="C57:C59"/>
    <mergeCell ref="D57:D59"/>
    <mergeCell ref="F57:F59"/>
    <mergeCell ref="C45:C48"/>
    <mergeCell ref="A73:A74"/>
    <mergeCell ref="B73:B74"/>
    <mergeCell ref="C73:C74"/>
    <mergeCell ref="D73:D74"/>
    <mergeCell ref="A70:A72"/>
    <mergeCell ref="B70:B72"/>
    <mergeCell ref="F45:F48"/>
    <mergeCell ref="A49:A52"/>
    <mergeCell ref="B49:B52"/>
    <mergeCell ref="C49:C52"/>
    <mergeCell ref="D49:D52"/>
    <mergeCell ref="F49:F52"/>
    <mergeCell ref="A38:A40"/>
    <mergeCell ref="B36:B37"/>
    <mergeCell ref="A36:A37"/>
    <mergeCell ref="B41:B44"/>
    <mergeCell ref="A41:A44"/>
    <mergeCell ref="D17:D18"/>
    <mergeCell ref="D19:D20"/>
    <mergeCell ref="D21:D22"/>
    <mergeCell ref="D23:D24"/>
    <mergeCell ref="D25:D26"/>
    <mergeCell ref="B17:B18"/>
    <mergeCell ref="A17:A18"/>
    <mergeCell ref="B19:B20"/>
    <mergeCell ref="A19:A20"/>
    <mergeCell ref="B29:B30"/>
    <mergeCell ref="A29:A30"/>
    <mergeCell ref="D27:D28"/>
    <mergeCell ref="D29:D30"/>
    <mergeCell ref="C34:C35"/>
    <mergeCell ref="C23:C24"/>
    <mergeCell ref="C27:C28"/>
    <mergeCell ref="A3:O3"/>
    <mergeCell ref="A4:O4"/>
    <mergeCell ref="A6:A8"/>
    <mergeCell ref="B6:B8"/>
    <mergeCell ref="C6:C8"/>
    <mergeCell ref="E6:E8"/>
    <mergeCell ref="F6:F8"/>
    <mergeCell ref="H6:H8"/>
    <mergeCell ref="K6:K8"/>
    <mergeCell ref="L6:L8"/>
    <mergeCell ref="M7:M8"/>
    <mergeCell ref="N7:N8"/>
    <mergeCell ref="N13:N16"/>
    <mergeCell ref="O13:O16"/>
    <mergeCell ref="N5:O5"/>
    <mergeCell ref="D6:D8"/>
    <mergeCell ref="G6:G8"/>
    <mergeCell ref="J6:J8"/>
    <mergeCell ref="M6:O6"/>
    <mergeCell ref="O7:O8"/>
    <mergeCell ref="I6:I8"/>
    <mergeCell ref="H13:H16"/>
    <mergeCell ref="G13:G16"/>
    <mergeCell ref="D13:F16"/>
    <mergeCell ref="F17:F18"/>
    <mergeCell ref="F19:F20"/>
    <mergeCell ref="G17:G20"/>
    <mergeCell ref="D36:D37"/>
    <mergeCell ref="N29:N30"/>
    <mergeCell ref="N31:N33"/>
    <mergeCell ref="N17:N18"/>
    <mergeCell ref="N19:N20"/>
    <mergeCell ref="N23:N24"/>
    <mergeCell ref="M23:M24"/>
    <mergeCell ref="M25:M26"/>
    <mergeCell ref="M27:M28"/>
    <mergeCell ref="M29:M30"/>
    <mergeCell ref="M31:M33"/>
    <mergeCell ref="H19:H20"/>
    <mergeCell ref="H21:H22"/>
    <mergeCell ref="H23:H24"/>
    <mergeCell ref="H25:H26"/>
    <mergeCell ref="N25:N26"/>
    <mergeCell ref="N27:N28"/>
    <mergeCell ref="I13:I16"/>
    <mergeCell ref="M13:M16"/>
    <mergeCell ref="D60:D62"/>
    <mergeCell ref="B63:B66"/>
    <mergeCell ref="C63:C66"/>
    <mergeCell ref="C17:C18"/>
    <mergeCell ref="C19:C20"/>
    <mergeCell ref="C21:C22"/>
    <mergeCell ref="D31:D33"/>
    <mergeCell ref="D34:D35"/>
    <mergeCell ref="I41:I44"/>
    <mergeCell ref="G41:G44"/>
    <mergeCell ref="C29:C30"/>
    <mergeCell ref="F29:F30"/>
    <mergeCell ref="F31:F33"/>
    <mergeCell ref="F23:F24"/>
    <mergeCell ref="F25:F26"/>
    <mergeCell ref="F27:F28"/>
    <mergeCell ref="D38:D40"/>
    <mergeCell ref="C36:C37"/>
    <mergeCell ref="C38:C40"/>
    <mergeCell ref="C31:C33"/>
    <mergeCell ref="F34:F35"/>
    <mergeCell ref="F36:F37"/>
    <mergeCell ref="F38:F40"/>
    <mergeCell ref="C25:C26"/>
    <mergeCell ref="D45:D48"/>
    <mergeCell ref="C41:C44"/>
    <mergeCell ref="A88:A91"/>
    <mergeCell ref="B88:B91"/>
    <mergeCell ref="C88:C91"/>
    <mergeCell ref="D88:D91"/>
    <mergeCell ref="F88:F91"/>
    <mergeCell ref="D83:F87"/>
    <mergeCell ref="F60:F62"/>
    <mergeCell ref="D41:F44"/>
    <mergeCell ref="A53:A56"/>
    <mergeCell ref="B53:B56"/>
    <mergeCell ref="C53:C56"/>
    <mergeCell ref="D53:D56"/>
    <mergeCell ref="F53:F56"/>
    <mergeCell ref="A57:A59"/>
    <mergeCell ref="B57:B59"/>
    <mergeCell ref="A67:A69"/>
    <mergeCell ref="B67:B69"/>
    <mergeCell ref="C67:C69"/>
    <mergeCell ref="D67:D69"/>
    <mergeCell ref="A60:A62"/>
    <mergeCell ref="B60:B62"/>
    <mergeCell ref="C60:C62"/>
    <mergeCell ref="B94:B95"/>
    <mergeCell ref="C94:C95"/>
    <mergeCell ref="A98:A99"/>
    <mergeCell ref="I63:I66"/>
    <mergeCell ref="H67:H69"/>
    <mergeCell ref="H73:H74"/>
    <mergeCell ref="A83:A87"/>
    <mergeCell ref="B83:B87"/>
    <mergeCell ref="A96:A97"/>
    <mergeCell ref="B96:B97"/>
    <mergeCell ref="C96:C97"/>
    <mergeCell ref="A92:A93"/>
    <mergeCell ref="D63:F66"/>
    <mergeCell ref="F67:F69"/>
    <mergeCell ref="C70:C72"/>
    <mergeCell ref="D70:D72"/>
    <mergeCell ref="F70:F72"/>
    <mergeCell ref="A75:A78"/>
    <mergeCell ref="B75:B78"/>
    <mergeCell ref="C75:C78"/>
    <mergeCell ref="G92:G93"/>
    <mergeCell ref="G94:G95"/>
    <mergeCell ref="G96:G97"/>
    <mergeCell ref="G98:G99"/>
    <mergeCell ref="F156:K156"/>
    <mergeCell ref="F157:K157"/>
    <mergeCell ref="F158:K158"/>
    <mergeCell ref="F159:K159"/>
    <mergeCell ref="M132:M134"/>
    <mergeCell ref="B139:K139"/>
    <mergeCell ref="A140:K140"/>
    <mergeCell ref="F147:K147"/>
    <mergeCell ref="F148:K148"/>
    <mergeCell ref="D135:D137"/>
    <mergeCell ref="A79:A82"/>
    <mergeCell ref="B79:B82"/>
    <mergeCell ref="C79:C82"/>
    <mergeCell ref="D79:D82"/>
    <mergeCell ref="H75:H82"/>
    <mergeCell ref="G132:G137"/>
    <mergeCell ref="H132:H137"/>
    <mergeCell ref="D132:F134"/>
    <mergeCell ref="G106:G110"/>
    <mergeCell ref="A132:A134"/>
    <mergeCell ref="B132:B134"/>
    <mergeCell ref="C132:C134"/>
    <mergeCell ref="A100:A103"/>
    <mergeCell ref="B100:B103"/>
    <mergeCell ref="A135:A137"/>
    <mergeCell ref="B135:B137"/>
    <mergeCell ref="C135:C137"/>
    <mergeCell ref="G83:G87"/>
    <mergeCell ref="F98:F99"/>
    <mergeCell ref="G118:G119"/>
    <mergeCell ref="H88:H95"/>
    <mergeCell ref="H96:H99"/>
    <mergeCell ref="B92:B93"/>
    <mergeCell ref="A115:A117"/>
    <mergeCell ref="B115:B117"/>
    <mergeCell ref="F115:F117"/>
    <mergeCell ref="A104:A105"/>
    <mergeCell ref="B104:B105"/>
    <mergeCell ref="S60:S62"/>
    <mergeCell ref="D75:F78"/>
    <mergeCell ref="F79:F82"/>
    <mergeCell ref="D96:D97"/>
    <mergeCell ref="D98:D99"/>
    <mergeCell ref="A106:A110"/>
    <mergeCell ref="B106:B110"/>
    <mergeCell ref="H106:H110"/>
    <mergeCell ref="A111:A114"/>
    <mergeCell ref="B111:B114"/>
    <mergeCell ref="F111:F114"/>
    <mergeCell ref="M94:M95"/>
    <mergeCell ref="N94:N95"/>
    <mergeCell ref="N107:N110"/>
    <mergeCell ref="M107:M110"/>
    <mergeCell ref="A63:A66"/>
    <mergeCell ref="C92:C93"/>
    <mergeCell ref="D92:D93"/>
    <mergeCell ref="A94:A95"/>
    <mergeCell ref="E127:E131"/>
    <mergeCell ref="F92:F93"/>
    <mergeCell ref="F143:L143"/>
    <mergeCell ref="F145:K145"/>
    <mergeCell ref="F146:K146"/>
    <mergeCell ref="F135:F137"/>
    <mergeCell ref="I75:I82"/>
    <mergeCell ref="J75:J82"/>
    <mergeCell ref="I132:I137"/>
    <mergeCell ref="J132:J137"/>
    <mergeCell ref="I100:I103"/>
    <mergeCell ref="I106:I110"/>
    <mergeCell ref="G115:G117"/>
    <mergeCell ref="H100:H105"/>
    <mergeCell ref="G104:G105"/>
    <mergeCell ref="F94:F95"/>
    <mergeCell ref="F96:F97"/>
    <mergeCell ref="D100:F103"/>
    <mergeCell ref="D94:D95"/>
    <mergeCell ref="G100:G103"/>
    <mergeCell ref="G88:G91"/>
    <mergeCell ref="M1:O1"/>
    <mergeCell ref="W21:W22"/>
    <mergeCell ref="W34:W35"/>
    <mergeCell ref="F152:K152"/>
    <mergeCell ref="F153:K153"/>
    <mergeCell ref="F154:K154"/>
    <mergeCell ref="N86:N87"/>
    <mergeCell ref="O86:O87"/>
    <mergeCell ref="O107:O110"/>
    <mergeCell ref="M76:M78"/>
    <mergeCell ref="Q60:Q62"/>
    <mergeCell ref="H63:H66"/>
    <mergeCell ref="F73:F74"/>
    <mergeCell ref="G63:G66"/>
    <mergeCell ref="G67:G69"/>
    <mergeCell ref="G70:G72"/>
    <mergeCell ref="G73:G74"/>
    <mergeCell ref="M65:M66"/>
    <mergeCell ref="N65:N66"/>
    <mergeCell ref="O65:O66"/>
    <mergeCell ref="F104:F105"/>
    <mergeCell ref="R85:R86"/>
    <mergeCell ref="C138:J138"/>
    <mergeCell ref="O94:O95"/>
    <mergeCell ref="O132:O134"/>
    <mergeCell ref="G75:G82"/>
    <mergeCell ref="N76:N78"/>
    <mergeCell ref="O76:O78"/>
    <mergeCell ref="M73:M74"/>
    <mergeCell ref="N73:N74"/>
    <mergeCell ref="O73:O74"/>
    <mergeCell ref="F21:F22"/>
    <mergeCell ref="F155:K155"/>
    <mergeCell ref="H83:H87"/>
    <mergeCell ref="I83:I87"/>
    <mergeCell ref="K85:K86"/>
    <mergeCell ref="L85:L86"/>
    <mergeCell ref="M86:M87"/>
    <mergeCell ref="M111:M114"/>
    <mergeCell ref="N111:N114"/>
    <mergeCell ref="O111:O114"/>
    <mergeCell ref="G123:G131"/>
    <mergeCell ref="F149:K149"/>
    <mergeCell ref="F150:K150"/>
    <mergeCell ref="N132:N134"/>
    <mergeCell ref="H45:H48"/>
    <mergeCell ref="H49:H52"/>
    <mergeCell ref="G45:G48"/>
  </mergeCells>
  <pageMargins left="0.70866141732283472" right="0.70866141732283472" top="0.74803149606299213" bottom="0.74803149606299213" header="0.31496062992125984" footer="0.31496062992125984"/>
  <pageSetup paperSize="9" scale="49" firstPageNumber="62" fitToHeight="0" orientation="landscape" useFirstPageNumber="1" r:id="rId1"/>
  <headerFooter>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24"/>
  <sheetViews>
    <sheetView workbookViewId="0">
      <selection activeCell="E3" sqref="E3"/>
    </sheetView>
  </sheetViews>
  <sheetFormatPr defaultColWidth="9.140625" defaultRowHeight="15" x14ac:dyDescent="0.25"/>
  <cols>
    <col min="1" max="1" width="9.140625" style="313"/>
    <col min="2" max="2" width="9" style="313" customWidth="1"/>
    <col min="3" max="3" width="51.7109375" style="313" customWidth="1"/>
    <col min="4" max="16384" width="9.140625" style="313"/>
  </cols>
  <sheetData>
    <row r="4" spans="2:3" ht="15.75" thickBot="1" x14ac:dyDescent="0.3">
      <c r="C4" s="313" t="s">
        <v>194</v>
      </c>
    </row>
    <row r="5" spans="2:3" ht="59.25" customHeight="1" thickBot="1" x14ac:dyDescent="0.3">
      <c r="B5" s="321" t="s">
        <v>193</v>
      </c>
      <c r="C5" s="320" t="s">
        <v>192</v>
      </c>
    </row>
    <row r="6" spans="2:3" ht="21.75" customHeight="1" x14ac:dyDescent="0.25">
      <c r="B6" s="319">
        <v>0</v>
      </c>
      <c r="C6" s="318" t="s">
        <v>119</v>
      </c>
    </row>
    <row r="7" spans="2:3" ht="23.25" customHeight="1" x14ac:dyDescent="0.25">
      <c r="B7" s="317">
        <v>1</v>
      </c>
      <c r="C7" s="316" t="s">
        <v>179</v>
      </c>
    </row>
    <row r="8" spans="2:3" ht="24.75" customHeight="1" x14ac:dyDescent="0.25">
      <c r="B8" s="317">
        <v>2</v>
      </c>
      <c r="C8" s="316" t="s">
        <v>191</v>
      </c>
    </row>
    <row r="9" spans="2:3" ht="15.75" customHeight="1" x14ac:dyDescent="0.25">
      <c r="B9" s="317">
        <v>3</v>
      </c>
      <c r="C9" s="316" t="s">
        <v>120</v>
      </c>
    </row>
    <row r="10" spans="2:3" ht="24" customHeight="1" x14ac:dyDescent="0.25">
      <c r="B10" s="317">
        <v>4</v>
      </c>
      <c r="C10" s="316" t="s">
        <v>190</v>
      </c>
    </row>
    <row r="11" spans="2:3" ht="15" customHeight="1" x14ac:dyDescent="0.25">
      <c r="B11" s="317">
        <v>5</v>
      </c>
      <c r="C11" s="316" t="s">
        <v>189</v>
      </c>
    </row>
    <row r="12" spans="2:3" ht="30.75" customHeight="1" x14ac:dyDescent="0.25">
      <c r="B12" s="317">
        <v>6</v>
      </c>
      <c r="C12" s="316" t="s">
        <v>188</v>
      </c>
    </row>
    <row r="13" spans="2:3" ht="23.25" customHeight="1" x14ac:dyDescent="0.25">
      <c r="B13" s="317">
        <v>7</v>
      </c>
      <c r="C13" s="316" t="s">
        <v>187</v>
      </c>
    </row>
    <row r="14" spans="2:3" ht="24" customHeight="1" x14ac:dyDescent="0.25">
      <c r="B14" s="317">
        <v>8</v>
      </c>
      <c r="C14" s="316" t="s">
        <v>186</v>
      </c>
    </row>
    <row r="15" spans="2:3" ht="24" customHeight="1" x14ac:dyDescent="0.25">
      <c r="B15" s="317">
        <v>9</v>
      </c>
      <c r="C15" s="316" t="s">
        <v>121</v>
      </c>
    </row>
    <row r="16" spans="2:3" ht="18" customHeight="1" x14ac:dyDescent="0.25">
      <c r="B16" s="317">
        <v>10</v>
      </c>
      <c r="C16" s="316" t="s">
        <v>185</v>
      </c>
    </row>
    <row r="17" spans="2:3" ht="24.75" customHeight="1" x14ac:dyDescent="0.25">
      <c r="B17" s="317">
        <v>11</v>
      </c>
      <c r="C17" s="316" t="s">
        <v>184</v>
      </c>
    </row>
    <row r="18" spans="2:3" ht="22.5" customHeight="1" x14ac:dyDescent="0.25">
      <c r="B18" s="317">
        <v>12</v>
      </c>
      <c r="C18" s="316" t="s">
        <v>183</v>
      </c>
    </row>
    <row r="19" spans="2:3" ht="21" customHeight="1" x14ac:dyDescent="0.25">
      <c r="B19" s="317">
        <v>13</v>
      </c>
      <c r="C19" s="316" t="s">
        <v>178</v>
      </c>
    </row>
    <row r="20" spans="2:3" ht="28.5" customHeight="1" x14ac:dyDescent="0.25">
      <c r="B20" s="317">
        <v>14</v>
      </c>
      <c r="C20" s="316" t="s">
        <v>122</v>
      </c>
    </row>
    <row r="21" spans="2:3" ht="24" customHeight="1" x14ac:dyDescent="0.25">
      <c r="B21" s="317">
        <v>15</v>
      </c>
      <c r="C21" s="316" t="s">
        <v>182</v>
      </c>
    </row>
    <row r="22" spans="2:3" ht="18.75" customHeight="1" x14ac:dyDescent="0.25">
      <c r="B22" s="317">
        <v>16</v>
      </c>
      <c r="C22" s="316" t="s">
        <v>123</v>
      </c>
    </row>
    <row r="23" spans="2:3" ht="21" customHeight="1" x14ac:dyDescent="0.25">
      <c r="B23" s="317">
        <v>17</v>
      </c>
      <c r="C23" s="316" t="s">
        <v>181</v>
      </c>
    </row>
    <row r="24" spans="2:3" ht="26.25" customHeight="1" thickBot="1" x14ac:dyDescent="0.3">
      <c r="B24" s="315">
        <v>18</v>
      </c>
      <c r="C24" s="314" t="s">
        <v>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45"/>
  <sheetViews>
    <sheetView view="pageBreakPreview" zoomScale="110" zoomScaleNormal="100" zoomScaleSheetLayoutView="110" workbookViewId="0">
      <selection activeCell="M9" sqref="M9:M10"/>
    </sheetView>
  </sheetViews>
  <sheetFormatPr defaultRowHeight="12.75" x14ac:dyDescent="0.2"/>
  <cols>
    <col min="1" max="1" width="3.5703125" style="361" customWidth="1"/>
    <col min="2" max="2" width="3.140625" style="361" customWidth="1"/>
    <col min="3" max="3" width="3.7109375" style="361" customWidth="1"/>
    <col min="4" max="5" width="3.5703125" style="361" customWidth="1"/>
    <col min="6" max="6" width="49" style="361" customWidth="1"/>
    <col min="7" max="7" width="4.42578125" style="361" customWidth="1"/>
    <col min="8" max="8" width="7.85546875" style="361" customWidth="1"/>
    <col min="9" max="9" width="8.140625" style="361" customWidth="1"/>
    <col min="10" max="10" width="38.42578125" style="361" customWidth="1"/>
    <col min="11" max="11" width="8" style="361" customWidth="1"/>
    <col min="12" max="12" width="18.140625" style="361" customWidth="1"/>
    <col min="13" max="13" width="41.28515625" style="361" customWidth="1"/>
    <col min="14" max="14" width="9.140625" style="362" customWidth="1"/>
    <col min="15" max="15" width="7.7109375" style="362" customWidth="1"/>
    <col min="16" max="16" width="3.5703125" style="361" hidden="1" customWidth="1"/>
    <col min="17" max="17" width="3" style="361" hidden="1" customWidth="1"/>
    <col min="18" max="19" width="8.85546875" style="361" hidden="1" customWidth="1"/>
    <col min="20" max="22" width="9.140625" style="361" hidden="1" customWidth="1"/>
    <col min="23" max="16384" width="9.140625" style="361"/>
  </cols>
  <sheetData>
    <row r="1" spans="1:19" ht="7.5" customHeight="1" x14ac:dyDescent="0.2">
      <c r="L1" s="905"/>
      <c r="M1" s="3816"/>
      <c r="N1" s="3816"/>
      <c r="O1" s="3816"/>
      <c r="Q1" s="905"/>
      <c r="R1" s="905"/>
      <c r="S1" s="905"/>
    </row>
    <row r="2" spans="1:19" ht="62.25" customHeight="1" x14ac:dyDescent="0.2">
      <c r="L2" s="905"/>
      <c r="M2" s="3816" t="s">
        <v>1284</v>
      </c>
      <c r="N2" s="3816"/>
      <c r="O2" s="3816"/>
      <c r="Q2" s="905"/>
      <c r="R2" s="905"/>
      <c r="S2" s="905"/>
    </row>
    <row r="3" spans="1:19" ht="17.25" customHeight="1" x14ac:dyDescent="0.2">
      <c r="L3" s="905"/>
      <c r="M3" s="905"/>
      <c r="N3" s="905"/>
      <c r="O3" s="905"/>
      <c r="Q3" s="905"/>
      <c r="R3" s="905"/>
      <c r="S3" s="905"/>
    </row>
    <row r="4" spans="1:19" ht="14.25" x14ac:dyDescent="0.2">
      <c r="A4" s="3745" t="s">
        <v>90</v>
      </c>
      <c r="B4" s="3745"/>
      <c r="C4" s="3745"/>
      <c r="D4" s="3745"/>
      <c r="E4" s="3745"/>
      <c r="F4" s="3745"/>
      <c r="G4" s="3745"/>
      <c r="H4" s="3745"/>
      <c r="I4" s="3745"/>
      <c r="J4" s="3745"/>
      <c r="K4" s="3745"/>
      <c r="L4" s="3745"/>
      <c r="M4" s="3745"/>
      <c r="N4" s="3745"/>
      <c r="O4" s="3745"/>
      <c r="P4" s="3745"/>
      <c r="Q4" s="3745"/>
    </row>
    <row r="5" spans="1:19" ht="14.25" x14ac:dyDescent="0.2">
      <c r="A5" s="4005" t="s">
        <v>457</v>
      </c>
      <c r="B5" s="4005"/>
      <c r="C5" s="4005"/>
      <c r="D5" s="4005"/>
      <c r="E5" s="4005"/>
      <c r="F5" s="4005"/>
      <c r="G5" s="4005"/>
      <c r="H5" s="4005"/>
      <c r="I5" s="4005"/>
      <c r="J5" s="4005"/>
      <c r="K5" s="4005"/>
      <c r="L5" s="4005"/>
      <c r="M5" s="4005"/>
      <c r="N5" s="4005"/>
      <c r="O5" s="4005"/>
    </row>
    <row r="6" spans="1:19" ht="14.25" x14ac:dyDescent="0.2">
      <c r="A6" s="3746" t="s">
        <v>92</v>
      </c>
      <c r="B6" s="3746"/>
      <c r="C6" s="3746"/>
      <c r="D6" s="3746"/>
      <c r="E6" s="3746"/>
      <c r="F6" s="3746"/>
      <c r="G6" s="3746"/>
      <c r="H6" s="3746"/>
      <c r="I6" s="3746"/>
      <c r="J6" s="3746"/>
      <c r="K6" s="3746"/>
      <c r="L6" s="3746"/>
      <c r="M6" s="3746"/>
      <c r="N6" s="3746"/>
      <c r="O6" s="3746"/>
      <c r="P6" s="904"/>
      <c r="Q6" s="904"/>
    </row>
    <row r="7" spans="1:19" ht="16.5" thickBot="1" x14ac:dyDescent="0.25">
      <c r="A7" s="903"/>
      <c r="B7" s="903"/>
      <c r="C7" s="903"/>
      <c r="D7" s="903"/>
      <c r="E7" s="903"/>
      <c r="F7" s="903"/>
      <c r="G7" s="903"/>
      <c r="H7" s="903"/>
      <c r="I7" s="903"/>
      <c r="J7" s="903"/>
      <c r="K7" s="903"/>
      <c r="L7" s="903"/>
      <c r="M7" s="902"/>
      <c r="N7" s="3768" t="s">
        <v>158</v>
      </c>
      <c r="O7" s="3768"/>
    </row>
    <row r="8" spans="1:19" ht="31.5" customHeight="1" thickBot="1" x14ac:dyDescent="0.25">
      <c r="A8" s="3987" t="s">
        <v>0</v>
      </c>
      <c r="B8" s="3990" t="s">
        <v>1</v>
      </c>
      <c r="C8" s="3993" t="s">
        <v>2</v>
      </c>
      <c r="D8" s="3817" t="s">
        <v>93</v>
      </c>
      <c r="E8" s="3984" t="s">
        <v>3</v>
      </c>
      <c r="F8" s="3996" t="s">
        <v>4</v>
      </c>
      <c r="G8" s="3820" t="s">
        <v>2</v>
      </c>
      <c r="H8" s="3999" t="s">
        <v>5</v>
      </c>
      <c r="I8" s="4002" t="s">
        <v>6</v>
      </c>
      <c r="J8" s="4009" t="s">
        <v>94</v>
      </c>
      <c r="K8" s="3999" t="s">
        <v>7</v>
      </c>
      <c r="L8" s="4006" t="s">
        <v>95</v>
      </c>
      <c r="M8" s="3981" t="s">
        <v>96</v>
      </c>
      <c r="N8" s="3982"/>
      <c r="O8" s="3983"/>
    </row>
    <row r="9" spans="1:19" ht="12.75" customHeight="1" x14ac:dyDescent="0.2">
      <c r="A9" s="3988"/>
      <c r="B9" s="3991"/>
      <c r="C9" s="3994"/>
      <c r="D9" s="3818"/>
      <c r="E9" s="3985"/>
      <c r="F9" s="3997"/>
      <c r="G9" s="3821"/>
      <c r="H9" s="4000"/>
      <c r="I9" s="4003"/>
      <c r="J9" s="4010"/>
      <c r="K9" s="4000"/>
      <c r="L9" s="4007"/>
      <c r="M9" s="3977" t="s">
        <v>8</v>
      </c>
      <c r="N9" s="3979" t="s">
        <v>9</v>
      </c>
      <c r="O9" s="3789" t="s">
        <v>97</v>
      </c>
    </row>
    <row r="10" spans="1:19" ht="151.9" customHeight="1" thickBot="1" x14ac:dyDescent="0.25">
      <c r="A10" s="3989"/>
      <c r="B10" s="3992"/>
      <c r="C10" s="3995"/>
      <c r="D10" s="3819"/>
      <c r="E10" s="3986"/>
      <c r="F10" s="3998"/>
      <c r="G10" s="3822"/>
      <c r="H10" s="4001"/>
      <c r="I10" s="4004"/>
      <c r="J10" s="4010"/>
      <c r="K10" s="4001"/>
      <c r="L10" s="4008"/>
      <c r="M10" s="3978"/>
      <c r="N10" s="3980"/>
      <c r="O10" s="3790"/>
    </row>
    <row r="11" spans="1:19" ht="15.75" thickBot="1" x14ac:dyDescent="0.25">
      <c r="A11" s="901" t="s">
        <v>10</v>
      </c>
      <c r="B11" s="900"/>
      <c r="C11" s="676" t="s">
        <v>456</v>
      </c>
      <c r="D11" s="848"/>
      <c r="E11" s="848"/>
      <c r="F11" s="849"/>
      <c r="G11" s="849"/>
      <c r="H11" s="848"/>
      <c r="I11" s="848"/>
      <c r="J11" s="848"/>
      <c r="K11" s="848"/>
      <c r="L11" s="848"/>
      <c r="M11" s="899"/>
      <c r="N11" s="547"/>
      <c r="O11" s="847"/>
    </row>
    <row r="12" spans="1:19" ht="28.5" customHeight="1" thickBot="1" x14ac:dyDescent="0.25">
      <c r="A12" s="606"/>
      <c r="B12" s="605"/>
      <c r="C12" s="603"/>
      <c r="D12" s="603"/>
      <c r="E12" s="603"/>
      <c r="F12" s="604"/>
      <c r="G12" s="604"/>
      <c r="H12" s="603"/>
      <c r="I12" s="603"/>
      <c r="J12" s="603"/>
      <c r="K12" s="603"/>
      <c r="L12" s="603"/>
      <c r="M12" s="602" t="s">
        <v>455</v>
      </c>
      <c r="N12" s="531" t="s">
        <v>214</v>
      </c>
      <c r="O12" s="530">
        <v>3</v>
      </c>
    </row>
    <row r="13" spans="1:19" ht="15" thickBot="1" x14ac:dyDescent="0.25">
      <c r="A13" s="596" t="s">
        <v>10</v>
      </c>
      <c r="B13" s="601" t="s">
        <v>10</v>
      </c>
      <c r="C13" s="600" t="s">
        <v>454</v>
      </c>
      <c r="D13" s="599"/>
      <c r="E13" s="599"/>
      <c r="F13" s="599"/>
      <c r="G13" s="599"/>
      <c r="H13" s="599"/>
      <c r="I13" s="599"/>
      <c r="J13" s="599"/>
      <c r="K13" s="599"/>
      <c r="L13" s="599"/>
      <c r="M13" s="598"/>
      <c r="N13" s="598"/>
      <c r="O13" s="597"/>
    </row>
    <row r="14" spans="1:19" ht="39" thickBot="1" x14ac:dyDescent="0.25">
      <c r="A14" s="596"/>
      <c r="B14" s="411"/>
      <c r="C14" s="781"/>
      <c r="D14" s="533"/>
      <c r="E14" s="533"/>
      <c r="F14" s="533"/>
      <c r="G14" s="533"/>
      <c r="H14" s="533"/>
      <c r="I14" s="533"/>
      <c r="J14" s="533"/>
      <c r="K14" s="533"/>
      <c r="L14" s="780"/>
      <c r="M14" s="673" t="s">
        <v>453</v>
      </c>
      <c r="N14" s="531" t="s">
        <v>214</v>
      </c>
      <c r="O14" s="530">
        <v>3</v>
      </c>
    </row>
    <row r="15" spans="1:19" ht="30" customHeight="1" x14ac:dyDescent="0.2">
      <c r="A15" s="583" t="s">
        <v>10</v>
      </c>
      <c r="B15" s="4019" t="s">
        <v>10</v>
      </c>
      <c r="C15" s="594" t="s">
        <v>10</v>
      </c>
      <c r="D15" s="783"/>
      <c r="E15" s="783"/>
      <c r="F15" s="3972" t="s">
        <v>452</v>
      </c>
      <c r="G15" s="3915" t="s">
        <v>98</v>
      </c>
      <c r="H15" s="3909" t="s">
        <v>20</v>
      </c>
      <c r="I15" s="3892" t="s">
        <v>21</v>
      </c>
      <c r="J15" s="587" t="s">
        <v>119</v>
      </c>
      <c r="K15" s="846" t="s">
        <v>22</v>
      </c>
      <c r="L15" s="500">
        <f>L22+L28+L34+L40</f>
        <v>12.7</v>
      </c>
      <c r="M15" s="898" t="s">
        <v>233</v>
      </c>
      <c r="N15" s="439" t="s">
        <v>214</v>
      </c>
      <c r="O15" s="577">
        <v>1</v>
      </c>
    </row>
    <row r="16" spans="1:19" ht="15" x14ac:dyDescent="0.2">
      <c r="A16" s="591"/>
      <c r="B16" s="4020"/>
      <c r="C16" s="594"/>
      <c r="D16" s="783"/>
      <c r="E16" s="783"/>
      <c r="F16" s="3924"/>
      <c r="G16" s="3915"/>
      <c r="H16" s="3909"/>
      <c r="I16" s="3892"/>
      <c r="J16" s="426"/>
      <c r="K16" s="523" t="s">
        <v>29</v>
      </c>
      <c r="L16" s="500">
        <f>L23+L29+L35+L41</f>
        <v>1418</v>
      </c>
      <c r="M16" s="4014" t="s">
        <v>451</v>
      </c>
      <c r="N16" s="499" t="s">
        <v>352</v>
      </c>
      <c r="O16" s="498">
        <v>1</v>
      </c>
    </row>
    <row r="17" spans="1:17" ht="28.5" customHeight="1" x14ac:dyDescent="0.2">
      <c r="A17" s="591"/>
      <c r="B17" s="4020"/>
      <c r="C17" s="594"/>
      <c r="D17" s="783"/>
      <c r="E17" s="783"/>
      <c r="F17" s="3924"/>
      <c r="G17" s="3915"/>
      <c r="H17" s="3909"/>
      <c r="I17" s="3892"/>
      <c r="J17" s="426"/>
      <c r="K17" s="523" t="s">
        <v>209</v>
      </c>
      <c r="L17" s="500">
        <f>L24+L30+L36+L42</f>
        <v>0</v>
      </c>
      <c r="M17" s="4015"/>
      <c r="N17" s="499"/>
      <c r="O17" s="433"/>
    </row>
    <row r="18" spans="1:17" ht="15" x14ac:dyDescent="0.2">
      <c r="A18" s="591"/>
      <c r="B18" s="4020"/>
      <c r="C18" s="594"/>
      <c r="D18" s="783"/>
      <c r="E18" s="783"/>
      <c r="F18" s="3924"/>
      <c r="G18" s="3915"/>
      <c r="H18" s="3909"/>
      <c r="I18" s="3892"/>
      <c r="J18" s="426"/>
      <c r="K18" s="523" t="s">
        <v>25</v>
      </c>
      <c r="L18" s="500">
        <f>L25+L31+L37+L43</f>
        <v>668</v>
      </c>
      <c r="M18" s="464"/>
      <c r="N18" s="499"/>
      <c r="O18" s="433"/>
    </row>
    <row r="19" spans="1:17" ht="15" x14ac:dyDescent="0.2">
      <c r="A19" s="591"/>
      <c r="B19" s="4020"/>
      <c r="C19" s="594"/>
      <c r="D19" s="783"/>
      <c r="E19" s="783"/>
      <c r="F19" s="3924"/>
      <c r="G19" s="3915"/>
      <c r="H19" s="3909"/>
      <c r="I19" s="3892"/>
      <c r="J19" s="426"/>
      <c r="K19" s="670" t="s">
        <v>221</v>
      </c>
      <c r="L19" s="519">
        <f>L26</f>
        <v>3351</v>
      </c>
      <c r="M19" s="423"/>
      <c r="N19" s="422"/>
      <c r="O19" s="421"/>
    </row>
    <row r="20" spans="1:17" ht="15.75" thickBot="1" x14ac:dyDescent="0.25">
      <c r="A20" s="591"/>
      <c r="B20" s="4020"/>
      <c r="C20" s="594"/>
      <c r="D20" s="783"/>
      <c r="E20" s="783"/>
      <c r="F20" s="3924"/>
      <c r="G20" s="3915"/>
      <c r="H20" s="3909"/>
      <c r="I20" s="3892"/>
      <c r="J20" s="426"/>
      <c r="K20" s="670" t="s">
        <v>450</v>
      </c>
      <c r="L20" s="495"/>
      <c r="M20" s="494"/>
      <c r="N20" s="493"/>
      <c r="O20" s="492"/>
    </row>
    <row r="21" spans="1:17" ht="15.75" thickBot="1" x14ac:dyDescent="0.25">
      <c r="A21" s="564"/>
      <c r="B21" s="4021"/>
      <c r="C21" s="593"/>
      <c r="D21" s="782"/>
      <c r="E21" s="842"/>
      <c r="F21" s="3925"/>
      <c r="G21" s="3916"/>
      <c r="H21" s="3910"/>
      <c r="I21" s="3893"/>
      <c r="J21" s="490"/>
      <c r="K21" s="450" t="s">
        <v>32</v>
      </c>
      <c r="L21" s="449">
        <f>SUM(L15:L20)</f>
        <v>5449.7</v>
      </c>
      <c r="M21" s="448"/>
      <c r="N21" s="447"/>
      <c r="O21" s="446"/>
    </row>
    <row r="22" spans="1:17" ht="15" customHeight="1" x14ac:dyDescent="0.2">
      <c r="A22" s="892" t="s">
        <v>10</v>
      </c>
      <c r="B22" s="891" t="s">
        <v>10</v>
      </c>
      <c r="C22" s="811" t="s">
        <v>10</v>
      </c>
      <c r="D22" s="580" t="s">
        <v>10</v>
      </c>
      <c r="E22" s="3885"/>
      <c r="F22" s="3905" t="s">
        <v>449</v>
      </c>
      <c r="G22" s="3914" t="s">
        <v>98</v>
      </c>
      <c r="H22" s="4016" t="s">
        <v>20</v>
      </c>
      <c r="I22" s="3891" t="s">
        <v>448</v>
      </c>
      <c r="J22" s="3897" t="s">
        <v>122</v>
      </c>
      <c r="K22" s="442" t="s">
        <v>22</v>
      </c>
      <c r="L22" s="803"/>
      <c r="M22" s="440" t="s">
        <v>226</v>
      </c>
      <c r="N22" s="439" t="s">
        <v>214</v>
      </c>
      <c r="O22" s="438"/>
    </row>
    <row r="23" spans="1:17" ht="15" x14ac:dyDescent="0.2">
      <c r="A23" s="574"/>
      <c r="B23" s="573"/>
      <c r="C23" s="572"/>
      <c r="D23" s="571"/>
      <c r="E23" s="3886"/>
      <c r="F23" s="3906"/>
      <c r="G23" s="3915"/>
      <c r="H23" s="4017"/>
      <c r="I23" s="3892"/>
      <c r="J23" s="3898"/>
      <c r="K23" s="437" t="s">
        <v>29</v>
      </c>
      <c r="L23" s="460">
        <v>12</v>
      </c>
      <c r="M23" s="435" t="s">
        <v>443</v>
      </c>
      <c r="N23" s="434" t="s">
        <v>214</v>
      </c>
      <c r="O23" s="433"/>
      <c r="P23" s="364" t="s">
        <v>447</v>
      </c>
      <c r="Q23" s="361">
        <v>12</v>
      </c>
    </row>
    <row r="24" spans="1:17" ht="12.75" customHeight="1" x14ac:dyDescent="0.2">
      <c r="A24" s="574"/>
      <c r="B24" s="573"/>
      <c r="C24" s="572"/>
      <c r="D24" s="571"/>
      <c r="E24" s="3886"/>
      <c r="F24" s="3906"/>
      <c r="G24" s="3915"/>
      <c r="H24" s="4017"/>
      <c r="I24" s="3892"/>
      <c r="J24" s="426"/>
      <c r="K24" s="437" t="s">
        <v>209</v>
      </c>
      <c r="L24" s="460"/>
      <c r="M24" s="464"/>
      <c r="N24" s="499"/>
      <c r="O24" s="433"/>
    </row>
    <row r="25" spans="1:17" ht="15" x14ac:dyDescent="0.2">
      <c r="A25" s="574"/>
      <c r="B25" s="573"/>
      <c r="C25" s="572"/>
      <c r="D25" s="571"/>
      <c r="E25" s="3886"/>
      <c r="F25" s="3906"/>
      <c r="G25" s="3915"/>
      <c r="H25" s="4017"/>
      <c r="I25" s="3892"/>
      <c r="J25" s="578" t="s">
        <v>289</v>
      </c>
      <c r="K25" s="437" t="s">
        <v>25</v>
      </c>
      <c r="L25" s="460"/>
      <c r="M25" s="464"/>
      <c r="N25" s="499"/>
      <c r="O25" s="433"/>
    </row>
    <row r="26" spans="1:17" ht="15.75" thickBot="1" x14ac:dyDescent="0.25">
      <c r="A26" s="574"/>
      <c r="B26" s="573"/>
      <c r="C26" s="572"/>
      <c r="D26" s="571"/>
      <c r="E26" s="3886"/>
      <c r="F26" s="3906"/>
      <c r="G26" s="3915"/>
      <c r="H26" s="4017"/>
      <c r="I26" s="3892"/>
      <c r="J26" s="426"/>
      <c r="K26" s="425" t="s">
        <v>446</v>
      </c>
      <c r="L26" s="897">
        <v>3351</v>
      </c>
      <c r="M26" s="494"/>
      <c r="N26" s="493"/>
      <c r="O26" s="492"/>
    </row>
    <row r="27" spans="1:17" ht="15.75" thickBot="1" x14ac:dyDescent="0.25">
      <c r="A27" s="569"/>
      <c r="B27" s="568"/>
      <c r="C27" s="567"/>
      <c r="D27" s="566"/>
      <c r="E27" s="3887"/>
      <c r="F27" s="3907"/>
      <c r="G27" s="3916"/>
      <c r="H27" s="4018"/>
      <c r="I27" s="3893"/>
      <c r="J27" s="490"/>
      <c r="K27" s="450" t="s">
        <v>32</v>
      </c>
      <c r="L27" s="449">
        <f>SUM(L22:L26)</f>
        <v>3363</v>
      </c>
      <c r="M27" s="448"/>
      <c r="N27" s="447"/>
      <c r="O27" s="446"/>
    </row>
    <row r="28" spans="1:17" ht="15" customHeight="1" x14ac:dyDescent="0.2">
      <c r="A28" s="892" t="s">
        <v>10</v>
      </c>
      <c r="B28" s="891" t="s">
        <v>10</v>
      </c>
      <c r="C28" s="811" t="s">
        <v>10</v>
      </c>
      <c r="D28" s="580" t="s">
        <v>33</v>
      </c>
      <c r="E28" s="3885"/>
      <c r="F28" s="4022" t="s">
        <v>445</v>
      </c>
      <c r="G28" s="3914" t="s">
        <v>98</v>
      </c>
      <c r="H28" s="3908" t="s">
        <v>20</v>
      </c>
      <c r="I28" s="4011" t="s">
        <v>444</v>
      </c>
      <c r="J28" s="3897" t="s">
        <v>122</v>
      </c>
      <c r="K28" s="442" t="s">
        <v>22</v>
      </c>
      <c r="L28" s="441">
        <v>4</v>
      </c>
      <c r="M28" s="440" t="s">
        <v>435</v>
      </c>
      <c r="N28" s="439" t="s">
        <v>214</v>
      </c>
      <c r="O28" s="577">
        <v>1</v>
      </c>
    </row>
    <row r="29" spans="1:17" ht="15" x14ac:dyDescent="0.2">
      <c r="A29" s="574"/>
      <c r="B29" s="573"/>
      <c r="C29" s="572"/>
      <c r="D29" s="571"/>
      <c r="E29" s="3886"/>
      <c r="F29" s="4023"/>
      <c r="G29" s="3915"/>
      <c r="H29" s="3909"/>
      <c r="I29" s="4012"/>
      <c r="J29" s="3898"/>
      <c r="K29" s="437" t="s">
        <v>29</v>
      </c>
      <c r="L29" s="460">
        <v>330</v>
      </c>
      <c r="M29" s="435" t="s">
        <v>443</v>
      </c>
      <c r="N29" s="434" t="s">
        <v>214</v>
      </c>
      <c r="O29" s="498">
        <v>1</v>
      </c>
    </row>
    <row r="30" spans="1:17" ht="15" x14ac:dyDescent="0.2">
      <c r="A30" s="574"/>
      <c r="B30" s="573"/>
      <c r="C30" s="572"/>
      <c r="D30" s="571"/>
      <c r="E30" s="3886"/>
      <c r="F30" s="4023"/>
      <c r="G30" s="3915"/>
      <c r="H30" s="3909"/>
      <c r="I30" s="4012"/>
      <c r="J30" s="426"/>
      <c r="K30" s="437" t="s">
        <v>209</v>
      </c>
      <c r="L30" s="460"/>
      <c r="M30" s="464"/>
      <c r="N30" s="499"/>
      <c r="O30" s="433"/>
    </row>
    <row r="31" spans="1:17" ht="15" x14ac:dyDescent="0.2">
      <c r="A31" s="574"/>
      <c r="B31" s="573"/>
      <c r="C31" s="572"/>
      <c r="D31" s="571"/>
      <c r="E31" s="3886"/>
      <c r="F31" s="4023"/>
      <c r="G31" s="3915"/>
      <c r="H31" s="3909"/>
      <c r="I31" s="4012"/>
      <c r="J31" s="426"/>
      <c r="K31" s="437" t="s">
        <v>25</v>
      </c>
      <c r="L31" s="460">
        <v>51.5</v>
      </c>
      <c r="M31" s="464"/>
      <c r="N31" s="499"/>
      <c r="O31" s="433"/>
    </row>
    <row r="32" spans="1:17" ht="15.75" thickBot="1" x14ac:dyDescent="0.25">
      <c r="A32" s="574"/>
      <c r="B32" s="573"/>
      <c r="C32" s="572"/>
      <c r="D32" s="571"/>
      <c r="E32" s="3886"/>
      <c r="F32" s="4023"/>
      <c r="G32" s="3915"/>
      <c r="H32" s="3909"/>
      <c r="I32" s="4012"/>
      <c r="J32" s="461" t="s">
        <v>440</v>
      </c>
      <c r="K32" s="425" t="s">
        <v>27</v>
      </c>
      <c r="L32" s="512"/>
      <c r="M32" s="494"/>
      <c r="N32" s="493"/>
      <c r="O32" s="492"/>
    </row>
    <row r="33" spans="1:15" ht="15.75" thickBot="1" x14ac:dyDescent="0.25">
      <c r="A33" s="569"/>
      <c r="B33" s="568"/>
      <c r="C33" s="567"/>
      <c r="D33" s="566"/>
      <c r="E33" s="3887"/>
      <c r="F33" s="4024"/>
      <c r="G33" s="3916"/>
      <c r="H33" s="3910"/>
      <c r="I33" s="4013"/>
      <c r="J33" s="490"/>
      <c r="K33" s="450" t="s">
        <v>32</v>
      </c>
      <c r="L33" s="449">
        <f>SUM(L28:L32)</f>
        <v>385.5</v>
      </c>
      <c r="M33" s="448"/>
      <c r="N33" s="447"/>
      <c r="O33" s="446"/>
    </row>
    <row r="34" spans="1:15" ht="15" customHeight="1" x14ac:dyDescent="0.2">
      <c r="A34" s="892" t="s">
        <v>10</v>
      </c>
      <c r="B34" s="891" t="s">
        <v>10</v>
      </c>
      <c r="C34" s="811" t="s">
        <v>10</v>
      </c>
      <c r="D34" s="580" t="s">
        <v>38</v>
      </c>
      <c r="E34" s="3885"/>
      <c r="F34" s="3905" t="s">
        <v>442</v>
      </c>
      <c r="G34" s="3914" t="s">
        <v>98</v>
      </c>
      <c r="H34" s="3908" t="s">
        <v>20</v>
      </c>
      <c r="I34" s="3891" t="s">
        <v>82</v>
      </c>
      <c r="J34" s="3897" t="s">
        <v>122</v>
      </c>
      <c r="K34" s="442" t="s">
        <v>22</v>
      </c>
      <c r="L34" s="441">
        <v>8.6999999999999993</v>
      </c>
      <c r="M34" s="440" t="s">
        <v>435</v>
      </c>
      <c r="N34" s="439" t="s">
        <v>214</v>
      </c>
      <c r="O34" s="438"/>
    </row>
    <row r="35" spans="1:15" ht="15" x14ac:dyDescent="0.2">
      <c r="A35" s="574"/>
      <c r="B35" s="573"/>
      <c r="C35" s="572"/>
      <c r="D35" s="571"/>
      <c r="E35" s="3886"/>
      <c r="F35" s="3906"/>
      <c r="G35" s="3915"/>
      <c r="H35" s="3909"/>
      <c r="I35" s="3892"/>
      <c r="J35" s="3898"/>
      <c r="K35" s="437" t="s">
        <v>29</v>
      </c>
      <c r="L35" s="460">
        <v>974</v>
      </c>
      <c r="M35" s="890" t="s">
        <v>441</v>
      </c>
      <c r="N35" s="434" t="s">
        <v>214</v>
      </c>
      <c r="O35" s="896"/>
    </row>
    <row r="36" spans="1:15" ht="15" x14ac:dyDescent="0.2">
      <c r="A36" s="574"/>
      <c r="B36" s="573"/>
      <c r="C36" s="572"/>
      <c r="D36" s="571"/>
      <c r="E36" s="3886"/>
      <c r="F36" s="3906"/>
      <c r="G36" s="3915"/>
      <c r="H36" s="3909"/>
      <c r="I36" s="3892"/>
      <c r="J36" s="426"/>
      <c r="K36" s="437" t="s">
        <v>209</v>
      </c>
      <c r="L36" s="460"/>
      <c r="M36" s="895"/>
      <c r="N36" s="894"/>
      <c r="O36" s="893"/>
    </row>
    <row r="37" spans="1:15" ht="15" x14ac:dyDescent="0.2">
      <c r="A37" s="574"/>
      <c r="B37" s="573"/>
      <c r="C37" s="572"/>
      <c r="D37" s="571"/>
      <c r="E37" s="3886"/>
      <c r="F37" s="3906"/>
      <c r="G37" s="3915"/>
      <c r="H37" s="3909"/>
      <c r="I37" s="3892"/>
      <c r="J37" s="461" t="s">
        <v>440</v>
      </c>
      <c r="K37" s="437" t="s">
        <v>25</v>
      </c>
      <c r="L37" s="460">
        <v>616.5</v>
      </c>
      <c r="M37" s="464"/>
      <c r="N37" s="499"/>
      <c r="O37" s="433"/>
    </row>
    <row r="38" spans="1:15" ht="15.75" thickBot="1" x14ac:dyDescent="0.25">
      <c r="A38" s="574"/>
      <c r="B38" s="573"/>
      <c r="C38" s="572"/>
      <c r="D38" s="571"/>
      <c r="E38" s="3886"/>
      <c r="F38" s="3906"/>
      <c r="G38" s="3915"/>
      <c r="H38" s="3909"/>
      <c r="I38" s="3892"/>
      <c r="J38" s="426"/>
      <c r="K38" s="425" t="s">
        <v>27</v>
      </c>
      <c r="L38" s="512"/>
      <c r="M38" s="494"/>
      <c r="N38" s="493"/>
      <c r="O38" s="492"/>
    </row>
    <row r="39" spans="1:15" ht="15.75" thickBot="1" x14ac:dyDescent="0.25">
      <c r="A39" s="569"/>
      <c r="B39" s="568"/>
      <c r="C39" s="567"/>
      <c r="D39" s="566"/>
      <c r="E39" s="3887"/>
      <c r="F39" s="3907"/>
      <c r="G39" s="3916"/>
      <c r="H39" s="3910"/>
      <c r="I39" s="3893"/>
      <c r="J39" s="490"/>
      <c r="K39" s="450" t="s">
        <v>32</v>
      </c>
      <c r="L39" s="449">
        <f>SUM(L34:L38)</f>
        <v>1599.2</v>
      </c>
      <c r="M39" s="448"/>
      <c r="N39" s="447"/>
      <c r="O39" s="446"/>
    </row>
    <row r="40" spans="1:15" ht="15" customHeight="1" x14ac:dyDescent="0.2">
      <c r="A40" s="892" t="s">
        <v>10</v>
      </c>
      <c r="B40" s="891" t="s">
        <v>10</v>
      </c>
      <c r="C40" s="811" t="s">
        <v>10</v>
      </c>
      <c r="D40" s="580" t="s">
        <v>42</v>
      </c>
      <c r="E40" s="3885"/>
      <c r="F40" s="3905" t="s">
        <v>439</v>
      </c>
      <c r="G40" s="3914" t="s">
        <v>98</v>
      </c>
      <c r="H40" s="3908" t="s">
        <v>20</v>
      </c>
      <c r="I40" s="3891" t="s">
        <v>228</v>
      </c>
      <c r="J40" s="587" t="s">
        <v>187</v>
      </c>
      <c r="K40" s="442" t="s">
        <v>22</v>
      </c>
      <c r="L40" s="441"/>
      <c r="M40" s="440" t="s">
        <v>435</v>
      </c>
      <c r="N40" s="439" t="s">
        <v>214</v>
      </c>
      <c r="O40" s="438"/>
    </row>
    <row r="41" spans="1:15" ht="15" x14ac:dyDescent="0.2">
      <c r="A41" s="574"/>
      <c r="B41" s="573"/>
      <c r="C41" s="572"/>
      <c r="D41" s="571"/>
      <c r="E41" s="3886"/>
      <c r="F41" s="3906"/>
      <c r="G41" s="3915"/>
      <c r="H41" s="3909"/>
      <c r="I41" s="3892"/>
      <c r="J41" s="426"/>
      <c r="K41" s="437" t="s">
        <v>29</v>
      </c>
      <c r="L41" s="460">
        <v>102</v>
      </c>
      <c r="M41" s="435" t="s">
        <v>438</v>
      </c>
      <c r="N41" s="434" t="s">
        <v>352</v>
      </c>
      <c r="O41" s="498">
        <v>1</v>
      </c>
    </row>
    <row r="42" spans="1:15" ht="15" x14ac:dyDescent="0.2">
      <c r="A42" s="574"/>
      <c r="B42" s="573"/>
      <c r="C42" s="572"/>
      <c r="D42" s="571"/>
      <c r="E42" s="3886"/>
      <c r="F42" s="3906"/>
      <c r="G42" s="3915"/>
      <c r="H42" s="3909"/>
      <c r="I42" s="3892"/>
      <c r="J42" s="426"/>
      <c r="K42" s="437" t="s">
        <v>209</v>
      </c>
      <c r="L42" s="460"/>
      <c r="M42" s="890"/>
      <c r="N42" s="499"/>
      <c r="O42" s="433"/>
    </row>
    <row r="43" spans="1:15" ht="15" x14ac:dyDescent="0.2">
      <c r="A43" s="574"/>
      <c r="B43" s="573"/>
      <c r="C43" s="572"/>
      <c r="D43" s="571"/>
      <c r="E43" s="3886"/>
      <c r="F43" s="3906"/>
      <c r="G43" s="3915"/>
      <c r="H43" s="3909"/>
      <c r="I43" s="3892"/>
      <c r="J43" s="426"/>
      <c r="K43" s="437" t="s">
        <v>25</v>
      </c>
      <c r="L43" s="460"/>
      <c r="M43" s="464"/>
      <c r="N43" s="499"/>
      <c r="O43" s="433"/>
    </row>
    <row r="44" spans="1:15" ht="15.75" thickBot="1" x14ac:dyDescent="0.25">
      <c r="A44" s="574"/>
      <c r="B44" s="573"/>
      <c r="C44" s="572"/>
      <c r="D44" s="571"/>
      <c r="E44" s="3886"/>
      <c r="F44" s="3906"/>
      <c r="G44" s="3915"/>
      <c r="H44" s="3909"/>
      <c r="I44" s="3892"/>
      <c r="J44" s="426"/>
      <c r="K44" s="425" t="s">
        <v>27</v>
      </c>
      <c r="L44" s="512"/>
      <c r="M44" s="494"/>
      <c r="N44" s="493"/>
      <c r="O44" s="492"/>
    </row>
    <row r="45" spans="1:15" ht="24" customHeight="1" thickBot="1" x14ac:dyDescent="0.25">
      <c r="A45" s="569"/>
      <c r="B45" s="568"/>
      <c r="C45" s="567"/>
      <c r="D45" s="566"/>
      <c r="E45" s="3887"/>
      <c r="F45" s="3907"/>
      <c r="G45" s="3916"/>
      <c r="H45" s="3910"/>
      <c r="I45" s="3893"/>
      <c r="J45" s="490"/>
      <c r="K45" s="450" t="s">
        <v>32</v>
      </c>
      <c r="L45" s="449">
        <f>SUM(L40:L44)</f>
        <v>102</v>
      </c>
      <c r="M45" s="448"/>
      <c r="N45" s="447"/>
      <c r="O45" s="446"/>
    </row>
    <row r="46" spans="1:15" ht="15" x14ac:dyDescent="0.2">
      <c r="A46" s="583" t="s">
        <v>10</v>
      </c>
      <c r="B46" s="3899" t="s">
        <v>10</v>
      </c>
      <c r="C46" s="581" t="s">
        <v>33</v>
      </c>
      <c r="D46" s="784"/>
      <c r="E46" s="784"/>
      <c r="F46" s="4163" t="s">
        <v>437</v>
      </c>
      <c r="G46" s="3914" t="s">
        <v>99</v>
      </c>
      <c r="H46" s="3908" t="s">
        <v>20</v>
      </c>
      <c r="I46" s="3891"/>
      <c r="J46" s="889"/>
      <c r="K46" s="528" t="s">
        <v>22</v>
      </c>
      <c r="L46" s="502">
        <f>L52+L58</f>
        <v>0</v>
      </c>
      <c r="M46" s="888" t="s">
        <v>233</v>
      </c>
      <c r="N46" s="439" t="s">
        <v>214</v>
      </c>
      <c r="O46" s="577">
        <v>2</v>
      </c>
    </row>
    <row r="47" spans="1:15" ht="15" x14ac:dyDescent="0.2">
      <c r="A47" s="591"/>
      <c r="B47" s="3900"/>
      <c r="C47" s="594"/>
      <c r="D47" s="783"/>
      <c r="E47" s="783"/>
      <c r="F47" s="3924"/>
      <c r="G47" s="3915"/>
      <c r="H47" s="3909"/>
      <c r="I47" s="3892"/>
      <c r="J47" s="426"/>
      <c r="K47" s="523" t="s">
        <v>29</v>
      </c>
      <c r="L47" s="500">
        <f>L53+L59</f>
        <v>209.3</v>
      </c>
      <c r="M47" s="749" t="s">
        <v>431</v>
      </c>
      <c r="N47" s="499" t="s">
        <v>214</v>
      </c>
      <c r="O47" s="498">
        <v>4</v>
      </c>
    </row>
    <row r="48" spans="1:15" ht="15" x14ac:dyDescent="0.2">
      <c r="A48" s="591"/>
      <c r="B48" s="3900"/>
      <c r="C48" s="594"/>
      <c r="D48" s="783"/>
      <c r="E48" s="783"/>
      <c r="F48" s="3924"/>
      <c r="G48" s="3915"/>
      <c r="H48" s="3909"/>
      <c r="I48" s="3892"/>
      <c r="J48" s="426"/>
      <c r="K48" s="523" t="s">
        <v>209</v>
      </c>
      <c r="L48" s="500">
        <f>L54+L60</f>
        <v>0</v>
      </c>
      <c r="M48" s="748"/>
      <c r="N48" s="499"/>
      <c r="O48" s="433"/>
    </row>
    <row r="49" spans="1:25" ht="15" x14ac:dyDescent="0.2">
      <c r="A49" s="591"/>
      <c r="B49" s="3900"/>
      <c r="C49" s="594"/>
      <c r="D49" s="783"/>
      <c r="E49" s="783"/>
      <c r="F49" s="3924"/>
      <c r="G49" s="3915"/>
      <c r="H49" s="3909"/>
      <c r="I49" s="3892"/>
      <c r="J49" s="426"/>
      <c r="K49" s="523" t="s">
        <v>25</v>
      </c>
      <c r="L49" s="500">
        <f>L55+L61</f>
        <v>0</v>
      </c>
      <c r="M49" s="464"/>
      <c r="N49" s="499"/>
      <c r="O49" s="433"/>
    </row>
    <row r="50" spans="1:25" ht="15.75" thickBot="1" x14ac:dyDescent="0.25">
      <c r="A50" s="591"/>
      <c r="B50" s="3900"/>
      <c r="C50" s="594"/>
      <c r="D50" s="783"/>
      <c r="E50" s="783"/>
      <c r="F50" s="3924"/>
      <c r="G50" s="3915"/>
      <c r="H50" s="3909"/>
      <c r="I50" s="3892"/>
      <c r="J50" s="426"/>
      <c r="K50" s="670" t="s">
        <v>27</v>
      </c>
      <c r="L50" s="522">
        <f>L56+L62</f>
        <v>0</v>
      </c>
      <c r="M50" s="509"/>
      <c r="N50" s="508"/>
      <c r="O50" s="507"/>
    </row>
    <row r="51" spans="1:25" ht="15.75" thickBot="1" x14ac:dyDescent="0.25">
      <c r="A51" s="564"/>
      <c r="B51" s="3901"/>
      <c r="C51" s="593"/>
      <c r="D51" s="782"/>
      <c r="E51" s="782"/>
      <c r="F51" s="3925"/>
      <c r="G51" s="3916"/>
      <c r="H51" s="3910"/>
      <c r="I51" s="3893"/>
      <c r="J51" s="887"/>
      <c r="K51" s="886" t="s">
        <v>32</v>
      </c>
      <c r="L51" s="840">
        <f>SUM(L46:L50)</f>
        <v>209.3</v>
      </c>
      <c r="M51" s="839"/>
      <c r="N51" s="838"/>
      <c r="O51" s="837"/>
    </row>
    <row r="52" spans="1:25" ht="30" x14ac:dyDescent="0.2">
      <c r="A52" s="583" t="s">
        <v>10</v>
      </c>
      <c r="B52" s="3899" t="s">
        <v>10</v>
      </c>
      <c r="C52" s="581" t="s">
        <v>33</v>
      </c>
      <c r="D52" s="580" t="s">
        <v>10</v>
      </c>
      <c r="E52" s="3885"/>
      <c r="F52" s="3905" t="s">
        <v>436</v>
      </c>
      <c r="G52" s="3914" t="s">
        <v>99</v>
      </c>
      <c r="H52" s="3908" t="s">
        <v>20</v>
      </c>
      <c r="I52" s="3891" t="s">
        <v>432</v>
      </c>
      <c r="J52" s="587" t="s">
        <v>119</v>
      </c>
      <c r="K52" s="442" t="s">
        <v>22</v>
      </c>
      <c r="L52" s="441"/>
      <c r="M52" s="440" t="s">
        <v>435</v>
      </c>
      <c r="N52" s="439" t="s">
        <v>214</v>
      </c>
      <c r="O52" s="577">
        <v>1</v>
      </c>
    </row>
    <row r="53" spans="1:25" ht="15" x14ac:dyDescent="0.2">
      <c r="A53" s="591"/>
      <c r="B53" s="3900"/>
      <c r="C53" s="594"/>
      <c r="D53" s="571"/>
      <c r="E53" s="3886"/>
      <c r="F53" s="3906"/>
      <c r="G53" s="3915"/>
      <c r="H53" s="3909"/>
      <c r="I53" s="3892"/>
      <c r="J53" s="461" t="s">
        <v>188</v>
      </c>
      <c r="K53" s="437" t="s">
        <v>29</v>
      </c>
      <c r="L53" s="460">
        <v>136.5</v>
      </c>
      <c r="M53" s="749" t="s">
        <v>434</v>
      </c>
      <c r="N53" s="434" t="s">
        <v>214</v>
      </c>
      <c r="O53" s="498">
        <v>2</v>
      </c>
    </row>
    <row r="54" spans="1:25" ht="15" x14ac:dyDescent="0.2">
      <c r="A54" s="591"/>
      <c r="B54" s="3900"/>
      <c r="C54" s="594"/>
      <c r="D54" s="571"/>
      <c r="E54" s="3886"/>
      <c r="F54" s="3906"/>
      <c r="G54" s="3915"/>
      <c r="H54" s="3909"/>
      <c r="I54" s="3892"/>
      <c r="J54" s="461" t="s">
        <v>430</v>
      </c>
      <c r="K54" s="437" t="s">
        <v>209</v>
      </c>
      <c r="L54" s="460"/>
      <c r="M54" s="749"/>
      <c r="N54" s="499"/>
      <c r="O54" s="433"/>
    </row>
    <row r="55" spans="1:25" ht="15" x14ac:dyDescent="0.2">
      <c r="A55" s="591"/>
      <c r="B55" s="3900"/>
      <c r="C55" s="594"/>
      <c r="D55" s="571"/>
      <c r="E55" s="3886"/>
      <c r="F55" s="3906"/>
      <c r="G55" s="3915"/>
      <c r="H55" s="3909"/>
      <c r="I55" s="3892"/>
      <c r="J55" s="426"/>
      <c r="K55" s="437" t="s">
        <v>25</v>
      </c>
      <c r="L55" s="460"/>
      <c r="M55" s="748"/>
      <c r="N55" s="499"/>
      <c r="O55" s="433"/>
    </row>
    <row r="56" spans="1:25" ht="15.75" thickBot="1" x14ac:dyDescent="0.25">
      <c r="A56" s="591"/>
      <c r="B56" s="3900"/>
      <c r="C56" s="594"/>
      <c r="D56" s="571"/>
      <c r="E56" s="3886"/>
      <c r="F56" s="3906"/>
      <c r="G56" s="3915"/>
      <c r="H56" s="3909"/>
      <c r="I56" s="3892"/>
      <c r="J56" s="426"/>
      <c r="K56" s="425" t="s">
        <v>27</v>
      </c>
      <c r="L56" s="512"/>
      <c r="M56" s="494"/>
      <c r="N56" s="493"/>
      <c r="O56" s="492"/>
    </row>
    <row r="57" spans="1:25" ht="15.75" thickBot="1" x14ac:dyDescent="0.25">
      <c r="A57" s="564"/>
      <c r="B57" s="3901"/>
      <c r="C57" s="593"/>
      <c r="D57" s="566"/>
      <c r="E57" s="3887"/>
      <c r="F57" s="3907"/>
      <c r="G57" s="3916"/>
      <c r="H57" s="3910"/>
      <c r="I57" s="3893"/>
      <c r="J57" s="490"/>
      <c r="K57" s="450" t="s">
        <v>32</v>
      </c>
      <c r="L57" s="449">
        <f>SUM(L52:L56)</f>
        <v>136.5</v>
      </c>
      <c r="M57" s="448"/>
      <c r="N57" s="447"/>
      <c r="O57" s="465"/>
    </row>
    <row r="58" spans="1:25" ht="30" x14ac:dyDescent="0.2">
      <c r="A58" s="583" t="s">
        <v>10</v>
      </c>
      <c r="B58" s="3899" t="s">
        <v>10</v>
      </c>
      <c r="C58" s="581" t="s">
        <v>33</v>
      </c>
      <c r="D58" s="580" t="s">
        <v>33</v>
      </c>
      <c r="E58" s="3885"/>
      <c r="F58" s="4022" t="s">
        <v>433</v>
      </c>
      <c r="G58" s="3914" t="s">
        <v>99</v>
      </c>
      <c r="H58" s="3908" t="s">
        <v>20</v>
      </c>
      <c r="I58" s="3891" t="s">
        <v>432</v>
      </c>
      <c r="J58" s="587" t="s">
        <v>119</v>
      </c>
      <c r="K58" s="442" t="s">
        <v>22</v>
      </c>
      <c r="L58" s="441"/>
      <c r="M58" s="440" t="s">
        <v>226</v>
      </c>
      <c r="N58" s="439" t="s">
        <v>214</v>
      </c>
      <c r="O58" s="577">
        <v>1</v>
      </c>
    </row>
    <row r="59" spans="1:25" ht="15" x14ac:dyDescent="0.2">
      <c r="A59" s="591"/>
      <c r="B59" s="3900"/>
      <c r="C59" s="594"/>
      <c r="D59" s="571"/>
      <c r="E59" s="3886"/>
      <c r="F59" s="4023"/>
      <c r="G59" s="3915"/>
      <c r="H59" s="3909"/>
      <c r="I59" s="3892"/>
      <c r="J59" s="461" t="s">
        <v>188</v>
      </c>
      <c r="K59" s="437" t="s">
        <v>29</v>
      </c>
      <c r="L59" s="703">
        <v>72.8</v>
      </c>
      <c r="M59" s="885" t="s">
        <v>431</v>
      </c>
      <c r="N59" s="434" t="s">
        <v>214</v>
      </c>
      <c r="O59" s="498">
        <v>2</v>
      </c>
      <c r="X59" s="429"/>
      <c r="Y59" s="429"/>
    </row>
    <row r="60" spans="1:25" ht="15" x14ac:dyDescent="0.2">
      <c r="A60" s="591"/>
      <c r="B60" s="3900"/>
      <c r="C60" s="594"/>
      <c r="D60" s="571"/>
      <c r="E60" s="3886"/>
      <c r="F60" s="4023"/>
      <c r="G60" s="3915"/>
      <c r="H60" s="3909"/>
      <c r="I60" s="3892"/>
      <c r="J60" s="461" t="s">
        <v>430</v>
      </c>
      <c r="K60" s="437" t="s">
        <v>209</v>
      </c>
      <c r="L60" s="460"/>
      <c r="M60" s="884" t="s">
        <v>429</v>
      </c>
      <c r="N60" s="499" t="s">
        <v>214</v>
      </c>
      <c r="O60" s="498">
        <v>1</v>
      </c>
    </row>
    <row r="61" spans="1:25" ht="15" x14ac:dyDescent="0.2">
      <c r="A61" s="591"/>
      <c r="B61" s="3900"/>
      <c r="C61" s="594"/>
      <c r="D61" s="571"/>
      <c r="E61" s="3886"/>
      <c r="F61" s="4023"/>
      <c r="G61" s="3915"/>
      <c r="H61" s="3909"/>
      <c r="I61" s="3892"/>
      <c r="J61" s="426"/>
      <c r="K61" s="437" t="s">
        <v>25</v>
      </c>
      <c r="L61" s="460"/>
      <c r="M61" s="464"/>
      <c r="N61" s="499"/>
      <c r="O61" s="433"/>
    </row>
    <row r="62" spans="1:25" ht="15.75" thickBot="1" x14ac:dyDescent="0.25">
      <c r="A62" s="591"/>
      <c r="B62" s="3900"/>
      <c r="C62" s="594"/>
      <c r="D62" s="571"/>
      <c r="E62" s="3886"/>
      <c r="F62" s="4023"/>
      <c r="G62" s="3915"/>
      <c r="H62" s="3909"/>
      <c r="I62" s="3892"/>
      <c r="J62" s="426"/>
      <c r="K62" s="425" t="s">
        <v>27</v>
      </c>
      <c r="L62" s="512"/>
      <c r="M62" s="494"/>
      <c r="N62" s="493"/>
      <c r="O62" s="492"/>
    </row>
    <row r="63" spans="1:25" ht="15.75" thickBot="1" x14ac:dyDescent="0.25">
      <c r="A63" s="564"/>
      <c r="B63" s="3901"/>
      <c r="C63" s="593"/>
      <c r="D63" s="566"/>
      <c r="E63" s="3887"/>
      <c r="F63" s="4024"/>
      <c r="G63" s="3916"/>
      <c r="H63" s="3910"/>
      <c r="I63" s="3893"/>
      <c r="J63" s="490"/>
      <c r="K63" s="450" t="s">
        <v>32</v>
      </c>
      <c r="L63" s="449">
        <f>SUM(L58:L62)</f>
        <v>72.8</v>
      </c>
      <c r="M63" s="448"/>
      <c r="N63" s="447"/>
      <c r="O63" s="446"/>
    </row>
    <row r="64" spans="1:25" ht="15" thickBot="1" x14ac:dyDescent="0.25">
      <c r="A64" s="564" t="s">
        <v>10</v>
      </c>
      <c r="B64" s="563" t="s">
        <v>10</v>
      </c>
      <c r="C64" s="3973" t="s">
        <v>50</v>
      </c>
      <c r="D64" s="3973"/>
      <c r="E64" s="3973"/>
      <c r="F64" s="3973"/>
      <c r="G64" s="3973"/>
      <c r="H64" s="3973"/>
      <c r="I64" s="3974"/>
      <c r="J64" s="562"/>
      <c r="K64" s="561" t="s">
        <v>32</v>
      </c>
      <c r="L64" s="709">
        <f>L21+L51</f>
        <v>5659</v>
      </c>
      <c r="M64" s="559"/>
      <c r="N64" s="559"/>
      <c r="O64" s="558"/>
    </row>
    <row r="65" spans="1:18" ht="15" thickBot="1" x14ac:dyDescent="0.25">
      <c r="A65" s="557" t="s">
        <v>10</v>
      </c>
      <c r="B65" s="557"/>
      <c r="C65" s="3975" t="s">
        <v>87</v>
      </c>
      <c r="D65" s="3975"/>
      <c r="E65" s="3975"/>
      <c r="F65" s="3975"/>
      <c r="G65" s="3975"/>
      <c r="H65" s="3975"/>
      <c r="I65" s="3976"/>
      <c r="J65" s="556"/>
      <c r="K65" s="555" t="s">
        <v>32</v>
      </c>
      <c r="L65" s="883">
        <f>L64*1</f>
        <v>5659</v>
      </c>
      <c r="M65" s="553"/>
      <c r="N65" s="553"/>
      <c r="O65" s="552"/>
    </row>
    <row r="66" spans="1:18" ht="15.75" thickBot="1" x14ac:dyDescent="0.25">
      <c r="A66" s="551" t="s">
        <v>33</v>
      </c>
      <c r="B66" s="882"/>
      <c r="C66" s="611" t="s">
        <v>428</v>
      </c>
      <c r="D66" s="880"/>
      <c r="E66" s="880"/>
      <c r="F66" s="881"/>
      <c r="G66" s="881"/>
      <c r="H66" s="880"/>
      <c r="I66" s="880"/>
      <c r="J66" s="880"/>
      <c r="K66" s="880"/>
      <c r="L66" s="880"/>
      <c r="M66" s="608"/>
      <c r="N66" s="608"/>
      <c r="O66" s="879"/>
    </row>
    <row r="67" spans="1:18" ht="33.75" customHeight="1" thickBot="1" x14ac:dyDescent="0.25">
      <c r="A67" s="606"/>
      <c r="B67" s="605"/>
      <c r="C67" s="603"/>
      <c r="D67" s="603"/>
      <c r="E67" s="603"/>
      <c r="F67" s="604"/>
      <c r="G67" s="604"/>
      <c r="H67" s="603"/>
      <c r="I67" s="603"/>
      <c r="J67" s="603"/>
      <c r="K67" s="603"/>
      <c r="L67" s="674"/>
      <c r="M67" s="673" t="s">
        <v>427</v>
      </c>
      <c r="N67" s="531" t="s">
        <v>214</v>
      </c>
      <c r="O67" s="672">
        <v>4</v>
      </c>
    </row>
    <row r="68" spans="1:18" ht="15" thickBot="1" x14ac:dyDescent="0.25">
      <c r="A68" s="596" t="s">
        <v>33</v>
      </c>
      <c r="B68" s="601" t="s">
        <v>10</v>
      </c>
      <c r="C68" s="600" t="s">
        <v>426</v>
      </c>
      <c r="D68" s="599"/>
      <c r="E68" s="599"/>
      <c r="F68" s="599"/>
      <c r="G68" s="599"/>
      <c r="H68" s="599"/>
      <c r="I68" s="599"/>
      <c r="J68" s="599"/>
      <c r="K68" s="599"/>
      <c r="L68" s="599"/>
      <c r="M68" s="598"/>
      <c r="N68" s="598"/>
      <c r="O68" s="597"/>
    </row>
    <row r="69" spans="1:18" ht="21.75" customHeight="1" thickBot="1" x14ac:dyDescent="0.25">
      <c r="A69" s="4098"/>
      <c r="B69" s="4019"/>
      <c r="C69" s="4109"/>
      <c r="D69" s="4110"/>
      <c r="E69" s="4110"/>
      <c r="F69" s="4110"/>
      <c r="G69" s="4110"/>
      <c r="H69" s="4110"/>
      <c r="I69" s="4110"/>
      <c r="J69" s="4110"/>
      <c r="K69" s="4110"/>
      <c r="L69" s="4111"/>
      <c r="M69" s="878" t="s">
        <v>414</v>
      </c>
      <c r="N69" s="877" t="s">
        <v>381</v>
      </c>
      <c r="O69" s="876">
        <v>392</v>
      </c>
      <c r="R69" s="875"/>
    </row>
    <row r="70" spans="1:18" ht="14.25" customHeight="1" thickBot="1" x14ac:dyDescent="0.25">
      <c r="A70" s="4099"/>
      <c r="B70" s="4021"/>
      <c r="C70" s="4112"/>
      <c r="D70" s="4113"/>
      <c r="E70" s="4113"/>
      <c r="F70" s="4113"/>
      <c r="G70" s="4113"/>
      <c r="H70" s="4113"/>
      <c r="I70" s="4113"/>
      <c r="J70" s="4113"/>
      <c r="K70" s="4113"/>
      <c r="L70" s="4114"/>
      <c r="M70" s="874" t="s">
        <v>425</v>
      </c>
      <c r="N70" s="873" t="s">
        <v>214</v>
      </c>
      <c r="O70" s="872">
        <v>1</v>
      </c>
    </row>
    <row r="71" spans="1:18" ht="19.5" customHeight="1" x14ac:dyDescent="0.2">
      <c r="A71" s="583" t="s">
        <v>33</v>
      </c>
      <c r="B71" s="3899" t="s">
        <v>10</v>
      </c>
      <c r="C71" s="521" t="s">
        <v>10</v>
      </c>
      <c r="D71" s="572"/>
      <c r="E71" s="783"/>
      <c r="F71" s="3924" t="s">
        <v>424</v>
      </c>
      <c r="G71" s="3915" t="s">
        <v>416</v>
      </c>
      <c r="H71" s="3909" t="s">
        <v>20</v>
      </c>
      <c r="I71" s="3892" t="s">
        <v>21</v>
      </c>
      <c r="J71" s="3897" t="s">
        <v>119</v>
      </c>
      <c r="K71" s="846" t="s">
        <v>22</v>
      </c>
      <c r="L71" s="500">
        <f>L77+L83+L89</f>
        <v>0</v>
      </c>
      <c r="M71" s="440" t="s">
        <v>233</v>
      </c>
      <c r="N71" s="439" t="s">
        <v>214</v>
      </c>
      <c r="O71" s="577">
        <v>3</v>
      </c>
    </row>
    <row r="72" spans="1:18" ht="15" x14ac:dyDescent="0.2">
      <c r="A72" s="591"/>
      <c r="B72" s="3900"/>
      <c r="C72" s="521"/>
      <c r="D72" s="572"/>
      <c r="E72" s="783"/>
      <c r="F72" s="3924"/>
      <c r="G72" s="3915"/>
      <c r="H72" s="3909"/>
      <c r="I72" s="3892"/>
      <c r="J72" s="3898"/>
      <c r="K72" s="523" t="s">
        <v>29</v>
      </c>
      <c r="L72" s="524">
        <f>L78+L84+L90</f>
        <v>20.7</v>
      </c>
      <c r="M72" s="464" t="s">
        <v>414</v>
      </c>
      <c r="N72" s="499" t="s">
        <v>381</v>
      </c>
      <c r="O72" s="498">
        <v>392</v>
      </c>
    </row>
    <row r="73" spans="1:18" ht="15" x14ac:dyDescent="0.2">
      <c r="A73" s="591"/>
      <c r="B73" s="3900"/>
      <c r="C73" s="521"/>
      <c r="D73" s="572"/>
      <c r="E73" s="783"/>
      <c r="F73" s="3924"/>
      <c r="G73" s="3915"/>
      <c r="H73" s="3909"/>
      <c r="I73" s="3892"/>
      <c r="J73" s="426"/>
      <c r="K73" s="523" t="s">
        <v>209</v>
      </c>
      <c r="L73" s="500">
        <f>L79+L85+L91</f>
        <v>0</v>
      </c>
      <c r="M73" s="464"/>
      <c r="N73" s="499"/>
      <c r="O73" s="433"/>
    </row>
    <row r="74" spans="1:18" ht="15" x14ac:dyDescent="0.2">
      <c r="A74" s="591"/>
      <c r="B74" s="3900"/>
      <c r="C74" s="521"/>
      <c r="D74" s="572"/>
      <c r="E74" s="783"/>
      <c r="F74" s="3924"/>
      <c r="G74" s="3915"/>
      <c r="H74" s="3909"/>
      <c r="I74" s="3892"/>
      <c r="J74" s="426"/>
      <c r="K74" s="523" t="s">
        <v>25</v>
      </c>
      <c r="L74" s="500">
        <f>L80+L86+L92</f>
        <v>5</v>
      </c>
      <c r="M74" s="464"/>
      <c r="N74" s="499"/>
      <c r="O74" s="433"/>
    </row>
    <row r="75" spans="1:18" ht="15.75" thickBot="1" x14ac:dyDescent="0.25">
      <c r="A75" s="591"/>
      <c r="B75" s="3900"/>
      <c r="C75" s="521"/>
      <c r="D75" s="572"/>
      <c r="E75" s="783"/>
      <c r="F75" s="3924"/>
      <c r="G75" s="3915"/>
      <c r="H75" s="3909"/>
      <c r="I75" s="3892"/>
      <c r="J75" s="426"/>
      <c r="K75" s="670" t="s">
        <v>27</v>
      </c>
      <c r="L75" s="495">
        <f>L81+L87+L93</f>
        <v>0</v>
      </c>
      <c r="M75" s="494"/>
      <c r="N75" s="493"/>
      <c r="O75" s="492"/>
    </row>
    <row r="76" spans="1:18" ht="21" customHeight="1" thickBot="1" x14ac:dyDescent="0.25">
      <c r="A76" s="564"/>
      <c r="B76" s="3901"/>
      <c r="C76" s="588"/>
      <c r="D76" s="593"/>
      <c r="E76" s="842"/>
      <c r="F76" s="3925"/>
      <c r="G76" s="3916"/>
      <c r="H76" s="3910"/>
      <c r="I76" s="3893"/>
      <c r="J76" s="490"/>
      <c r="K76" s="450" t="s">
        <v>32</v>
      </c>
      <c r="L76" s="505">
        <f>SUM(L71:L75)</f>
        <v>25.7</v>
      </c>
      <c r="M76" s="448"/>
      <c r="N76" s="447"/>
      <c r="O76" s="446"/>
    </row>
    <row r="77" spans="1:18" ht="18" customHeight="1" x14ac:dyDescent="0.2">
      <c r="A77" s="583" t="s">
        <v>33</v>
      </c>
      <c r="B77" s="3899" t="s">
        <v>10</v>
      </c>
      <c r="C77" s="529" t="s">
        <v>10</v>
      </c>
      <c r="D77" s="580" t="s">
        <v>10</v>
      </c>
      <c r="E77" s="3885"/>
      <c r="F77" s="3905" t="s">
        <v>423</v>
      </c>
      <c r="G77" s="3914" t="s">
        <v>416</v>
      </c>
      <c r="H77" s="3908" t="s">
        <v>20</v>
      </c>
      <c r="I77" s="3891" t="s">
        <v>65</v>
      </c>
      <c r="J77" s="587" t="s">
        <v>119</v>
      </c>
      <c r="K77" s="442" t="s">
        <v>22</v>
      </c>
      <c r="L77" s="441"/>
      <c r="M77" s="440" t="s">
        <v>226</v>
      </c>
      <c r="N77" s="439" t="s">
        <v>214</v>
      </c>
      <c r="O77" s="577">
        <v>1</v>
      </c>
    </row>
    <row r="78" spans="1:18" ht="15" x14ac:dyDescent="0.2">
      <c r="A78" s="591"/>
      <c r="B78" s="3900"/>
      <c r="C78" s="521"/>
      <c r="D78" s="571"/>
      <c r="E78" s="3886"/>
      <c r="F78" s="3906"/>
      <c r="G78" s="3915"/>
      <c r="H78" s="3909"/>
      <c r="I78" s="3892"/>
      <c r="J78" s="461" t="s">
        <v>121</v>
      </c>
      <c r="K78" s="437" t="s">
        <v>29</v>
      </c>
      <c r="L78" s="460">
        <v>3.6</v>
      </c>
      <c r="M78" s="435" t="s">
        <v>414</v>
      </c>
      <c r="N78" s="434" t="s">
        <v>381</v>
      </c>
      <c r="O78" s="498">
        <v>345</v>
      </c>
    </row>
    <row r="79" spans="1:18" ht="15" x14ac:dyDescent="0.2">
      <c r="A79" s="591"/>
      <c r="B79" s="3900"/>
      <c r="C79" s="521"/>
      <c r="D79" s="571"/>
      <c r="E79" s="3886"/>
      <c r="F79" s="3906"/>
      <c r="G79" s="3915"/>
      <c r="H79" s="3909"/>
      <c r="I79" s="3892"/>
      <c r="J79" s="461" t="s">
        <v>422</v>
      </c>
      <c r="K79" s="437" t="s">
        <v>209</v>
      </c>
      <c r="L79" s="460"/>
      <c r="M79" s="464"/>
      <c r="N79" s="499"/>
      <c r="O79" s="433"/>
    </row>
    <row r="80" spans="1:18" ht="15" x14ac:dyDescent="0.2">
      <c r="A80" s="591"/>
      <c r="B80" s="3900"/>
      <c r="C80" s="521"/>
      <c r="D80" s="571"/>
      <c r="E80" s="3886"/>
      <c r="F80" s="3906"/>
      <c r="G80" s="3915"/>
      <c r="H80" s="3909"/>
      <c r="I80" s="3892"/>
      <c r="J80" s="426"/>
      <c r="K80" s="437" t="s">
        <v>25</v>
      </c>
      <c r="L80" s="460"/>
      <c r="M80" s="464"/>
      <c r="N80" s="499"/>
      <c r="O80" s="433"/>
    </row>
    <row r="81" spans="1:15" ht="15.75" thickBot="1" x14ac:dyDescent="0.25">
      <c r="A81" s="591"/>
      <c r="B81" s="3900"/>
      <c r="C81" s="521"/>
      <c r="D81" s="571"/>
      <c r="E81" s="3886"/>
      <c r="F81" s="3906"/>
      <c r="G81" s="3915"/>
      <c r="H81" s="3909"/>
      <c r="I81" s="3892"/>
      <c r="J81" s="426"/>
      <c r="K81" s="425" t="s">
        <v>27</v>
      </c>
      <c r="L81" s="512"/>
      <c r="M81" s="494"/>
      <c r="N81" s="493"/>
      <c r="O81" s="492"/>
    </row>
    <row r="82" spans="1:15" ht="15.75" thickBot="1" x14ac:dyDescent="0.25">
      <c r="A82" s="564"/>
      <c r="B82" s="3901"/>
      <c r="C82" s="588"/>
      <c r="D82" s="566"/>
      <c r="E82" s="3887"/>
      <c r="F82" s="3907"/>
      <c r="G82" s="3916"/>
      <c r="H82" s="3910"/>
      <c r="I82" s="3893"/>
      <c r="J82" s="490"/>
      <c r="K82" s="450" t="s">
        <v>32</v>
      </c>
      <c r="L82" s="449">
        <f>SUM(L77:L81)</f>
        <v>3.6</v>
      </c>
      <c r="M82" s="448"/>
      <c r="N82" s="447"/>
      <c r="O82" s="446"/>
    </row>
    <row r="83" spans="1:15" ht="21" customHeight="1" x14ac:dyDescent="0.2">
      <c r="A83" s="583" t="s">
        <v>33</v>
      </c>
      <c r="B83" s="3899" t="s">
        <v>10</v>
      </c>
      <c r="C83" s="529" t="s">
        <v>10</v>
      </c>
      <c r="D83" s="580" t="s">
        <v>33</v>
      </c>
      <c r="E83" s="3885"/>
      <c r="F83" s="3905" t="s">
        <v>421</v>
      </c>
      <c r="G83" s="3914" t="s">
        <v>416</v>
      </c>
      <c r="H83" s="3882" t="s">
        <v>20</v>
      </c>
      <c r="I83" s="3891" t="s">
        <v>420</v>
      </c>
      <c r="J83" s="669" t="s">
        <v>119</v>
      </c>
      <c r="K83" s="442" t="s">
        <v>22</v>
      </c>
      <c r="L83" s="441"/>
      <c r="M83" s="440" t="s">
        <v>226</v>
      </c>
      <c r="N83" s="439" t="s">
        <v>214</v>
      </c>
      <c r="O83" s="577">
        <v>1</v>
      </c>
    </row>
    <row r="84" spans="1:15" ht="25.5" x14ac:dyDescent="0.2">
      <c r="A84" s="591"/>
      <c r="B84" s="3900"/>
      <c r="C84" s="521"/>
      <c r="D84" s="571"/>
      <c r="E84" s="3886"/>
      <c r="F84" s="3906"/>
      <c r="G84" s="3915"/>
      <c r="H84" s="3883"/>
      <c r="I84" s="3892"/>
      <c r="J84" s="461" t="s">
        <v>121</v>
      </c>
      <c r="K84" s="437" t="s">
        <v>29</v>
      </c>
      <c r="L84" s="460">
        <v>16.399999999999999</v>
      </c>
      <c r="M84" s="435" t="s">
        <v>419</v>
      </c>
      <c r="N84" s="434" t="s">
        <v>214</v>
      </c>
      <c r="O84" s="498">
        <v>1</v>
      </c>
    </row>
    <row r="85" spans="1:15" ht="15" x14ac:dyDescent="0.2">
      <c r="A85" s="591"/>
      <c r="B85" s="3900"/>
      <c r="C85" s="521"/>
      <c r="D85" s="571"/>
      <c r="E85" s="3886"/>
      <c r="F85" s="3906"/>
      <c r="G85" s="3915"/>
      <c r="H85" s="3883"/>
      <c r="I85" s="3892"/>
      <c r="J85" s="461" t="s">
        <v>418</v>
      </c>
      <c r="K85" s="437" t="s">
        <v>209</v>
      </c>
      <c r="L85" s="460"/>
      <c r="M85" s="464"/>
      <c r="N85" s="499"/>
      <c r="O85" s="433"/>
    </row>
    <row r="86" spans="1:15" ht="15" x14ac:dyDescent="0.2">
      <c r="A86" s="591"/>
      <c r="B86" s="3900"/>
      <c r="C86" s="521"/>
      <c r="D86" s="571"/>
      <c r="E86" s="3886"/>
      <c r="F86" s="3906"/>
      <c r="G86" s="3915"/>
      <c r="H86" s="3883"/>
      <c r="I86" s="3892"/>
      <c r="J86" s="426"/>
      <c r="K86" s="437" t="s">
        <v>25</v>
      </c>
      <c r="L86" s="460"/>
      <c r="M86" s="464"/>
      <c r="N86" s="499"/>
      <c r="O86" s="433"/>
    </row>
    <row r="87" spans="1:15" ht="15.75" thickBot="1" x14ac:dyDescent="0.25">
      <c r="A87" s="591"/>
      <c r="B87" s="3900"/>
      <c r="C87" s="521"/>
      <c r="D87" s="571"/>
      <c r="E87" s="3886"/>
      <c r="F87" s="3906"/>
      <c r="G87" s="3915"/>
      <c r="H87" s="3883"/>
      <c r="I87" s="3892"/>
      <c r="J87" s="426"/>
      <c r="K87" s="425" t="s">
        <v>27</v>
      </c>
      <c r="L87" s="512"/>
      <c r="M87" s="494"/>
      <c r="N87" s="493"/>
      <c r="O87" s="492"/>
    </row>
    <row r="88" spans="1:15" ht="15.75" thickBot="1" x14ac:dyDescent="0.25">
      <c r="A88" s="564"/>
      <c r="B88" s="3901"/>
      <c r="C88" s="588"/>
      <c r="D88" s="566"/>
      <c r="E88" s="3887"/>
      <c r="F88" s="3907"/>
      <c r="G88" s="3916"/>
      <c r="H88" s="3884"/>
      <c r="I88" s="3893"/>
      <c r="J88" s="490"/>
      <c r="K88" s="450" t="s">
        <v>32</v>
      </c>
      <c r="L88" s="449">
        <f>SUM(L83:L87)</f>
        <v>16.399999999999999</v>
      </c>
      <c r="M88" s="448"/>
      <c r="N88" s="447"/>
      <c r="O88" s="446"/>
    </row>
    <row r="89" spans="1:15" ht="15" customHeight="1" x14ac:dyDescent="0.2">
      <c r="A89" s="583" t="s">
        <v>33</v>
      </c>
      <c r="B89" s="3899" t="s">
        <v>10</v>
      </c>
      <c r="C89" s="529" t="s">
        <v>10</v>
      </c>
      <c r="D89" s="580" t="s">
        <v>38</v>
      </c>
      <c r="E89" s="3885"/>
      <c r="F89" s="3905" t="s">
        <v>417</v>
      </c>
      <c r="G89" s="3914" t="s">
        <v>416</v>
      </c>
      <c r="H89" s="3908" t="s">
        <v>20</v>
      </c>
      <c r="I89" s="700" t="s">
        <v>65</v>
      </c>
      <c r="J89" s="587" t="s">
        <v>121</v>
      </c>
      <c r="K89" s="442" t="s">
        <v>22</v>
      </c>
      <c r="L89" s="441"/>
      <c r="M89" s="440" t="s">
        <v>226</v>
      </c>
      <c r="N89" s="439" t="s">
        <v>214</v>
      </c>
      <c r="O89" s="577">
        <v>1</v>
      </c>
    </row>
    <row r="90" spans="1:15" ht="15" x14ac:dyDescent="0.2">
      <c r="A90" s="591"/>
      <c r="B90" s="3900"/>
      <c r="C90" s="521"/>
      <c r="D90" s="571"/>
      <c r="E90" s="3886"/>
      <c r="F90" s="3906"/>
      <c r="G90" s="3915"/>
      <c r="H90" s="3909"/>
      <c r="I90" s="586"/>
      <c r="J90" s="586" t="s">
        <v>415</v>
      </c>
      <c r="K90" s="437" t="s">
        <v>29</v>
      </c>
      <c r="L90" s="585">
        <v>0.7</v>
      </c>
      <c r="M90" s="435" t="s">
        <v>414</v>
      </c>
      <c r="N90" s="434" t="s">
        <v>381</v>
      </c>
      <c r="O90" s="498">
        <v>47</v>
      </c>
    </row>
    <row r="91" spans="1:15" ht="15" x14ac:dyDescent="0.2">
      <c r="A91" s="591"/>
      <c r="B91" s="3900"/>
      <c r="C91" s="521"/>
      <c r="D91" s="571"/>
      <c r="E91" s="3886"/>
      <c r="F91" s="3906"/>
      <c r="G91" s="3915"/>
      <c r="H91" s="3909"/>
      <c r="I91" s="586"/>
      <c r="J91" s="586"/>
      <c r="K91" s="437" t="s">
        <v>209</v>
      </c>
      <c r="L91" s="460"/>
      <c r="M91" s="464"/>
      <c r="N91" s="499"/>
      <c r="O91" s="433"/>
    </row>
    <row r="92" spans="1:15" ht="15" x14ac:dyDescent="0.2">
      <c r="A92" s="591"/>
      <c r="B92" s="3900"/>
      <c r="C92" s="521"/>
      <c r="D92" s="571"/>
      <c r="E92" s="3886"/>
      <c r="F92" s="3906"/>
      <c r="G92" s="3915"/>
      <c r="H92" s="3909"/>
      <c r="I92" s="586"/>
      <c r="J92" s="586"/>
      <c r="K92" s="437" t="s">
        <v>25</v>
      </c>
      <c r="L92" s="460">
        <v>5</v>
      </c>
      <c r="M92" s="464"/>
      <c r="N92" s="499"/>
      <c r="O92" s="433"/>
    </row>
    <row r="93" spans="1:15" ht="15.75" thickBot="1" x14ac:dyDescent="0.25">
      <c r="A93" s="591"/>
      <c r="B93" s="3900"/>
      <c r="C93" s="521"/>
      <c r="D93" s="571"/>
      <c r="E93" s="3886"/>
      <c r="F93" s="3906"/>
      <c r="G93" s="3915"/>
      <c r="H93" s="3909"/>
      <c r="I93" s="3892"/>
      <c r="J93" s="426"/>
      <c r="K93" s="425" t="s">
        <v>27</v>
      </c>
      <c r="L93" s="512"/>
      <c r="M93" s="494"/>
      <c r="N93" s="493"/>
      <c r="O93" s="492"/>
    </row>
    <row r="94" spans="1:15" ht="15.75" thickBot="1" x14ac:dyDescent="0.25">
      <c r="A94" s="564"/>
      <c r="B94" s="3901"/>
      <c r="C94" s="588"/>
      <c r="D94" s="566"/>
      <c r="E94" s="3887"/>
      <c r="F94" s="3907"/>
      <c r="G94" s="3916"/>
      <c r="H94" s="3910"/>
      <c r="I94" s="3893"/>
      <c r="J94" s="490"/>
      <c r="K94" s="450" t="s">
        <v>32</v>
      </c>
      <c r="L94" s="505">
        <f>SUM(L89:L93)</f>
        <v>5.7</v>
      </c>
      <c r="M94" s="448"/>
      <c r="N94" s="447"/>
      <c r="O94" s="446"/>
    </row>
    <row r="95" spans="1:15" ht="30" x14ac:dyDescent="0.2">
      <c r="A95" s="583" t="s">
        <v>33</v>
      </c>
      <c r="B95" s="3899" t="s">
        <v>10</v>
      </c>
      <c r="C95" s="581" t="s">
        <v>33</v>
      </c>
      <c r="D95" s="811"/>
      <c r="E95" s="784"/>
      <c r="F95" s="3923" t="s">
        <v>413</v>
      </c>
      <c r="G95" s="3914" t="s">
        <v>404</v>
      </c>
      <c r="H95" s="3908" t="s">
        <v>391</v>
      </c>
      <c r="I95" s="3891" t="s">
        <v>21</v>
      </c>
      <c r="J95" s="587" t="s">
        <v>119</v>
      </c>
      <c r="K95" s="528" t="s">
        <v>22</v>
      </c>
      <c r="L95" s="502">
        <f>L101+L107</f>
        <v>0</v>
      </c>
      <c r="M95" s="440" t="s">
        <v>233</v>
      </c>
      <c r="N95" s="439" t="s">
        <v>214</v>
      </c>
      <c r="O95" s="577">
        <v>1</v>
      </c>
    </row>
    <row r="96" spans="1:15" ht="15" x14ac:dyDescent="0.2">
      <c r="A96" s="591"/>
      <c r="B96" s="3900"/>
      <c r="C96" s="594"/>
      <c r="D96" s="572"/>
      <c r="E96" s="783"/>
      <c r="F96" s="3924"/>
      <c r="G96" s="3915"/>
      <c r="H96" s="3909"/>
      <c r="I96" s="3892"/>
      <c r="J96" s="426"/>
      <c r="K96" s="523" t="s">
        <v>29</v>
      </c>
      <c r="L96" s="500">
        <f>L102+L108</f>
        <v>28.1</v>
      </c>
      <c r="M96" s="464" t="s">
        <v>412</v>
      </c>
      <c r="N96" s="499" t="s">
        <v>214</v>
      </c>
      <c r="O96" s="498">
        <v>1</v>
      </c>
    </row>
    <row r="97" spans="1:15" ht="15" x14ac:dyDescent="0.2">
      <c r="A97" s="591"/>
      <c r="B97" s="3900"/>
      <c r="C97" s="594"/>
      <c r="D97" s="572"/>
      <c r="E97" s="783"/>
      <c r="F97" s="3924"/>
      <c r="G97" s="3915"/>
      <c r="H97" s="3909"/>
      <c r="I97" s="3892"/>
      <c r="J97" s="426"/>
      <c r="K97" s="523" t="s">
        <v>209</v>
      </c>
      <c r="L97" s="500">
        <f>L103+L109</f>
        <v>550</v>
      </c>
      <c r="M97" s="464"/>
      <c r="N97" s="499"/>
      <c r="O97" s="433"/>
    </row>
    <row r="98" spans="1:15" ht="15" x14ac:dyDescent="0.2">
      <c r="A98" s="591"/>
      <c r="B98" s="3900"/>
      <c r="C98" s="594"/>
      <c r="D98" s="572"/>
      <c r="E98" s="783"/>
      <c r="F98" s="3924"/>
      <c r="G98" s="3915"/>
      <c r="H98" s="3909"/>
      <c r="I98" s="3892"/>
      <c r="J98" s="426"/>
      <c r="K98" s="523" t="s">
        <v>25</v>
      </c>
      <c r="L98" s="500">
        <f>L104+L110</f>
        <v>0</v>
      </c>
      <c r="M98" s="464"/>
      <c r="N98" s="499"/>
      <c r="O98" s="433"/>
    </row>
    <row r="99" spans="1:15" ht="15.75" thickBot="1" x14ac:dyDescent="0.25">
      <c r="A99" s="591"/>
      <c r="B99" s="3900"/>
      <c r="C99" s="594"/>
      <c r="D99" s="572"/>
      <c r="E99" s="783"/>
      <c r="F99" s="3924"/>
      <c r="G99" s="3915"/>
      <c r="H99" s="3909"/>
      <c r="I99" s="3892"/>
      <c r="J99" s="426"/>
      <c r="K99" s="670" t="s">
        <v>409</v>
      </c>
      <c r="L99" s="871">
        <f>L105+L111+L117</f>
        <v>2069</v>
      </c>
      <c r="M99" s="494"/>
      <c r="N99" s="493"/>
      <c r="O99" s="492"/>
    </row>
    <row r="100" spans="1:15" ht="15.75" thickBot="1" x14ac:dyDescent="0.25">
      <c r="A100" s="564"/>
      <c r="B100" s="3901"/>
      <c r="C100" s="593"/>
      <c r="D100" s="593"/>
      <c r="E100" s="782"/>
      <c r="F100" s="3925"/>
      <c r="G100" s="3916"/>
      <c r="H100" s="3910"/>
      <c r="I100" s="3893"/>
      <c r="J100" s="490"/>
      <c r="K100" s="450" t="s">
        <v>32</v>
      </c>
      <c r="L100" s="449">
        <f>SUM(L95:L99)</f>
        <v>2647.1</v>
      </c>
      <c r="M100" s="448"/>
      <c r="N100" s="447"/>
      <c r="O100" s="446"/>
    </row>
    <row r="101" spans="1:15" ht="30" x14ac:dyDescent="0.2">
      <c r="A101" s="583" t="s">
        <v>33</v>
      </c>
      <c r="B101" s="3899" t="s">
        <v>10</v>
      </c>
      <c r="C101" s="581" t="s">
        <v>33</v>
      </c>
      <c r="D101" s="580" t="s">
        <v>10</v>
      </c>
      <c r="E101" s="3885"/>
      <c r="F101" s="3905" t="s">
        <v>411</v>
      </c>
      <c r="G101" s="3914" t="s">
        <v>404</v>
      </c>
      <c r="H101" s="3908" t="s">
        <v>20</v>
      </c>
      <c r="I101" s="3891" t="s">
        <v>21</v>
      </c>
      <c r="J101" s="587" t="s">
        <v>119</v>
      </c>
      <c r="K101" s="442" t="s">
        <v>22</v>
      </c>
      <c r="L101" s="441"/>
      <c r="M101" s="440" t="s">
        <v>226</v>
      </c>
      <c r="N101" s="439" t="s">
        <v>214</v>
      </c>
      <c r="O101" s="438"/>
    </row>
    <row r="102" spans="1:15" ht="15" x14ac:dyDescent="0.2">
      <c r="A102" s="591"/>
      <c r="B102" s="3900"/>
      <c r="C102" s="594"/>
      <c r="D102" s="571"/>
      <c r="E102" s="3886"/>
      <c r="F102" s="3906"/>
      <c r="G102" s="3915"/>
      <c r="H102" s="3909"/>
      <c r="I102" s="3892"/>
      <c r="J102" s="461" t="s">
        <v>292</v>
      </c>
      <c r="K102" s="437" t="s">
        <v>29</v>
      </c>
      <c r="L102" s="703">
        <v>26.8</v>
      </c>
      <c r="M102" s="435" t="s">
        <v>410</v>
      </c>
      <c r="N102" s="434" t="s">
        <v>214</v>
      </c>
      <c r="O102" s="498">
        <v>1</v>
      </c>
    </row>
    <row r="103" spans="1:15" ht="15" x14ac:dyDescent="0.2">
      <c r="A103" s="591"/>
      <c r="B103" s="3900"/>
      <c r="C103" s="594"/>
      <c r="D103" s="571"/>
      <c r="E103" s="3886"/>
      <c r="F103" s="3906"/>
      <c r="G103" s="3915"/>
      <c r="H103" s="3909"/>
      <c r="I103" s="3892"/>
      <c r="J103" s="426"/>
      <c r="K103" s="437" t="s">
        <v>209</v>
      </c>
      <c r="L103" s="460">
        <v>550</v>
      </c>
      <c r="M103" s="464"/>
      <c r="N103" s="499"/>
      <c r="O103" s="433"/>
    </row>
    <row r="104" spans="1:15" ht="15" x14ac:dyDescent="0.2">
      <c r="A104" s="591"/>
      <c r="B104" s="3900"/>
      <c r="C104" s="594"/>
      <c r="D104" s="571"/>
      <c r="E104" s="3886"/>
      <c r="F104" s="3906"/>
      <c r="G104" s="3915"/>
      <c r="H104" s="3909"/>
      <c r="I104" s="3892"/>
      <c r="J104" s="426"/>
      <c r="K104" s="437" t="s">
        <v>25</v>
      </c>
      <c r="L104" s="460"/>
      <c r="M104" s="464"/>
      <c r="N104" s="499"/>
      <c r="O104" s="433"/>
    </row>
    <row r="105" spans="1:15" ht="15.75" thickBot="1" x14ac:dyDescent="0.25">
      <c r="A105" s="591"/>
      <c r="B105" s="3900"/>
      <c r="C105" s="594"/>
      <c r="D105" s="571"/>
      <c r="E105" s="3886"/>
      <c r="F105" s="3906"/>
      <c r="G105" s="3915"/>
      <c r="H105" s="3909"/>
      <c r="I105" s="3892"/>
      <c r="J105" s="426"/>
      <c r="K105" s="425" t="s">
        <v>409</v>
      </c>
      <c r="L105" s="512">
        <v>1934</v>
      </c>
      <c r="M105" s="494"/>
      <c r="N105" s="493"/>
      <c r="O105" s="492"/>
    </row>
    <row r="106" spans="1:15" ht="39.75" customHeight="1" thickBot="1" x14ac:dyDescent="0.25">
      <c r="A106" s="564"/>
      <c r="B106" s="3901"/>
      <c r="C106" s="593"/>
      <c r="D106" s="566"/>
      <c r="E106" s="3887"/>
      <c r="F106" s="870"/>
      <c r="G106" s="3916"/>
      <c r="H106" s="3910"/>
      <c r="I106" s="3893"/>
      <c r="J106" s="490"/>
      <c r="K106" s="450" t="s">
        <v>32</v>
      </c>
      <c r="L106" s="449">
        <f>SUM(L101:L105)</f>
        <v>2510.8000000000002</v>
      </c>
      <c r="M106" s="448"/>
      <c r="N106" s="447"/>
      <c r="O106" s="446"/>
    </row>
    <row r="107" spans="1:15" ht="15" x14ac:dyDescent="0.2">
      <c r="A107" s="583" t="s">
        <v>33</v>
      </c>
      <c r="B107" s="3899" t="s">
        <v>10</v>
      </c>
      <c r="C107" s="581" t="s">
        <v>33</v>
      </c>
      <c r="D107" s="580" t="s">
        <v>33</v>
      </c>
      <c r="E107" s="3885"/>
      <c r="F107" s="3905" t="s">
        <v>408</v>
      </c>
      <c r="G107" s="3914" t="s">
        <v>404</v>
      </c>
      <c r="H107" s="3908" t="s">
        <v>20</v>
      </c>
      <c r="I107" s="3891" t="s">
        <v>228</v>
      </c>
      <c r="J107" s="443" t="s">
        <v>187</v>
      </c>
      <c r="K107" s="442" t="s">
        <v>22</v>
      </c>
      <c r="L107" s="441"/>
      <c r="M107" s="440" t="s">
        <v>226</v>
      </c>
      <c r="N107" s="439" t="s">
        <v>214</v>
      </c>
      <c r="O107" s="577">
        <v>1</v>
      </c>
    </row>
    <row r="108" spans="1:15" ht="15" x14ac:dyDescent="0.2">
      <c r="A108" s="591"/>
      <c r="B108" s="3900"/>
      <c r="C108" s="594"/>
      <c r="D108" s="571"/>
      <c r="E108" s="3886"/>
      <c r="F108" s="3906"/>
      <c r="G108" s="3915"/>
      <c r="H108" s="3909"/>
      <c r="I108" s="3892"/>
      <c r="J108" s="461" t="s">
        <v>407</v>
      </c>
      <c r="K108" s="437" t="s">
        <v>29</v>
      </c>
      <c r="L108" s="460">
        <v>1.3</v>
      </c>
      <c r="M108" s="435" t="s">
        <v>406</v>
      </c>
      <c r="N108" s="434" t="s">
        <v>214</v>
      </c>
      <c r="O108" s="498">
        <v>1</v>
      </c>
    </row>
    <row r="109" spans="1:15" ht="15" x14ac:dyDescent="0.2">
      <c r="A109" s="591"/>
      <c r="B109" s="3900"/>
      <c r="C109" s="594"/>
      <c r="D109" s="571"/>
      <c r="E109" s="3886"/>
      <c r="F109" s="3906"/>
      <c r="G109" s="3915"/>
      <c r="H109" s="3909"/>
      <c r="I109" s="3892"/>
      <c r="J109" s="426"/>
      <c r="K109" s="437" t="s">
        <v>209</v>
      </c>
      <c r="L109" s="460"/>
      <c r="M109" s="464"/>
      <c r="N109" s="499"/>
      <c r="O109" s="498"/>
    </row>
    <row r="110" spans="1:15" ht="15" x14ac:dyDescent="0.2">
      <c r="A110" s="591"/>
      <c r="B110" s="3900"/>
      <c r="C110" s="594"/>
      <c r="D110" s="571"/>
      <c r="E110" s="3886"/>
      <c r="F110" s="3906"/>
      <c r="G110" s="3915"/>
      <c r="H110" s="3909"/>
      <c r="I110" s="3892"/>
      <c r="J110" s="426"/>
      <c r="K110" s="437" t="s">
        <v>25</v>
      </c>
      <c r="L110" s="460"/>
      <c r="M110" s="464"/>
      <c r="N110" s="499"/>
      <c r="O110" s="433"/>
    </row>
    <row r="111" spans="1:15" ht="15.75" thickBot="1" x14ac:dyDescent="0.25">
      <c r="A111" s="591"/>
      <c r="B111" s="3900"/>
      <c r="C111" s="594"/>
      <c r="D111" s="571"/>
      <c r="E111" s="3886"/>
      <c r="F111" s="3906"/>
      <c r="G111" s="3915"/>
      <c r="H111" s="3909"/>
      <c r="I111" s="3892"/>
      <c r="J111" s="426"/>
      <c r="K111" s="425" t="s">
        <v>27</v>
      </c>
      <c r="L111" s="512"/>
      <c r="M111" s="494"/>
      <c r="N111" s="493"/>
      <c r="O111" s="492"/>
    </row>
    <row r="112" spans="1:15" ht="15.75" thickBot="1" x14ac:dyDescent="0.25">
      <c r="A112" s="564"/>
      <c r="B112" s="3901"/>
      <c r="C112" s="593"/>
      <c r="D112" s="566"/>
      <c r="E112" s="3887"/>
      <c r="F112" s="3907"/>
      <c r="G112" s="3916"/>
      <c r="H112" s="3910"/>
      <c r="I112" s="3893"/>
      <c r="J112" s="490"/>
      <c r="K112" s="450" t="s">
        <v>32</v>
      </c>
      <c r="L112" s="449">
        <f>SUM(L107:L111)</f>
        <v>1.3</v>
      </c>
      <c r="M112" s="448"/>
      <c r="N112" s="447"/>
      <c r="O112" s="446"/>
    </row>
    <row r="113" spans="1:15" ht="30.75" customHeight="1" x14ac:dyDescent="0.2">
      <c r="A113" s="583" t="s">
        <v>33</v>
      </c>
      <c r="B113" s="3899" t="s">
        <v>10</v>
      </c>
      <c r="C113" s="3966" t="s">
        <v>33</v>
      </c>
      <c r="D113" s="3969" t="s">
        <v>38</v>
      </c>
      <c r="E113" s="3885"/>
      <c r="F113" s="4092" t="s">
        <v>405</v>
      </c>
      <c r="G113" s="3894" t="s">
        <v>404</v>
      </c>
      <c r="H113" s="3908" t="s">
        <v>20</v>
      </c>
      <c r="I113" s="3891" t="s">
        <v>21</v>
      </c>
      <c r="J113" s="3897" t="s">
        <v>403</v>
      </c>
      <c r="K113" s="869" t="s">
        <v>22</v>
      </c>
      <c r="L113" s="486"/>
      <c r="M113" s="868" t="s">
        <v>226</v>
      </c>
      <c r="N113" s="867" t="s">
        <v>214</v>
      </c>
      <c r="O113" s="866"/>
    </row>
    <row r="114" spans="1:15" ht="15" x14ac:dyDescent="0.2">
      <c r="A114" s="591"/>
      <c r="B114" s="3900"/>
      <c r="C114" s="3967"/>
      <c r="D114" s="3970"/>
      <c r="E114" s="3886"/>
      <c r="F114" s="4093"/>
      <c r="G114" s="3895"/>
      <c r="H114" s="3909"/>
      <c r="I114" s="3892"/>
      <c r="J114" s="3898"/>
      <c r="K114" s="862" t="s">
        <v>29</v>
      </c>
      <c r="L114" s="481"/>
      <c r="M114" s="865" t="s">
        <v>402</v>
      </c>
      <c r="N114" s="864" t="s">
        <v>214</v>
      </c>
      <c r="O114" s="861"/>
    </row>
    <row r="115" spans="1:15" ht="15" x14ac:dyDescent="0.2">
      <c r="A115" s="591"/>
      <c r="B115" s="3900"/>
      <c r="C115" s="3967"/>
      <c r="D115" s="3970"/>
      <c r="E115" s="3886"/>
      <c r="F115" s="4093"/>
      <c r="G115" s="3895"/>
      <c r="H115" s="3909"/>
      <c r="I115" s="3892"/>
      <c r="J115" s="3898"/>
      <c r="K115" s="862" t="s">
        <v>209</v>
      </c>
      <c r="L115" s="481"/>
      <c r="M115" s="795"/>
      <c r="N115" s="794"/>
      <c r="O115" s="863"/>
    </row>
    <row r="116" spans="1:15" ht="15" x14ac:dyDescent="0.2">
      <c r="A116" s="591"/>
      <c r="B116" s="3900"/>
      <c r="C116" s="3967"/>
      <c r="D116" s="3970"/>
      <c r="E116" s="3886"/>
      <c r="F116" s="4093"/>
      <c r="G116" s="3895"/>
      <c r="H116" s="3909"/>
      <c r="I116" s="3892"/>
      <c r="J116" s="3898"/>
      <c r="K116" s="862" t="s">
        <v>25</v>
      </c>
      <c r="L116" s="481"/>
      <c r="M116" s="795"/>
      <c r="N116" s="794"/>
      <c r="O116" s="861"/>
    </row>
    <row r="117" spans="1:15" ht="15.75" thickBot="1" x14ac:dyDescent="0.25">
      <c r="A117" s="591"/>
      <c r="B117" s="3900"/>
      <c r="C117" s="3967"/>
      <c r="D117" s="3970"/>
      <c r="E117" s="3886"/>
      <c r="F117" s="4093"/>
      <c r="G117" s="3895"/>
      <c r="H117" s="3909"/>
      <c r="I117" s="3892"/>
      <c r="J117" s="3898"/>
      <c r="K117" s="860" t="s">
        <v>221</v>
      </c>
      <c r="L117" s="859">
        <v>135</v>
      </c>
      <c r="M117" s="858"/>
      <c r="N117" s="857"/>
      <c r="O117" s="856"/>
    </row>
    <row r="118" spans="1:15" ht="15.75" customHeight="1" thickBot="1" x14ac:dyDescent="0.25">
      <c r="A118" s="564"/>
      <c r="B118" s="3901"/>
      <c r="C118" s="3968"/>
      <c r="D118" s="3971"/>
      <c r="E118" s="3887"/>
      <c r="F118" s="4094"/>
      <c r="G118" s="3896"/>
      <c r="H118" s="3910"/>
      <c r="I118" s="3893"/>
      <c r="J118" s="4115"/>
      <c r="K118" s="855" t="s">
        <v>32</v>
      </c>
      <c r="L118" s="854">
        <f>SUM(L113:L117)</f>
        <v>135</v>
      </c>
      <c r="M118" s="853"/>
      <c r="N118" s="852"/>
      <c r="O118" s="851"/>
    </row>
    <row r="119" spans="1:15" ht="13.5" thickBot="1" x14ac:dyDescent="0.25">
      <c r="A119" s="632" t="s">
        <v>33</v>
      </c>
      <c r="B119" s="774" t="s">
        <v>10</v>
      </c>
      <c r="C119" s="4041" t="s">
        <v>50</v>
      </c>
      <c r="D119" s="4041"/>
      <c r="E119" s="4041"/>
      <c r="F119" s="4041"/>
      <c r="G119" s="4041"/>
      <c r="H119" s="4041"/>
      <c r="I119" s="4042"/>
      <c r="J119" s="850"/>
      <c r="K119" s="836" t="s">
        <v>32</v>
      </c>
      <c r="L119" s="771">
        <f>L76+L100</f>
        <v>2672.7999999999997</v>
      </c>
      <c r="M119" s="559"/>
      <c r="N119" s="559"/>
      <c r="O119" s="558"/>
    </row>
    <row r="120" spans="1:15" ht="13.5" customHeight="1" thickBot="1" x14ac:dyDescent="0.25">
      <c r="A120" s="822" t="s">
        <v>33</v>
      </c>
      <c r="B120" s="3888" t="s">
        <v>87</v>
      </c>
      <c r="C120" s="3889"/>
      <c r="D120" s="3889"/>
      <c r="E120" s="3889"/>
      <c r="F120" s="3889"/>
      <c r="G120" s="3889"/>
      <c r="H120" s="3889"/>
      <c r="I120" s="3890"/>
      <c r="J120" s="821"/>
      <c r="K120" s="820" t="s">
        <v>32</v>
      </c>
      <c r="L120" s="819">
        <f>L119*1</f>
        <v>2672.7999999999997</v>
      </c>
      <c r="M120" s="553"/>
      <c r="N120" s="553"/>
      <c r="O120" s="552"/>
    </row>
    <row r="121" spans="1:15" ht="15.75" thickBot="1" x14ac:dyDescent="0.25">
      <c r="A121" s="551" t="s">
        <v>38</v>
      </c>
      <c r="B121" s="550"/>
      <c r="C121" s="676" t="s">
        <v>401</v>
      </c>
      <c r="D121" s="848"/>
      <c r="E121" s="848"/>
      <c r="F121" s="849"/>
      <c r="G121" s="849"/>
      <c r="H121" s="848"/>
      <c r="I121" s="848"/>
      <c r="J121" s="848"/>
      <c r="K121" s="848"/>
      <c r="L121" s="848"/>
      <c r="M121" s="547"/>
      <c r="N121" s="547"/>
      <c r="O121" s="847"/>
    </row>
    <row r="122" spans="1:15" ht="39" thickBot="1" x14ac:dyDescent="0.25">
      <c r="A122" s="606"/>
      <c r="B122" s="605"/>
      <c r="C122" s="603"/>
      <c r="D122" s="603"/>
      <c r="E122" s="603"/>
      <c r="F122" s="604"/>
      <c r="G122" s="604"/>
      <c r="H122" s="603"/>
      <c r="I122" s="603"/>
      <c r="J122" s="603"/>
      <c r="K122" s="603"/>
      <c r="L122" s="603"/>
      <c r="M122" s="532" t="s">
        <v>400</v>
      </c>
      <c r="N122" s="531" t="s">
        <v>381</v>
      </c>
      <c r="O122" s="530">
        <v>2017</v>
      </c>
    </row>
    <row r="123" spans="1:15" ht="15" thickBot="1" x14ac:dyDescent="0.25">
      <c r="A123" s="596" t="s">
        <v>38</v>
      </c>
      <c r="B123" s="601" t="s">
        <v>10</v>
      </c>
      <c r="C123" s="600" t="s">
        <v>399</v>
      </c>
      <c r="D123" s="599"/>
      <c r="E123" s="599"/>
      <c r="F123" s="599"/>
      <c r="G123" s="599"/>
      <c r="H123" s="599"/>
      <c r="I123" s="599"/>
      <c r="J123" s="599"/>
      <c r="K123" s="599"/>
      <c r="L123" s="599"/>
      <c r="M123" s="598"/>
      <c r="N123" s="598"/>
      <c r="O123" s="597"/>
    </row>
    <row r="124" spans="1:15" ht="26.25" thickBot="1" x14ac:dyDescent="0.25">
      <c r="A124" s="596"/>
      <c r="B124" s="411"/>
      <c r="C124" s="781"/>
      <c r="D124" s="533"/>
      <c r="E124" s="533"/>
      <c r="F124" s="533"/>
      <c r="G124" s="533"/>
      <c r="H124" s="533"/>
      <c r="I124" s="533"/>
      <c r="J124" s="533"/>
      <c r="K124" s="533"/>
      <c r="L124" s="780"/>
      <c r="M124" s="673" t="s">
        <v>398</v>
      </c>
      <c r="N124" s="531" t="s">
        <v>381</v>
      </c>
      <c r="O124" s="530">
        <v>1893</v>
      </c>
    </row>
    <row r="125" spans="1:15" ht="15" customHeight="1" x14ac:dyDescent="0.2">
      <c r="A125" s="583" t="s">
        <v>38</v>
      </c>
      <c r="B125" s="3899" t="s">
        <v>10</v>
      </c>
      <c r="C125" s="594" t="s">
        <v>10</v>
      </c>
      <c r="D125" s="572"/>
      <c r="E125" s="783"/>
      <c r="F125" s="3972" t="s">
        <v>397</v>
      </c>
      <c r="G125" s="3914" t="s">
        <v>392</v>
      </c>
      <c r="H125" s="3909" t="s">
        <v>20</v>
      </c>
      <c r="I125" s="3892" t="s">
        <v>21</v>
      </c>
      <c r="J125" s="3897" t="s">
        <v>119</v>
      </c>
      <c r="K125" s="846" t="s">
        <v>22</v>
      </c>
      <c r="L125" s="500">
        <f>L131</f>
        <v>0</v>
      </c>
      <c r="M125" s="440" t="s">
        <v>233</v>
      </c>
      <c r="N125" s="439" t="s">
        <v>214</v>
      </c>
      <c r="O125" s="577">
        <v>1</v>
      </c>
    </row>
    <row r="126" spans="1:15" ht="15" x14ac:dyDescent="0.2">
      <c r="A126" s="591"/>
      <c r="B126" s="3900"/>
      <c r="C126" s="594"/>
      <c r="D126" s="572"/>
      <c r="E126" s="783"/>
      <c r="F126" s="3924"/>
      <c r="G126" s="3915"/>
      <c r="H126" s="3909"/>
      <c r="I126" s="3892"/>
      <c r="J126" s="3898"/>
      <c r="K126" s="523" t="s">
        <v>29</v>
      </c>
      <c r="L126" s="500">
        <f>L132</f>
        <v>0</v>
      </c>
      <c r="M126" s="464" t="s">
        <v>394</v>
      </c>
      <c r="N126" s="499" t="s">
        <v>381</v>
      </c>
      <c r="O126" s="498">
        <v>1893</v>
      </c>
    </row>
    <row r="127" spans="1:15" ht="15" x14ac:dyDescent="0.2">
      <c r="A127" s="591"/>
      <c r="B127" s="3900"/>
      <c r="C127" s="594"/>
      <c r="D127" s="572"/>
      <c r="E127" s="783"/>
      <c r="F127" s="3924"/>
      <c r="G127" s="3915"/>
      <c r="H127" s="3909"/>
      <c r="I127" s="3892"/>
      <c r="J127" s="426"/>
      <c r="K127" s="523" t="s">
        <v>209</v>
      </c>
      <c r="L127" s="500">
        <f>L133</f>
        <v>0</v>
      </c>
      <c r="M127" s="464"/>
      <c r="N127" s="499"/>
      <c r="O127" s="433"/>
    </row>
    <row r="128" spans="1:15" ht="15" x14ac:dyDescent="0.2">
      <c r="A128" s="591"/>
      <c r="B128" s="3900"/>
      <c r="C128" s="594"/>
      <c r="D128" s="572"/>
      <c r="E128" s="783"/>
      <c r="F128" s="3924"/>
      <c r="G128" s="3915"/>
      <c r="H128" s="3909"/>
      <c r="I128" s="3892"/>
      <c r="J128" s="426"/>
      <c r="K128" s="523" t="s">
        <v>25</v>
      </c>
      <c r="L128" s="527">
        <f>L134+L140</f>
        <v>226.20000000000002</v>
      </c>
      <c r="M128" s="464"/>
      <c r="N128" s="499"/>
      <c r="O128" s="433"/>
    </row>
    <row r="129" spans="1:15" ht="15.75" thickBot="1" x14ac:dyDescent="0.25">
      <c r="A129" s="591"/>
      <c r="B129" s="3900"/>
      <c r="C129" s="594"/>
      <c r="D129" s="572"/>
      <c r="E129" s="783"/>
      <c r="F129" s="3924"/>
      <c r="G129" s="3915"/>
      <c r="H129" s="3909"/>
      <c r="I129" s="3892"/>
      <c r="J129" s="426"/>
      <c r="K129" s="670" t="s">
        <v>27</v>
      </c>
      <c r="L129" s="495">
        <f>L135</f>
        <v>0</v>
      </c>
      <c r="M129" s="494"/>
      <c r="N129" s="493"/>
      <c r="O129" s="492"/>
    </row>
    <row r="130" spans="1:15" ht="15.75" thickBot="1" x14ac:dyDescent="0.25">
      <c r="A130" s="564"/>
      <c r="B130" s="3901"/>
      <c r="C130" s="593"/>
      <c r="D130" s="593"/>
      <c r="E130" s="842"/>
      <c r="F130" s="3925"/>
      <c r="G130" s="3916"/>
      <c r="H130" s="3910"/>
      <c r="I130" s="3893"/>
      <c r="J130" s="490"/>
      <c r="K130" s="450" t="s">
        <v>32</v>
      </c>
      <c r="L130" s="449">
        <f>SUM(L125:L129)</f>
        <v>226.20000000000002</v>
      </c>
      <c r="M130" s="448"/>
      <c r="N130" s="447"/>
      <c r="O130" s="446"/>
    </row>
    <row r="131" spans="1:15" ht="15" customHeight="1" x14ac:dyDescent="0.2">
      <c r="A131" s="583" t="s">
        <v>38</v>
      </c>
      <c r="B131" s="3899" t="s">
        <v>10</v>
      </c>
      <c r="C131" s="529" t="s">
        <v>10</v>
      </c>
      <c r="D131" s="445" t="s">
        <v>10</v>
      </c>
      <c r="E131" s="444"/>
      <c r="F131" s="3905" t="s">
        <v>396</v>
      </c>
      <c r="G131" s="3914" t="s">
        <v>392</v>
      </c>
      <c r="H131" s="3908" t="s">
        <v>20</v>
      </c>
      <c r="I131" s="3891" t="s">
        <v>65</v>
      </c>
      <c r="J131" s="845" t="s">
        <v>121</v>
      </c>
      <c r="K131" s="442" t="s">
        <v>22</v>
      </c>
      <c r="L131" s="441"/>
      <c r="M131" s="440" t="s">
        <v>226</v>
      </c>
      <c r="N131" s="439" t="s">
        <v>214</v>
      </c>
      <c r="O131" s="577">
        <v>1</v>
      </c>
    </row>
    <row r="132" spans="1:15" ht="15" x14ac:dyDescent="0.2">
      <c r="A132" s="591"/>
      <c r="B132" s="3900"/>
      <c r="C132" s="521"/>
      <c r="D132" s="428"/>
      <c r="E132" s="427"/>
      <c r="F132" s="3906"/>
      <c r="G132" s="3915"/>
      <c r="H132" s="3909"/>
      <c r="I132" s="3892"/>
      <c r="J132" s="461" t="s">
        <v>395</v>
      </c>
      <c r="K132" s="437" t="s">
        <v>29</v>
      </c>
      <c r="L132" s="460"/>
      <c r="M132" s="435" t="s">
        <v>394</v>
      </c>
      <c r="N132" s="434" t="s">
        <v>381</v>
      </c>
      <c r="O132" s="498">
        <v>1873</v>
      </c>
    </row>
    <row r="133" spans="1:15" ht="15" x14ac:dyDescent="0.2">
      <c r="A133" s="591"/>
      <c r="B133" s="3900"/>
      <c r="C133" s="521"/>
      <c r="D133" s="428"/>
      <c r="E133" s="427"/>
      <c r="F133" s="3906"/>
      <c r="G133" s="3915"/>
      <c r="H133" s="3909"/>
      <c r="I133" s="3892"/>
      <c r="J133" s="844"/>
      <c r="K133" s="437" t="s">
        <v>209</v>
      </c>
      <c r="L133" s="460"/>
      <c r="M133" s="464"/>
      <c r="N133" s="499"/>
      <c r="O133" s="433"/>
    </row>
    <row r="134" spans="1:15" ht="15" x14ac:dyDescent="0.2">
      <c r="A134" s="591"/>
      <c r="B134" s="3900"/>
      <c r="C134" s="521"/>
      <c r="D134" s="428"/>
      <c r="E134" s="427"/>
      <c r="F134" s="3906"/>
      <c r="G134" s="3915"/>
      <c r="H134" s="3909"/>
      <c r="I134" s="3892"/>
      <c r="J134" s="426"/>
      <c r="K134" s="437" t="s">
        <v>25</v>
      </c>
      <c r="L134" s="460">
        <v>211.3</v>
      </c>
      <c r="M134" s="464"/>
      <c r="N134" s="499"/>
      <c r="O134" s="433"/>
    </row>
    <row r="135" spans="1:15" ht="15.75" thickBot="1" x14ac:dyDescent="0.25">
      <c r="A135" s="591"/>
      <c r="B135" s="3900"/>
      <c r="C135" s="521"/>
      <c r="D135" s="428"/>
      <c r="E135" s="427"/>
      <c r="F135" s="3906"/>
      <c r="G135" s="3915"/>
      <c r="H135" s="3909"/>
      <c r="I135" s="3892"/>
      <c r="J135" s="426"/>
      <c r="K135" s="425" t="s">
        <v>27</v>
      </c>
      <c r="L135" s="512"/>
      <c r="M135" s="494"/>
      <c r="N135" s="493"/>
      <c r="O135" s="492"/>
    </row>
    <row r="136" spans="1:15" ht="15.75" thickBot="1" x14ac:dyDescent="0.25">
      <c r="A136" s="564"/>
      <c r="B136" s="3901"/>
      <c r="C136" s="588"/>
      <c r="D136" s="454"/>
      <c r="E136" s="453"/>
      <c r="F136" s="3907"/>
      <c r="G136" s="3916"/>
      <c r="H136" s="3910"/>
      <c r="I136" s="3893"/>
      <c r="J136" s="490"/>
      <c r="K136" s="450" t="s">
        <v>32</v>
      </c>
      <c r="L136" s="449">
        <f>SUM(L131:L135)</f>
        <v>211.3</v>
      </c>
      <c r="M136" s="448"/>
      <c r="N136" s="447"/>
      <c r="O136" s="446"/>
    </row>
    <row r="137" spans="1:15" ht="15" customHeight="1" x14ac:dyDescent="0.2">
      <c r="A137" s="583" t="s">
        <v>38</v>
      </c>
      <c r="B137" s="3899" t="s">
        <v>10</v>
      </c>
      <c r="C137" s="529" t="s">
        <v>10</v>
      </c>
      <c r="D137" s="445" t="s">
        <v>38</v>
      </c>
      <c r="E137" s="444"/>
      <c r="F137" s="4025" t="s">
        <v>393</v>
      </c>
      <c r="G137" s="3914" t="s">
        <v>392</v>
      </c>
      <c r="H137" s="3908" t="s">
        <v>391</v>
      </c>
      <c r="I137" s="3891" t="s">
        <v>390</v>
      </c>
      <c r="J137" s="669" t="s">
        <v>119</v>
      </c>
      <c r="K137" s="442" t="s">
        <v>22</v>
      </c>
      <c r="L137" s="441"/>
      <c r="M137" s="440"/>
      <c r="N137" s="439"/>
      <c r="O137" s="438"/>
    </row>
    <row r="138" spans="1:15" ht="15.75" x14ac:dyDescent="0.2">
      <c r="A138" s="591"/>
      <c r="B138" s="3900"/>
      <c r="C138" s="521"/>
      <c r="D138" s="428"/>
      <c r="E138" s="427"/>
      <c r="F138" s="4026"/>
      <c r="G138" s="3915"/>
      <c r="H138" s="3909"/>
      <c r="I138" s="3892"/>
      <c r="J138" s="807" t="s">
        <v>389</v>
      </c>
      <c r="K138" s="437" t="s">
        <v>29</v>
      </c>
      <c r="L138" s="460"/>
      <c r="M138" s="435"/>
      <c r="N138" s="434"/>
      <c r="O138" s="498"/>
    </row>
    <row r="139" spans="1:15" ht="15" x14ac:dyDescent="0.2">
      <c r="A139" s="591"/>
      <c r="B139" s="3900"/>
      <c r="C139" s="521"/>
      <c r="D139" s="428"/>
      <c r="E139" s="427"/>
      <c r="F139" s="4026"/>
      <c r="G139" s="3915"/>
      <c r="H139" s="3909"/>
      <c r="I139" s="3892"/>
      <c r="J139" s="696"/>
      <c r="K139" s="437" t="s">
        <v>209</v>
      </c>
      <c r="L139" s="460"/>
      <c r="M139" s="464"/>
      <c r="N139" s="499"/>
      <c r="O139" s="498"/>
    </row>
    <row r="140" spans="1:15" ht="15" x14ac:dyDescent="0.2">
      <c r="A140" s="591"/>
      <c r="B140" s="3900"/>
      <c r="C140" s="521"/>
      <c r="D140" s="428"/>
      <c r="E140" s="427"/>
      <c r="F140" s="4026"/>
      <c r="G140" s="3915"/>
      <c r="H140" s="3909"/>
      <c r="I140" s="3892"/>
      <c r="J140" s="696"/>
      <c r="K140" s="437" t="s">
        <v>25</v>
      </c>
      <c r="L140" s="460">
        <v>14.9</v>
      </c>
      <c r="M140" s="464"/>
      <c r="N140" s="499"/>
      <c r="O140" s="433"/>
    </row>
    <row r="141" spans="1:15" ht="15" x14ac:dyDescent="0.2">
      <c r="A141" s="591"/>
      <c r="B141" s="3900"/>
      <c r="C141" s="521"/>
      <c r="D141" s="428"/>
      <c r="E141" s="427"/>
      <c r="F141" s="4026"/>
      <c r="G141" s="3915"/>
      <c r="H141" s="3909"/>
      <c r="I141" s="3892"/>
      <c r="J141" s="696"/>
      <c r="K141" s="437" t="s">
        <v>27</v>
      </c>
      <c r="L141" s="592"/>
      <c r="M141" s="509"/>
      <c r="N141" s="508"/>
      <c r="O141" s="507"/>
    </row>
    <row r="142" spans="1:15" ht="15.75" thickBot="1" x14ac:dyDescent="0.25">
      <c r="A142" s="564"/>
      <c r="B142" s="3901"/>
      <c r="C142" s="588"/>
      <c r="D142" s="454"/>
      <c r="E142" s="453"/>
      <c r="F142" s="4027"/>
      <c r="G142" s="3916"/>
      <c r="H142" s="3910"/>
      <c r="I142" s="3893"/>
      <c r="J142" s="843"/>
      <c r="K142" s="841" t="s">
        <v>32</v>
      </c>
      <c r="L142" s="840">
        <f>SUM(L137:L141)</f>
        <v>14.9</v>
      </c>
      <c r="M142" s="839"/>
      <c r="N142" s="838"/>
      <c r="O142" s="837"/>
    </row>
    <row r="143" spans="1:15" ht="22.5" customHeight="1" x14ac:dyDescent="0.2">
      <c r="A143" s="583" t="s">
        <v>38</v>
      </c>
      <c r="B143" s="3899" t="s">
        <v>10</v>
      </c>
      <c r="C143" s="581" t="s">
        <v>33</v>
      </c>
      <c r="D143" s="811"/>
      <c r="E143" s="783"/>
      <c r="F143" s="3923" t="s">
        <v>388</v>
      </c>
      <c r="G143" s="3914" t="s">
        <v>385</v>
      </c>
      <c r="H143" s="4028" t="s">
        <v>20</v>
      </c>
      <c r="I143" s="3891" t="s">
        <v>21</v>
      </c>
      <c r="J143" s="4150" t="s">
        <v>119</v>
      </c>
      <c r="K143" s="528" t="s">
        <v>22</v>
      </c>
      <c r="L143" s="502">
        <f>L149</f>
        <v>0.5</v>
      </c>
      <c r="M143" s="440" t="s">
        <v>233</v>
      </c>
      <c r="N143" s="439" t="s">
        <v>214</v>
      </c>
      <c r="O143" s="577">
        <v>1</v>
      </c>
    </row>
    <row r="144" spans="1:15" ht="18.75" customHeight="1" x14ac:dyDescent="0.2">
      <c r="A144" s="591"/>
      <c r="B144" s="3900"/>
      <c r="C144" s="594"/>
      <c r="D144" s="572"/>
      <c r="E144" s="783"/>
      <c r="F144" s="3924"/>
      <c r="G144" s="3915"/>
      <c r="H144" s="4029"/>
      <c r="I144" s="3892"/>
      <c r="J144" s="4151"/>
      <c r="K144" s="523" t="s">
        <v>29</v>
      </c>
      <c r="L144" s="500">
        <f>L150</f>
        <v>2</v>
      </c>
      <c r="M144" s="464" t="s">
        <v>387</v>
      </c>
      <c r="N144" s="499" t="s">
        <v>381</v>
      </c>
      <c r="O144" s="575">
        <v>20</v>
      </c>
    </row>
    <row r="145" spans="1:15" ht="15" x14ac:dyDescent="0.2">
      <c r="A145" s="591"/>
      <c r="B145" s="3900"/>
      <c r="C145" s="594"/>
      <c r="D145" s="572"/>
      <c r="E145" s="783"/>
      <c r="F145" s="3924"/>
      <c r="G145" s="3915"/>
      <c r="H145" s="4029"/>
      <c r="I145" s="3892"/>
      <c r="J145" s="4151"/>
      <c r="K145" s="523" t="s">
        <v>209</v>
      </c>
      <c r="L145" s="500">
        <f>L151</f>
        <v>0</v>
      </c>
      <c r="M145" s="464"/>
      <c r="N145" s="499"/>
      <c r="O145" s="433"/>
    </row>
    <row r="146" spans="1:15" ht="15" x14ac:dyDescent="0.2">
      <c r="A146" s="591"/>
      <c r="B146" s="3900"/>
      <c r="C146" s="594"/>
      <c r="D146" s="572"/>
      <c r="E146" s="783"/>
      <c r="F146" s="3924"/>
      <c r="G146" s="3915"/>
      <c r="H146" s="4029"/>
      <c r="I146" s="3892"/>
      <c r="J146" s="4151"/>
      <c r="K146" s="523" t="s">
        <v>25</v>
      </c>
      <c r="L146" s="524">
        <f>L152</f>
        <v>8</v>
      </c>
      <c r="M146" s="464"/>
      <c r="N146" s="499"/>
      <c r="O146" s="433"/>
    </row>
    <row r="147" spans="1:15" ht="15" x14ac:dyDescent="0.2">
      <c r="A147" s="591"/>
      <c r="B147" s="3900"/>
      <c r="C147" s="594"/>
      <c r="D147" s="572"/>
      <c r="E147" s="783"/>
      <c r="F147" s="3924"/>
      <c r="G147" s="3915"/>
      <c r="H147" s="4029"/>
      <c r="I147" s="3892"/>
      <c r="J147" s="4151"/>
      <c r="K147" s="523" t="s">
        <v>27</v>
      </c>
      <c r="L147" s="522">
        <f>L153</f>
        <v>0</v>
      </c>
      <c r="M147" s="509"/>
      <c r="N147" s="508"/>
      <c r="O147" s="507"/>
    </row>
    <row r="148" spans="1:15" ht="15.75" customHeight="1" thickBot="1" x14ac:dyDescent="0.25">
      <c r="A148" s="564"/>
      <c r="B148" s="3901"/>
      <c r="C148" s="593"/>
      <c r="D148" s="593"/>
      <c r="E148" s="842"/>
      <c r="F148" s="3925"/>
      <c r="G148" s="3916"/>
      <c r="H148" s="4030"/>
      <c r="I148" s="3893"/>
      <c r="J148" s="4152"/>
      <c r="K148" s="841" t="s">
        <v>32</v>
      </c>
      <c r="L148" s="840">
        <f>SUM(L143:L147)</f>
        <v>10.5</v>
      </c>
      <c r="M148" s="839"/>
      <c r="N148" s="838"/>
      <c r="O148" s="837"/>
    </row>
    <row r="149" spans="1:15" ht="15" x14ac:dyDescent="0.2">
      <c r="A149" s="583" t="s">
        <v>38</v>
      </c>
      <c r="B149" s="3899" t="s">
        <v>10</v>
      </c>
      <c r="C149" s="581" t="s">
        <v>33</v>
      </c>
      <c r="D149" s="580" t="s">
        <v>10</v>
      </c>
      <c r="E149" s="444"/>
      <c r="F149" s="3905" t="s">
        <v>386</v>
      </c>
      <c r="G149" s="3914" t="s">
        <v>385</v>
      </c>
      <c r="H149" s="3908" t="s">
        <v>20</v>
      </c>
      <c r="I149" s="3891" t="s">
        <v>210</v>
      </c>
      <c r="J149" s="443" t="s">
        <v>182</v>
      </c>
      <c r="K149" s="442" t="s">
        <v>22</v>
      </c>
      <c r="L149" s="441">
        <v>0.5</v>
      </c>
      <c r="M149" s="440" t="s">
        <v>226</v>
      </c>
      <c r="N149" s="439" t="s">
        <v>352</v>
      </c>
      <c r="O149" s="577">
        <v>1</v>
      </c>
    </row>
    <row r="150" spans="1:15" ht="15" x14ac:dyDescent="0.2">
      <c r="A150" s="591"/>
      <c r="B150" s="3900"/>
      <c r="C150" s="594"/>
      <c r="D150" s="571"/>
      <c r="E150" s="427"/>
      <c r="F150" s="3906"/>
      <c r="G150" s="3915"/>
      <c r="H150" s="3909"/>
      <c r="I150" s="3892"/>
      <c r="J150" s="586" t="s">
        <v>357</v>
      </c>
      <c r="K150" s="437" t="s">
        <v>29</v>
      </c>
      <c r="L150" s="460">
        <v>2</v>
      </c>
      <c r="M150" s="435" t="s">
        <v>384</v>
      </c>
      <c r="N150" s="434" t="s">
        <v>381</v>
      </c>
      <c r="O150" s="498">
        <v>20</v>
      </c>
    </row>
    <row r="151" spans="1:15" ht="15" x14ac:dyDescent="0.2">
      <c r="A151" s="591"/>
      <c r="B151" s="3900"/>
      <c r="C151" s="594"/>
      <c r="D151" s="571"/>
      <c r="E151" s="427"/>
      <c r="F151" s="3906"/>
      <c r="G151" s="3915"/>
      <c r="H151" s="3909"/>
      <c r="I151" s="3892"/>
      <c r="J151" s="426"/>
      <c r="K151" s="437" t="s">
        <v>209</v>
      </c>
      <c r="L151" s="460"/>
      <c r="M151" s="464"/>
      <c r="N151" s="499"/>
      <c r="O151" s="433"/>
    </row>
    <row r="152" spans="1:15" ht="15" x14ac:dyDescent="0.2">
      <c r="A152" s="591"/>
      <c r="B152" s="3900"/>
      <c r="C152" s="594"/>
      <c r="D152" s="571"/>
      <c r="E152" s="427"/>
      <c r="F152" s="3906"/>
      <c r="G152" s="3915"/>
      <c r="H152" s="3909"/>
      <c r="I152" s="3892"/>
      <c r="J152" s="426"/>
      <c r="K152" s="437" t="s">
        <v>25</v>
      </c>
      <c r="L152" s="585">
        <v>8</v>
      </c>
      <c r="M152" s="464"/>
      <c r="N152" s="499"/>
      <c r="O152" s="433"/>
    </row>
    <row r="153" spans="1:15" ht="15.75" thickBot="1" x14ac:dyDescent="0.25">
      <c r="A153" s="591"/>
      <c r="B153" s="3900"/>
      <c r="C153" s="594"/>
      <c r="D153" s="571"/>
      <c r="E153" s="427"/>
      <c r="F153" s="3906"/>
      <c r="G153" s="3915"/>
      <c r="H153" s="3909"/>
      <c r="I153" s="3892"/>
      <c r="J153" s="426"/>
      <c r="K153" s="425" t="s">
        <v>27</v>
      </c>
      <c r="L153" s="512"/>
      <c r="M153" s="494"/>
      <c r="N153" s="493"/>
      <c r="O153" s="492"/>
    </row>
    <row r="154" spans="1:15" ht="15.75" thickBot="1" x14ac:dyDescent="0.25">
      <c r="A154" s="564"/>
      <c r="B154" s="3901"/>
      <c r="C154" s="593"/>
      <c r="D154" s="566"/>
      <c r="E154" s="453"/>
      <c r="F154" s="3907"/>
      <c r="G154" s="3916"/>
      <c r="H154" s="3910"/>
      <c r="I154" s="3893"/>
      <c r="J154" s="490"/>
      <c r="K154" s="450" t="s">
        <v>32</v>
      </c>
      <c r="L154" s="449">
        <f>SUM(L149:L153)</f>
        <v>10.5</v>
      </c>
      <c r="M154" s="448"/>
      <c r="N154" s="447"/>
      <c r="O154" s="446"/>
    </row>
    <row r="155" spans="1:15" ht="15" customHeight="1" thickBot="1" x14ac:dyDescent="0.25">
      <c r="A155" s="632" t="s">
        <v>38</v>
      </c>
      <c r="B155" s="774" t="s">
        <v>10</v>
      </c>
      <c r="C155" s="4041" t="s">
        <v>50</v>
      </c>
      <c r="D155" s="4041"/>
      <c r="E155" s="4041"/>
      <c r="F155" s="4041"/>
      <c r="G155" s="4041"/>
      <c r="H155" s="4041"/>
      <c r="I155" s="4042"/>
      <c r="J155" s="773"/>
      <c r="K155" s="836" t="s">
        <v>32</v>
      </c>
      <c r="L155" s="771">
        <f>L130+L148</f>
        <v>236.70000000000002</v>
      </c>
      <c r="M155" s="559"/>
      <c r="N155" s="559"/>
      <c r="O155" s="558"/>
    </row>
    <row r="156" spans="1:15" ht="22.5" customHeight="1" thickBot="1" x14ac:dyDescent="0.25">
      <c r="A156" s="835" t="s">
        <v>38</v>
      </c>
      <c r="B156" s="834" t="s">
        <v>33</v>
      </c>
      <c r="C156" s="769" t="s">
        <v>383</v>
      </c>
      <c r="D156" s="598"/>
      <c r="E156" s="598"/>
      <c r="F156" s="598"/>
      <c r="G156" s="598"/>
      <c r="H156" s="598"/>
      <c r="I156" s="598"/>
      <c r="J156" s="536"/>
      <c r="K156" s="598"/>
      <c r="L156" s="598"/>
      <c r="M156" s="598"/>
      <c r="N156" s="598"/>
      <c r="O156" s="597"/>
    </row>
    <row r="157" spans="1:15" ht="29.45" customHeight="1" thickBot="1" x14ac:dyDescent="0.25">
      <c r="A157" s="768"/>
      <c r="B157" s="621"/>
      <c r="C157" s="833"/>
      <c r="D157" s="832"/>
      <c r="E157" s="832"/>
      <c r="F157" s="832"/>
      <c r="G157" s="832"/>
      <c r="H157" s="832"/>
      <c r="I157" s="832"/>
      <c r="J157" s="832"/>
      <c r="K157" s="832"/>
      <c r="L157" s="831"/>
      <c r="M157" s="673" t="s">
        <v>382</v>
      </c>
      <c r="N157" s="531" t="s">
        <v>381</v>
      </c>
      <c r="O157" s="672">
        <v>124</v>
      </c>
    </row>
    <row r="158" spans="1:15" ht="17.25" customHeight="1" x14ac:dyDescent="0.2">
      <c r="A158" s="766" t="s">
        <v>38</v>
      </c>
      <c r="B158" s="3911" t="s">
        <v>33</v>
      </c>
      <c r="C158" s="641" t="s">
        <v>10</v>
      </c>
      <c r="D158" s="828"/>
      <c r="E158" s="827"/>
      <c r="F158" s="4038" t="s">
        <v>380</v>
      </c>
      <c r="G158" s="3915" t="s">
        <v>378</v>
      </c>
      <c r="H158" s="3938" t="s">
        <v>20</v>
      </c>
      <c r="I158" s="3941" t="s">
        <v>21</v>
      </c>
      <c r="J158" s="3897" t="s">
        <v>119</v>
      </c>
      <c r="K158" s="830" t="s">
        <v>22</v>
      </c>
      <c r="L158" s="664">
        <f>L164</f>
        <v>0.9</v>
      </c>
      <c r="M158" s="654" t="s">
        <v>233</v>
      </c>
      <c r="N158" s="653" t="s">
        <v>214</v>
      </c>
      <c r="O158" s="652">
        <v>1</v>
      </c>
    </row>
    <row r="159" spans="1:15" ht="12.75" customHeight="1" x14ac:dyDescent="0.2">
      <c r="A159" s="642"/>
      <c r="B159" s="3912"/>
      <c r="C159" s="641"/>
      <c r="D159" s="828"/>
      <c r="E159" s="827"/>
      <c r="F159" s="4039"/>
      <c r="G159" s="3915"/>
      <c r="H159" s="3938"/>
      <c r="I159" s="3941"/>
      <c r="J159" s="3898"/>
      <c r="K159" s="665" t="s">
        <v>29</v>
      </c>
      <c r="L159" s="664">
        <f>L165</f>
        <v>139.30000000000001</v>
      </c>
      <c r="M159" s="645" t="s">
        <v>377</v>
      </c>
      <c r="N159" s="644" t="s">
        <v>214</v>
      </c>
      <c r="O159" s="649">
        <v>71</v>
      </c>
    </row>
    <row r="160" spans="1:15" x14ac:dyDescent="0.2">
      <c r="A160" s="642"/>
      <c r="B160" s="3912"/>
      <c r="C160" s="641"/>
      <c r="D160" s="828"/>
      <c r="E160" s="827"/>
      <c r="F160" s="4039"/>
      <c r="G160" s="3915"/>
      <c r="H160" s="3938"/>
      <c r="I160" s="3941"/>
      <c r="J160" s="648"/>
      <c r="K160" s="665" t="s">
        <v>209</v>
      </c>
      <c r="L160" s="664">
        <f>L166</f>
        <v>0</v>
      </c>
      <c r="M160" s="645"/>
      <c r="N160" s="644"/>
      <c r="O160" s="643"/>
    </row>
    <row r="161" spans="1:15" x14ac:dyDescent="0.2">
      <c r="A161" s="642"/>
      <c r="B161" s="3912"/>
      <c r="C161" s="641"/>
      <c r="D161" s="828"/>
      <c r="E161" s="827"/>
      <c r="F161" s="4039"/>
      <c r="G161" s="3915"/>
      <c r="H161" s="3938"/>
      <c r="I161" s="3941"/>
      <c r="J161" s="648"/>
      <c r="K161" s="665" t="s">
        <v>25</v>
      </c>
      <c r="L161" s="829">
        <f>L167</f>
        <v>686.3</v>
      </c>
      <c r="M161" s="645"/>
      <c r="N161" s="644"/>
      <c r="O161" s="643"/>
    </row>
    <row r="162" spans="1:15" ht="13.5" thickBot="1" x14ac:dyDescent="0.25">
      <c r="A162" s="642"/>
      <c r="B162" s="3912"/>
      <c r="C162" s="641"/>
      <c r="D162" s="828"/>
      <c r="E162" s="827"/>
      <c r="F162" s="4039"/>
      <c r="G162" s="3915"/>
      <c r="H162" s="3938"/>
      <c r="I162" s="3941"/>
      <c r="J162" s="648"/>
      <c r="K162" s="663" t="s">
        <v>27</v>
      </c>
      <c r="L162" s="662">
        <f>L168</f>
        <v>0</v>
      </c>
      <c r="M162" s="635"/>
      <c r="N162" s="634"/>
      <c r="O162" s="633"/>
    </row>
    <row r="163" spans="1:15" ht="21" customHeight="1" thickBot="1" x14ac:dyDescent="0.25">
      <c r="A163" s="632"/>
      <c r="B163" s="3913"/>
      <c r="C163" s="631"/>
      <c r="D163" s="631"/>
      <c r="E163" s="826"/>
      <c r="F163" s="4040"/>
      <c r="G163" s="3916"/>
      <c r="H163" s="3939"/>
      <c r="I163" s="3942"/>
      <c r="J163" s="661"/>
      <c r="K163" s="627" t="s">
        <v>32</v>
      </c>
      <c r="L163" s="825">
        <f>SUM(L158:L162)</f>
        <v>826.5</v>
      </c>
      <c r="M163" s="625"/>
      <c r="N163" s="624"/>
      <c r="O163" s="623"/>
    </row>
    <row r="164" spans="1:15" ht="15" x14ac:dyDescent="0.2">
      <c r="A164" s="766" t="s">
        <v>38</v>
      </c>
      <c r="B164" s="3911" t="s">
        <v>33</v>
      </c>
      <c r="C164" s="641" t="s">
        <v>10</v>
      </c>
      <c r="D164" s="764" t="s">
        <v>10</v>
      </c>
      <c r="E164" s="657"/>
      <c r="F164" s="3905" t="s">
        <v>379</v>
      </c>
      <c r="G164" s="3914" t="s">
        <v>378</v>
      </c>
      <c r="H164" s="3937" t="s">
        <v>20</v>
      </c>
      <c r="I164" s="3940" t="s">
        <v>228</v>
      </c>
      <c r="J164" s="578" t="s">
        <v>187</v>
      </c>
      <c r="K164" s="656" t="s">
        <v>22</v>
      </c>
      <c r="L164" s="655">
        <v>0.9</v>
      </c>
      <c r="M164" s="654" t="s">
        <v>226</v>
      </c>
      <c r="N164" s="653" t="s">
        <v>214</v>
      </c>
      <c r="O164" s="652">
        <v>1</v>
      </c>
    </row>
    <row r="165" spans="1:15" ht="15" x14ac:dyDescent="0.2">
      <c r="A165" s="642"/>
      <c r="B165" s="3912"/>
      <c r="C165" s="641"/>
      <c r="D165" s="640"/>
      <c r="E165" s="639"/>
      <c r="F165" s="3906"/>
      <c r="G165" s="3915"/>
      <c r="H165" s="3938"/>
      <c r="I165" s="3941"/>
      <c r="J165" s="461" t="s">
        <v>249</v>
      </c>
      <c r="K165" s="647" t="s">
        <v>29</v>
      </c>
      <c r="L165" s="646">
        <v>139.30000000000001</v>
      </c>
      <c r="M165" s="435" t="s">
        <v>377</v>
      </c>
      <c r="N165" s="650" t="s">
        <v>214</v>
      </c>
      <c r="O165" s="649">
        <v>71</v>
      </c>
    </row>
    <row r="166" spans="1:15" x14ac:dyDescent="0.2">
      <c r="A166" s="642"/>
      <c r="B166" s="3912"/>
      <c r="C166" s="641"/>
      <c r="D166" s="640"/>
      <c r="E166" s="639"/>
      <c r="F166" s="3906"/>
      <c r="G166" s="3915"/>
      <c r="H166" s="3938"/>
      <c r="I166" s="3941"/>
      <c r="J166" s="648"/>
      <c r="K166" s="647" t="s">
        <v>209</v>
      </c>
      <c r="L166" s="646"/>
      <c r="M166" s="645"/>
      <c r="N166" s="644"/>
      <c r="O166" s="643"/>
    </row>
    <row r="167" spans="1:15" x14ac:dyDescent="0.2">
      <c r="A167" s="642"/>
      <c r="B167" s="3912"/>
      <c r="C167" s="641"/>
      <c r="D167" s="640"/>
      <c r="E167" s="639"/>
      <c r="F167" s="3906"/>
      <c r="G167" s="3915"/>
      <c r="H167" s="3938"/>
      <c r="I167" s="3941"/>
      <c r="J167" s="638"/>
      <c r="K167" s="647" t="s">
        <v>25</v>
      </c>
      <c r="L167" s="824">
        <v>686.3</v>
      </c>
      <c r="M167" s="645"/>
      <c r="N167" s="644"/>
      <c r="O167" s="643"/>
    </row>
    <row r="168" spans="1:15" ht="13.5" thickBot="1" x14ac:dyDescent="0.25">
      <c r="A168" s="642"/>
      <c r="B168" s="3912"/>
      <c r="C168" s="641"/>
      <c r="D168" s="640"/>
      <c r="E168" s="639"/>
      <c r="F168" s="3906"/>
      <c r="G168" s="3915"/>
      <c r="H168" s="3938"/>
      <c r="I168" s="3941"/>
      <c r="J168" s="638"/>
      <c r="K168" s="637" t="s">
        <v>27</v>
      </c>
      <c r="L168" s="636"/>
      <c r="M168" s="635"/>
      <c r="N168" s="634"/>
      <c r="O168" s="633"/>
    </row>
    <row r="169" spans="1:15" ht="13.5" thickBot="1" x14ac:dyDescent="0.25">
      <c r="A169" s="632"/>
      <c r="B169" s="3913"/>
      <c r="C169" s="631"/>
      <c r="D169" s="630"/>
      <c r="E169" s="629"/>
      <c r="F169" s="3907"/>
      <c r="G169" s="3916"/>
      <c r="H169" s="3939"/>
      <c r="I169" s="3942"/>
      <c r="J169" s="628"/>
      <c r="K169" s="627" t="s">
        <v>32</v>
      </c>
      <c r="L169" s="626">
        <f>SUM(L164:L168)</f>
        <v>826.5</v>
      </c>
      <c r="M169" s="625"/>
      <c r="N169" s="624"/>
      <c r="O169" s="623"/>
    </row>
    <row r="170" spans="1:15" ht="13.5" thickBot="1" x14ac:dyDescent="0.25">
      <c r="A170" s="823" t="s">
        <v>38</v>
      </c>
      <c r="B170" s="621" t="s">
        <v>33</v>
      </c>
      <c r="C170" s="4031" t="s">
        <v>50</v>
      </c>
      <c r="D170" s="4031"/>
      <c r="E170" s="4031"/>
      <c r="F170" s="4031"/>
      <c r="G170" s="4031"/>
      <c r="H170" s="4031"/>
      <c r="I170" s="4032"/>
      <c r="J170" s="620"/>
      <c r="K170" s="619" t="s">
        <v>32</v>
      </c>
      <c r="L170" s="618">
        <f>L163*1</f>
        <v>826.5</v>
      </c>
      <c r="M170" s="408"/>
      <c r="N170" s="408"/>
      <c r="O170" s="407"/>
    </row>
    <row r="171" spans="1:15" ht="13.5" thickBot="1" x14ac:dyDescent="0.25">
      <c r="A171" s="822" t="s">
        <v>38</v>
      </c>
      <c r="B171" s="822"/>
      <c r="C171" s="4033" t="s">
        <v>87</v>
      </c>
      <c r="D171" s="4033"/>
      <c r="E171" s="4033"/>
      <c r="F171" s="4033"/>
      <c r="G171" s="4033"/>
      <c r="H171" s="4033"/>
      <c r="I171" s="4034"/>
      <c r="J171" s="821"/>
      <c r="K171" s="820" t="s">
        <v>32</v>
      </c>
      <c r="L171" s="819">
        <f>L170+L155</f>
        <v>1063.2</v>
      </c>
      <c r="M171" s="553"/>
      <c r="N171" s="553"/>
      <c r="O171" s="552"/>
    </row>
    <row r="172" spans="1:15" ht="15.75" thickBot="1" x14ac:dyDescent="0.25">
      <c r="A172" s="818" t="s">
        <v>42</v>
      </c>
      <c r="B172" s="817"/>
      <c r="C172" s="816" t="s">
        <v>376</v>
      </c>
      <c r="D172" s="814"/>
      <c r="E172" s="814"/>
      <c r="F172" s="815"/>
      <c r="G172" s="815"/>
      <c r="H172" s="814"/>
      <c r="I172" s="814"/>
      <c r="J172" s="814"/>
      <c r="K172" s="814"/>
      <c r="L172" s="813"/>
      <c r="M172" s="547"/>
      <c r="N172" s="547"/>
      <c r="O172" s="812"/>
    </row>
    <row r="173" spans="1:15" ht="39" thickBot="1" x14ac:dyDescent="0.25">
      <c r="A173" s="545"/>
      <c r="B173" s="544"/>
      <c r="C173" s="542"/>
      <c r="D173" s="542"/>
      <c r="E173" s="542"/>
      <c r="F173" s="543"/>
      <c r="G173" s="543"/>
      <c r="H173" s="542"/>
      <c r="I173" s="542"/>
      <c r="J173" s="542"/>
      <c r="K173" s="542"/>
      <c r="L173" s="786"/>
      <c r="M173" s="532" t="s">
        <v>375</v>
      </c>
      <c r="N173" s="531" t="s">
        <v>214</v>
      </c>
      <c r="O173" s="530">
        <v>3</v>
      </c>
    </row>
    <row r="174" spans="1:15" ht="15" thickBot="1" x14ac:dyDescent="0.25">
      <c r="A174" s="596" t="s">
        <v>42</v>
      </c>
      <c r="B174" s="601" t="s">
        <v>10</v>
      </c>
      <c r="C174" s="600" t="s">
        <v>374</v>
      </c>
      <c r="D174" s="599"/>
      <c r="E174" s="599"/>
      <c r="F174" s="599"/>
      <c r="G174" s="599"/>
      <c r="H174" s="599"/>
      <c r="I174" s="599"/>
      <c r="J174" s="599"/>
      <c r="K174" s="599"/>
      <c r="L174" s="599"/>
      <c r="M174" s="598"/>
      <c r="N174" s="598"/>
      <c r="O174" s="597"/>
    </row>
    <row r="175" spans="1:15" ht="33.75" customHeight="1" thickBot="1" x14ac:dyDescent="0.25">
      <c r="A175" s="534"/>
      <c r="B175" s="411"/>
      <c r="C175" s="533"/>
      <c r="D175" s="533"/>
      <c r="E175" s="533"/>
      <c r="F175" s="533"/>
      <c r="G175" s="533"/>
      <c r="H175" s="533"/>
      <c r="I175" s="533"/>
      <c r="J175" s="533"/>
      <c r="K175" s="533"/>
      <c r="L175" s="533"/>
      <c r="M175" s="532" t="s">
        <v>373</v>
      </c>
      <c r="N175" s="531" t="s">
        <v>214</v>
      </c>
      <c r="O175" s="672">
        <v>1</v>
      </c>
    </row>
    <row r="176" spans="1:15" ht="17.25" customHeight="1" x14ac:dyDescent="0.2">
      <c r="A176" s="583" t="s">
        <v>42</v>
      </c>
      <c r="B176" s="3899" t="s">
        <v>10</v>
      </c>
      <c r="C176" s="581" t="s">
        <v>10</v>
      </c>
      <c r="D176" s="811"/>
      <c r="E176" s="784"/>
      <c r="F176" s="3923" t="s">
        <v>372</v>
      </c>
      <c r="G176" s="3914" t="s">
        <v>349</v>
      </c>
      <c r="H176" s="3908" t="s">
        <v>20</v>
      </c>
      <c r="I176" s="3891" t="s">
        <v>21</v>
      </c>
      <c r="J176" s="3897" t="s">
        <v>119</v>
      </c>
      <c r="K176" s="528" t="s">
        <v>22</v>
      </c>
      <c r="L176" s="502">
        <f>L182+L188+L194+L200+L206+L212+L218+L224+L230+L236+L242</f>
        <v>39.5</v>
      </c>
      <c r="M176" s="440" t="s">
        <v>233</v>
      </c>
      <c r="N176" s="439" t="s">
        <v>214</v>
      </c>
      <c r="O176" s="577">
        <v>3</v>
      </c>
    </row>
    <row r="177" spans="1:15" ht="15" x14ac:dyDescent="0.2">
      <c r="A177" s="591"/>
      <c r="B177" s="3900"/>
      <c r="C177" s="594"/>
      <c r="D177" s="572"/>
      <c r="E177" s="783"/>
      <c r="F177" s="3924"/>
      <c r="G177" s="3915"/>
      <c r="H177" s="3909"/>
      <c r="I177" s="3892"/>
      <c r="J177" s="3898"/>
      <c r="K177" s="523" t="s">
        <v>29</v>
      </c>
      <c r="L177" s="524">
        <f>L183+L189+L195+L201+L207+L213+L219+L225+L231+L237</f>
        <v>91.9</v>
      </c>
      <c r="M177" s="464"/>
      <c r="N177" s="499"/>
      <c r="O177" s="433"/>
    </row>
    <row r="178" spans="1:15" ht="15" x14ac:dyDescent="0.2">
      <c r="A178" s="591"/>
      <c r="B178" s="3900"/>
      <c r="C178" s="594"/>
      <c r="D178" s="572"/>
      <c r="E178" s="783"/>
      <c r="F178" s="3924"/>
      <c r="G178" s="3915"/>
      <c r="H178" s="3909"/>
      <c r="I178" s="3892"/>
      <c r="J178" s="426"/>
      <c r="K178" s="523" t="s">
        <v>209</v>
      </c>
      <c r="L178" s="500">
        <f>L184+L190+L196+L202+L208+L214+L220+L226+L232</f>
        <v>0</v>
      </c>
      <c r="M178" s="464"/>
      <c r="N178" s="499"/>
      <c r="O178" s="433"/>
    </row>
    <row r="179" spans="1:15" ht="15" x14ac:dyDescent="0.2">
      <c r="A179" s="591"/>
      <c r="B179" s="3900"/>
      <c r="C179" s="594"/>
      <c r="D179" s="572"/>
      <c r="E179" s="783"/>
      <c r="F179" s="3924"/>
      <c r="G179" s="3915"/>
      <c r="H179" s="3909"/>
      <c r="I179" s="3892"/>
      <c r="J179" s="426"/>
      <c r="K179" s="523" t="s">
        <v>25</v>
      </c>
      <c r="L179" s="500">
        <f>L185+L191+L197+L203+L209+L215+L221+L227+L233+L239</f>
        <v>281.3</v>
      </c>
      <c r="M179" s="464"/>
      <c r="N179" s="499"/>
      <c r="O179" s="433"/>
    </row>
    <row r="180" spans="1:15" ht="15.75" thickBot="1" x14ac:dyDescent="0.25">
      <c r="A180" s="591"/>
      <c r="B180" s="3900"/>
      <c r="C180" s="594"/>
      <c r="D180" s="572"/>
      <c r="E180" s="783"/>
      <c r="F180" s="3924"/>
      <c r="G180" s="3915"/>
      <c r="H180" s="3909"/>
      <c r="I180" s="3892"/>
      <c r="J180" s="426"/>
      <c r="K180" s="670" t="s">
        <v>27</v>
      </c>
      <c r="L180" s="495">
        <f>L186+L192+L198+L204+L210+L216+L222+L228+L234</f>
        <v>0</v>
      </c>
      <c r="M180" s="494"/>
      <c r="N180" s="493"/>
      <c r="O180" s="492"/>
    </row>
    <row r="181" spans="1:15" ht="15.75" thickBot="1" x14ac:dyDescent="0.25">
      <c r="A181" s="564"/>
      <c r="B181" s="3901"/>
      <c r="C181" s="593"/>
      <c r="D181" s="593"/>
      <c r="E181" s="782"/>
      <c r="F181" s="3925"/>
      <c r="G181" s="3916"/>
      <c r="H181" s="3910"/>
      <c r="I181" s="3893"/>
      <c r="J181" s="490"/>
      <c r="K181" s="450" t="s">
        <v>32</v>
      </c>
      <c r="L181" s="505">
        <f>SUM(L176:L180)</f>
        <v>412.70000000000005</v>
      </c>
      <c r="M181" s="448"/>
      <c r="N181" s="447"/>
      <c r="O181" s="446"/>
    </row>
    <row r="182" spans="1:15" ht="15" customHeight="1" x14ac:dyDescent="0.2">
      <c r="A182" s="583" t="s">
        <v>42</v>
      </c>
      <c r="B182" s="3899" t="s">
        <v>10</v>
      </c>
      <c r="C182" s="581" t="s">
        <v>10</v>
      </c>
      <c r="D182" s="580" t="s">
        <v>10</v>
      </c>
      <c r="E182" s="444"/>
      <c r="F182" s="3905" t="s">
        <v>371</v>
      </c>
      <c r="G182" s="3914" t="s">
        <v>349</v>
      </c>
      <c r="H182" s="3908" t="s">
        <v>20</v>
      </c>
      <c r="I182" s="700" t="s">
        <v>368</v>
      </c>
      <c r="J182" s="587" t="s">
        <v>184</v>
      </c>
      <c r="K182" s="442" t="s">
        <v>22</v>
      </c>
      <c r="L182" s="441">
        <v>10</v>
      </c>
      <c r="M182" s="440" t="s">
        <v>226</v>
      </c>
      <c r="N182" s="439" t="s">
        <v>214</v>
      </c>
      <c r="O182" s="577">
        <v>1</v>
      </c>
    </row>
    <row r="183" spans="1:15" ht="15" x14ac:dyDescent="0.2">
      <c r="A183" s="591"/>
      <c r="B183" s="3900"/>
      <c r="C183" s="594"/>
      <c r="D183" s="571"/>
      <c r="E183" s="427"/>
      <c r="F183" s="3906"/>
      <c r="G183" s="3915"/>
      <c r="H183" s="3909"/>
      <c r="I183" s="586"/>
      <c r="J183" s="586" t="s">
        <v>367</v>
      </c>
      <c r="K183" s="437" t="s">
        <v>29</v>
      </c>
      <c r="L183" s="460">
        <v>9.1999999999999993</v>
      </c>
      <c r="M183" s="435" t="s">
        <v>370</v>
      </c>
      <c r="N183" s="434" t="s">
        <v>214</v>
      </c>
      <c r="O183" s="498">
        <v>1</v>
      </c>
    </row>
    <row r="184" spans="1:15" ht="15" x14ac:dyDescent="0.2">
      <c r="A184" s="591"/>
      <c r="B184" s="3900"/>
      <c r="C184" s="594"/>
      <c r="D184" s="571"/>
      <c r="E184" s="427"/>
      <c r="F184" s="3906"/>
      <c r="G184" s="3915"/>
      <c r="H184" s="3909"/>
      <c r="I184" s="3892"/>
      <c r="J184" s="426"/>
      <c r="K184" s="437" t="s">
        <v>209</v>
      </c>
      <c r="L184" s="460"/>
      <c r="M184" s="464"/>
      <c r="N184" s="499"/>
      <c r="O184" s="498"/>
    </row>
    <row r="185" spans="1:15" ht="15" x14ac:dyDescent="0.2">
      <c r="A185" s="591"/>
      <c r="B185" s="3900"/>
      <c r="C185" s="594"/>
      <c r="D185" s="571"/>
      <c r="E185" s="427"/>
      <c r="F185" s="3906"/>
      <c r="G185" s="3915"/>
      <c r="H185" s="3909"/>
      <c r="I185" s="3892"/>
      <c r="J185" s="426"/>
      <c r="K185" s="437" t="s">
        <v>25</v>
      </c>
      <c r="L185" s="460">
        <v>60.1</v>
      </c>
      <c r="M185" s="464"/>
      <c r="N185" s="499"/>
      <c r="O185" s="433"/>
    </row>
    <row r="186" spans="1:15" ht="15.75" thickBot="1" x14ac:dyDescent="0.25">
      <c r="A186" s="591"/>
      <c r="B186" s="3900"/>
      <c r="C186" s="594"/>
      <c r="D186" s="571"/>
      <c r="E186" s="427"/>
      <c r="F186" s="3906"/>
      <c r="G186" s="3915"/>
      <c r="H186" s="3909"/>
      <c r="I186" s="3892"/>
      <c r="J186" s="426"/>
      <c r="K186" s="425" t="s">
        <v>27</v>
      </c>
      <c r="L186" s="512"/>
      <c r="M186" s="810"/>
      <c r="N186" s="493"/>
      <c r="O186" s="492"/>
    </row>
    <row r="187" spans="1:15" ht="15.75" thickBot="1" x14ac:dyDescent="0.25">
      <c r="A187" s="564"/>
      <c r="B187" s="3901"/>
      <c r="C187" s="593"/>
      <c r="D187" s="566"/>
      <c r="E187" s="453"/>
      <c r="F187" s="3907"/>
      <c r="G187" s="3916"/>
      <c r="H187" s="3910"/>
      <c r="I187" s="3893"/>
      <c r="J187" s="490"/>
      <c r="K187" s="450" t="s">
        <v>32</v>
      </c>
      <c r="L187" s="449">
        <f>SUM(L182:L186)</f>
        <v>79.3</v>
      </c>
      <c r="M187" s="448"/>
      <c r="N187" s="447"/>
      <c r="O187" s="446"/>
    </row>
    <row r="188" spans="1:15" ht="15" customHeight="1" x14ac:dyDescent="0.2">
      <c r="A188" s="583" t="s">
        <v>42</v>
      </c>
      <c r="B188" s="3899" t="s">
        <v>10</v>
      </c>
      <c r="C188" s="581" t="s">
        <v>10</v>
      </c>
      <c r="D188" s="580" t="s">
        <v>33</v>
      </c>
      <c r="E188" s="444"/>
      <c r="F188" s="3905" t="s">
        <v>369</v>
      </c>
      <c r="G188" s="3914" t="s">
        <v>349</v>
      </c>
      <c r="H188" s="3908" t="s">
        <v>20</v>
      </c>
      <c r="I188" s="700" t="s">
        <v>368</v>
      </c>
      <c r="J188" s="587" t="s">
        <v>184</v>
      </c>
      <c r="K188" s="442" t="s">
        <v>22</v>
      </c>
      <c r="L188" s="441">
        <v>4</v>
      </c>
      <c r="M188" s="440" t="s">
        <v>226</v>
      </c>
      <c r="N188" s="439" t="s">
        <v>214</v>
      </c>
      <c r="O188" s="577">
        <v>1</v>
      </c>
    </row>
    <row r="189" spans="1:15" ht="15" x14ac:dyDescent="0.2">
      <c r="A189" s="591"/>
      <c r="B189" s="3900"/>
      <c r="C189" s="594"/>
      <c r="D189" s="571"/>
      <c r="E189" s="427"/>
      <c r="F189" s="3906"/>
      <c r="G189" s="3915"/>
      <c r="H189" s="3909"/>
      <c r="I189" s="586"/>
      <c r="J189" s="586" t="s">
        <v>367</v>
      </c>
      <c r="K189" s="437" t="s">
        <v>29</v>
      </c>
      <c r="L189" s="460">
        <v>0</v>
      </c>
      <c r="M189" s="435" t="s">
        <v>366</v>
      </c>
      <c r="N189" s="434" t="s">
        <v>214</v>
      </c>
      <c r="O189" s="498">
        <v>2</v>
      </c>
    </row>
    <row r="190" spans="1:15" ht="15" x14ac:dyDescent="0.2">
      <c r="A190" s="591"/>
      <c r="B190" s="3900"/>
      <c r="C190" s="594"/>
      <c r="D190" s="571"/>
      <c r="E190" s="427"/>
      <c r="F190" s="3906"/>
      <c r="G190" s="3915"/>
      <c r="H190" s="3909"/>
      <c r="I190" s="586"/>
      <c r="J190" s="586"/>
      <c r="K190" s="437" t="s">
        <v>209</v>
      </c>
      <c r="L190" s="460"/>
      <c r="M190" s="464"/>
      <c r="N190" s="499"/>
      <c r="O190" s="433"/>
    </row>
    <row r="191" spans="1:15" ht="15" x14ac:dyDescent="0.2">
      <c r="A191" s="591"/>
      <c r="B191" s="3900"/>
      <c r="C191" s="594"/>
      <c r="D191" s="571"/>
      <c r="E191" s="427"/>
      <c r="F191" s="3906"/>
      <c r="G191" s="3915"/>
      <c r="H191" s="3909"/>
      <c r="I191" s="586"/>
      <c r="J191" s="586"/>
      <c r="K191" s="437" t="s">
        <v>25</v>
      </c>
      <c r="L191" s="460">
        <v>180</v>
      </c>
      <c r="M191" s="464"/>
      <c r="N191" s="499"/>
      <c r="O191" s="433"/>
    </row>
    <row r="192" spans="1:15" ht="15.75" thickBot="1" x14ac:dyDescent="0.25">
      <c r="A192" s="591"/>
      <c r="B192" s="3900"/>
      <c r="C192" s="594"/>
      <c r="D192" s="571"/>
      <c r="E192" s="427"/>
      <c r="F192" s="3906"/>
      <c r="G192" s="3915"/>
      <c r="H192" s="3909"/>
      <c r="I192" s="3892"/>
      <c r="J192" s="426"/>
      <c r="K192" s="425" t="s">
        <v>27</v>
      </c>
      <c r="L192" s="512"/>
      <c r="M192" s="494"/>
      <c r="N192" s="493"/>
      <c r="O192" s="492"/>
    </row>
    <row r="193" spans="1:18" ht="15.75" thickBot="1" x14ac:dyDescent="0.25">
      <c r="A193" s="564"/>
      <c r="B193" s="3901"/>
      <c r="C193" s="593"/>
      <c r="D193" s="566"/>
      <c r="E193" s="453"/>
      <c r="F193" s="3907"/>
      <c r="G193" s="3916"/>
      <c r="H193" s="3910"/>
      <c r="I193" s="3893"/>
      <c r="J193" s="490"/>
      <c r="K193" s="450" t="s">
        <v>32</v>
      </c>
      <c r="L193" s="449">
        <f>SUM(L188:L192)</f>
        <v>184</v>
      </c>
      <c r="M193" s="448"/>
      <c r="N193" s="447"/>
      <c r="O193" s="446"/>
    </row>
    <row r="194" spans="1:18" ht="15" customHeight="1" x14ac:dyDescent="0.2">
      <c r="A194" s="583" t="s">
        <v>42</v>
      </c>
      <c r="B194" s="3899" t="s">
        <v>10</v>
      </c>
      <c r="C194" s="581" t="s">
        <v>10</v>
      </c>
      <c r="D194" s="580" t="s">
        <v>38</v>
      </c>
      <c r="E194" s="804"/>
      <c r="F194" s="3905" t="s">
        <v>365</v>
      </c>
      <c r="G194" s="3914" t="s">
        <v>349</v>
      </c>
      <c r="H194" s="3908" t="s">
        <v>20</v>
      </c>
      <c r="I194" s="3891" t="s">
        <v>286</v>
      </c>
      <c r="J194" s="578" t="s">
        <v>189</v>
      </c>
      <c r="K194" s="442" t="s">
        <v>22</v>
      </c>
      <c r="L194" s="441"/>
      <c r="M194" s="440" t="s">
        <v>226</v>
      </c>
      <c r="N194" s="439" t="s">
        <v>352</v>
      </c>
      <c r="O194" s="577">
        <v>1</v>
      </c>
    </row>
    <row r="195" spans="1:18" ht="15" x14ac:dyDescent="0.2">
      <c r="A195" s="591"/>
      <c r="B195" s="3900"/>
      <c r="C195" s="594"/>
      <c r="D195" s="571"/>
      <c r="E195" s="802"/>
      <c r="F195" s="3906"/>
      <c r="G195" s="3915"/>
      <c r="H195" s="3909"/>
      <c r="I195" s="3892"/>
      <c r="J195" s="461" t="s">
        <v>285</v>
      </c>
      <c r="K195" s="437" t="s">
        <v>29</v>
      </c>
      <c r="L195" s="460">
        <v>20</v>
      </c>
      <c r="M195" s="435" t="s">
        <v>351</v>
      </c>
      <c r="N195" s="434" t="s">
        <v>214</v>
      </c>
      <c r="O195" s="498">
        <v>1</v>
      </c>
      <c r="R195" s="365"/>
    </row>
    <row r="196" spans="1:18" ht="15" x14ac:dyDescent="0.2">
      <c r="A196" s="591"/>
      <c r="B196" s="3900"/>
      <c r="C196" s="594"/>
      <c r="D196" s="571"/>
      <c r="E196" s="802"/>
      <c r="F196" s="3906"/>
      <c r="G196" s="3915"/>
      <c r="H196" s="3909"/>
      <c r="I196" s="3892"/>
      <c r="J196" s="426"/>
      <c r="K196" s="437" t="s">
        <v>209</v>
      </c>
      <c r="L196" s="460"/>
      <c r="M196" s="464"/>
      <c r="N196" s="499"/>
      <c r="O196" s="433"/>
    </row>
    <row r="197" spans="1:18" ht="15" x14ac:dyDescent="0.2">
      <c r="A197" s="591"/>
      <c r="B197" s="3900"/>
      <c r="C197" s="594"/>
      <c r="D197" s="571"/>
      <c r="E197" s="802"/>
      <c r="F197" s="3906"/>
      <c r="G197" s="3915"/>
      <c r="H197" s="3909"/>
      <c r="I197" s="3892"/>
      <c r="J197" s="426"/>
      <c r="K197" s="437" t="s">
        <v>25</v>
      </c>
      <c r="L197" s="460">
        <v>17.2</v>
      </c>
      <c r="M197" s="464"/>
      <c r="N197" s="499"/>
      <c r="O197" s="433"/>
    </row>
    <row r="198" spans="1:18" ht="15.75" thickBot="1" x14ac:dyDescent="0.25">
      <c r="A198" s="591"/>
      <c r="B198" s="3900"/>
      <c r="C198" s="594"/>
      <c r="D198" s="571"/>
      <c r="E198" s="802"/>
      <c r="F198" s="3906"/>
      <c r="G198" s="3915"/>
      <c r="H198" s="3909"/>
      <c r="I198" s="3892"/>
      <c r="J198" s="426"/>
      <c r="K198" s="425" t="s">
        <v>27</v>
      </c>
      <c r="L198" s="512"/>
      <c r="M198" s="494"/>
      <c r="N198" s="493"/>
      <c r="O198" s="492"/>
    </row>
    <row r="199" spans="1:18" ht="15.75" thickBot="1" x14ac:dyDescent="0.25">
      <c r="A199" s="564"/>
      <c r="B199" s="3901"/>
      <c r="C199" s="593"/>
      <c r="D199" s="566"/>
      <c r="E199" s="801"/>
      <c r="F199" s="3907"/>
      <c r="G199" s="3916"/>
      <c r="H199" s="668"/>
      <c r="I199" s="3893"/>
      <c r="J199" s="490"/>
      <c r="K199" s="450" t="s">
        <v>32</v>
      </c>
      <c r="L199" s="449">
        <f>SUM(L194:L198)</f>
        <v>37.200000000000003</v>
      </c>
      <c r="M199" s="448"/>
      <c r="N199" s="447"/>
      <c r="O199" s="446"/>
    </row>
    <row r="200" spans="1:18" ht="19.149999999999999" customHeight="1" x14ac:dyDescent="0.2">
      <c r="A200" s="583" t="s">
        <v>42</v>
      </c>
      <c r="B200" s="3899" t="s">
        <v>10</v>
      </c>
      <c r="C200" s="581" t="s">
        <v>10</v>
      </c>
      <c r="D200" s="580" t="s">
        <v>42</v>
      </c>
      <c r="E200" s="808"/>
      <c r="F200" s="3905" t="s">
        <v>364</v>
      </c>
      <c r="G200" s="3914" t="s">
        <v>349</v>
      </c>
      <c r="H200" s="3882" t="s">
        <v>20</v>
      </c>
      <c r="I200" s="3891" t="s">
        <v>21</v>
      </c>
      <c r="J200" s="3897" t="s">
        <v>119</v>
      </c>
      <c r="K200" s="442" t="s">
        <v>22</v>
      </c>
      <c r="L200" s="441">
        <v>8</v>
      </c>
      <c r="M200" s="440" t="s">
        <v>363</v>
      </c>
      <c r="N200" s="439"/>
      <c r="O200" s="577" t="s">
        <v>362</v>
      </c>
    </row>
    <row r="201" spans="1:18" ht="15" x14ac:dyDescent="0.2">
      <c r="A201" s="591"/>
      <c r="B201" s="3900"/>
      <c r="C201" s="594"/>
      <c r="D201" s="571"/>
      <c r="E201" s="806"/>
      <c r="F201" s="3906"/>
      <c r="G201" s="3915"/>
      <c r="H201" s="3883"/>
      <c r="I201" s="3892"/>
      <c r="J201" s="3898"/>
      <c r="K201" s="437" t="s">
        <v>29</v>
      </c>
      <c r="L201" s="460"/>
      <c r="M201" s="435"/>
      <c r="N201" s="434"/>
      <c r="O201" s="433"/>
    </row>
    <row r="202" spans="1:18" ht="15" x14ac:dyDescent="0.2">
      <c r="A202" s="591"/>
      <c r="B202" s="3900"/>
      <c r="C202" s="594"/>
      <c r="D202" s="571"/>
      <c r="E202" s="806"/>
      <c r="F202" s="3906"/>
      <c r="G202" s="3915"/>
      <c r="H202" s="3883"/>
      <c r="I202" s="3892"/>
      <c r="J202" s="426"/>
      <c r="K202" s="437" t="s">
        <v>209</v>
      </c>
      <c r="L202" s="460"/>
      <c r="M202" s="464"/>
      <c r="N202" s="499"/>
      <c r="O202" s="433"/>
    </row>
    <row r="203" spans="1:18" ht="15" x14ac:dyDescent="0.2">
      <c r="A203" s="591"/>
      <c r="B203" s="3900"/>
      <c r="C203" s="594"/>
      <c r="D203" s="571"/>
      <c r="E203" s="806"/>
      <c r="F203" s="3906"/>
      <c r="G203" s="3915"/>
      <c r="H203" s="3883"/>
      <c r="I203" s="3892"/>
      <c r="J203" s="426"/>
      <c r="K203" s="437" t="s">
        <v>25</v>
      </c>
      <c r="L203" s="460"/>
      <c r="M203" s="464"/>
      <c r="N203" s="499"/>
      <c r="O203" s="433"/>
    </row>
    <row r="204" spans="1:18" ht="15.75" thickBot="1" x14ac:dyDescent="0.25">
      <c r="A204" s="591"/>
      <c r="B204" s="3900"/>
      <c r="C204" s="594"/>
      <c r="D204" s="571"/>
      <c r="E204" s="806"/>
      <c r="F204" s="3906"/>
      <c r="G204" s="3915"/>
      <c r="H204" s="3883"/>
      <c r="I204" s="3892"/>
      <c r="J204" s="426"/>
      <c r="K204" s="425" t="s">
        <v>27</v>
      </c>
      <c r="L204" s="512"/>
      <c r="M204" s="494"/>
      <c r="N204" s="493"/>
      <c r="O204" s="492"/>
    </row>
    <row r="205" spans="1:18" ht="27" customHeight="1" thickBot="1" x14ac:dyDescent="0.25">
      <c r="A205" s="564"/>
      <c r="B205" s="3901"/>
      <c r="C205" s="593"/>
      <c r="D205" s="566"/>
      <c r="E205" s="805"/>
      <c r="F205" s="3907"/>
      <c r="G205" s="3916"/>
      <c r="H205" s="3884"/>
      <c r="I205" s="3893"/>
      <c r="J205" s="490"/>
      <c r="K205" s="450" t="s">
        <v>32</v>
      </c>
      <c r="L205" s="449">
        <f>SUM(L200:L204)</f>
        <v>8</v>
      </c>
      <c r="M205" s="448"/>
      <c r="N205" s="447"/>
      <c r="O205" s="446"/>
    </row>
    <row r="206" spans="1:18" ht="18.600000000000001" customHeight="1" x14ac:dyDescent="0.2">
      <c r="A206" s="583" t="s">
        <v>42</v>
      </c>
      <c r="B206" s="3899" t="s">
        <v>10</v>
      </c>
      <c r="C206" s="581" t="s">
        <v>10</v>
      </c>
      <c r="D206" s="580" t="s">
        <v>44</v>
      </c>
      <c r="E206" s="808"/>
      <c r="F206" s="3905" t="s">
        <v>361</v>
      </c>
      <c r="G206" s="3914" t="s">
        <v>349</v>
      </c>
      <c r="H206" s="3882" t="s">
        <v>20</v>
      </c>
      <c r="I206" s="3891" t="s">
        <v>286</v>
      </c>
      <c r="J206" s="578" t="s">
        <v>189</v>
      </c>
      <c r="K206" s="442" t="s">
        <v>22</v>
      </c>
      <c r="L206" s="441"/>
      <c r="M206" s="440" t="s">
        <v>226</v>
      </c>
      <c r="N206" s="439" t="s">
        <v>360</v>
      </c>
      <c r="O206" s="577"/>
    </row>
    <row r="207" spans="1:18" ht="15" x14ac:dyDescent="0.2">
      <c r="A207" s="591"/>
      <c r="B207" s="3900"/>
      <c r="C207" s="594"/>
      <c r="D207" s="571"/>
      <c r="E207" s="806"/>
      <c r="F207" s="3906"/>
      <c r="G207" s="3915"/>
      <c r="H207" s="3883"/>
      <c r="I207" s="3892"/>
      <c r="J207" s="426"/>
      <c r="K207" s="437" t="s">
        <v>29</v>
      </c>
      <c r="L207" s="585">
        <v>5</v>
      </c>
      <c r="M207" s="435" t="s">
        <v>348</v>
      </c>
      <c r="N207" s="434" t="s">
        <v>352</v>
      </c>
      <c r="O207" s="498">
        <v>1</v>
      </c>
    </row>
    <row r="208" spans="1:18" ht="15" x14ac:dyDescent="0.2">
      <c r="A208" s="591"/>
      <c r="B208" s="3900"/>
      <c r="C208" s="594"/>
      <c r="D208" s="571"/>
      <c r="E208" s="806"/>
      <c r="F208" s="3906"/>
      <c r="G208" s="3915"/>
      <c r="H208" s="3883"/>
      <c r="I208" s="3892"/>
      <c r="J208" s="426"/>
      <c r="K208" s="437" t="s">
        <v>209</v>
      </c>
      <c r="L208" s="460"/>
      <c r="M208" s="464"/>
      <c r="N208" s="499"/>
      <c r="O208" s="498"/>
    </row>
    <row r="209" spans="1:15" ht="15" x14ac:dyDescent="0.2">
      <c r="A209" s="591"/>
      <c r="B209" s="3900"/>
      <c r="C209" s="594"/>
      <c r="D209" s="571"/>
      <c r="E209" s="806"/>
      <c r="F209" s="3906"/>
      <c r="G209" s="3915"/>
      <c r="H209" s="3883"/>
      <c r="I209" s="3892"/>
      <c r="J209" s="426"/>
      <c r="K209" s="437" t="s">
        <v>25</v>
      </c>
      <c r="L209" s="460"/>
      <c r="M209" s="464"/>
      <c r="N209" s="499"/>
      <c r="O209" s="498"/>
    </row>
    <row r="210" spans="1:15" ht="15.75" thickBot="1" x14ac:dyDescent="0.25">
      <c r="A210" s="591"/>
      <c r="B210" s="3900"/>
      <c r="C210" s="594"/>
      <c r="D210" s="571"/>
      <c r="E210" s="806"/>
      <c r="F210" s="3906"/>
      <c r="G210" s="3915"/>
      <c r="H210" s="3883"/>
      <c r="I210" s="3892"/>
      <c r="J210" s="426"/>
      <c r="K210" s="425" t="s">
        <v>27</v>
      </c>
      <c r="L210" s="512"/>
      <c r="M210" s="494"/>
      <c r="N210" s="493"/>
      <c r="O210" s="492"/>
    </row>
    <row r="211" spans="1:15" ht="15.75" thickBot="1" x14ac:dyDescent="0.25">
      <c r="A211" s="564"/>
      <c r="B211" s="3901"/>
      <c r="C211" s="593"/>
      <c r="D211" s="566"/>
      <c r="E211" s="805"/>
      <c r="F211" s="3907"/>
      <c r="G211" s="3916"/>
      <c r="H211" s="3884"/>
      <c r="I211" s="3893"/>
      <c r="J211" s="490"/>
      <c r="K211" s="450" t="s">
        <v>32</v>
      </c>
      <c r="L211" s="505">
        <f>SUM(L206:L210)</f>
        <v>5</v>
      </c>
      <c r="M211" s="467"/>
      <c r="N211" s="466"/>
      <c r="O211" s="465"/>
    </row>
    <row r="212" spans="1:15" ht="13.9" customHeight="1" x14ac:dyDescent="0.2">
      <c r="A212" s="583" t="s">
        <v>42</v>
      </c>
      <c r="B212" s="3899" t="s">
        <v>10</v>
      </c>
      <c r="C212" s="581" t="s">
        <v>10</v>
      </c>
      <c r="D212" s="580" t="s">
        <v>47</v>
      </c>
      <c r="E212" s="808"/>
      <c r="F212" s="3905" t="s">
        <v>359</v>
      </c>
      <c r="G212" s="3914" t="s">
        <v>349</v>
      </c>
      <c r="H212" s="3882" t="s">
        <v>20</v>
      </c>
      <c r="I212" s="3891" t="s">
        <v>286</v>
      </c>
      <c r="J212" s="578" t="s">
        <v>189</v>
      </c>
      <c r="K212" s="442" t="s">
        <v>22</v>
      </c>
      <c r="L212" s="441"/>
      <c r="M212" s="440" t="s">
        <v>226</v>
      </c>
      <c r="N212" s="439" t="s">
        <v>214</v>
      </c>
      <c r="O212" s="577"/>
    </row>
    <row r="213" spans="1:15" ht="15" x14ac:dyDescent="0.2">
      <c r="A213" s="591"/>
      <c r="B213" s="3900"/>
      <c r="C213" s="594"/>
      <c r="D213" s="571"/>
      <c r="E213" s="806"/>
      <c r="F213" s="3906"/>
      <c r="G213" s="3915"/>
      <c r="H213" s="3883"/>
      <c r="I213" s="3892"/>
      <c r="J213" s="461" t="s">
        <v>285</v>
      </c>
      <c r="K213" s="437" t="s">
        <v>29</v>
      </c>
      <c r="L213" s="460">
        <v>15</v>
      </c>
      <c r="M213" s="435" t="s">
        <v>348</v>
      </c>
      <c r="N213" s="434" t="s">
        <v>214</v>
      </c>
      <c r="O213" s="498">
        <v>1</v>
      </c>
    </row>
    <row r="214" spans="1:15" ht="15" x14ac:dyDescent="0.2">
      <c r="A214" s="591"/>
      <c r="B214" s="3900"/>
      <c r="C214" s="594"/>
      <c r="D214" s="571"/>
      <c r="E214" s="806"/>
      <c r="F214" s="3906"/>
      <c r="G214" s="3915"/>
      <c r="H214" s="3883"/>
      <c r="I214" s="3892"/>
      <c r="J214" s="426"/>
      <c r="K214" s="437" t="s">
        <v>209</v>
      </c>
      <c r="L214" s="460"/>
      <c r="M214" s="464"/>
      <c r="N214" s="499"/>
      <c r="O214" s="498"/>
    </row>
    <row r="215" spans="1:15" ht="15" x14ac:dyDescent="0.2">
      <c r="A215" s="591"/>
      <c r="B215" s="3900"/>
      <c r="C215" s="594"/>
      <c r="D215" s="571"/>
      <c r="E215" s="806"/>
      <c r="F215" s="3906"/>
      <c r="G215" s="3915"/>
      <c r="H215" s="3883"/>
      <c r="I215" s="3892"/>
      <c r="J215" s="426"/>
      <c r="K215" s="437" t="s">
        <v>25</v>
      </c>
      <c r="L215" s="460"/>
      <c r="M215" s="464"/>
      <c r="N215" s="499"/>
      <c r="O215" s="498"/>
    </row>
    <row r="216" spans="1:15" ht="15.75" thickBot="1" x14ac:dyDescent="0.25">
      <c r="A216" s="591"/>
      <c r="B216" s="3900"/>
      <c r="C216" s="594"/>
      <c r="D216" s="571"/>
      <c r="E216" s="806"/>
      <c r="F216" s="3906"/>
      <c r="G216" s="3915"/>
      <c r="H216" s="3883"/>
      <c r="I216" s="3892"/>
      <c r="J216" s="426"/>
      <c r="K216" s="425" t="s">
        <v>27</v>
      </c>
      <c r="L216" s="512"/>
      <c r="M216" s="494"/>
      <c r="N216" s="493"/>
      <c r="O216" s="492"/>
    </row>
    <row r="217" spans="1:15" ht="15.75" thickBot="1" x14ac:dyDescent="0.25">
      <c r="A217" s="564"/>
      <c r="B217" s="3901"/>
      <c r="C217" s="593"/>
      <c r="D217" s="566"/>
      <c r="E217" s="805"/>
      <c r="F217" s="3907"/>
      <c r="G217" s="3916"/>
      <c r="H217" s="3884"/>
      <c r="I217" s="3893"/>
      <c r="J217" s="490"/>
      <c r="K217" s="450" t="s">
        <v>32</v>
      </c>
      <c r="L217" s="449">
        <f>SUM(L212:L216)</f>
        <v>15</v>
      </c>
      <c r="M217" s="467"/>
      <c r="N217" s="466"/>
      <c r="O217" s="465"/>
    </row>
    <row r="218" spans="1:15" ht="16.899999999999999" customHeight="1" x14ac:dyDescent="0.2">
      <c r="A218" s="583" t="s">
        <v>42</v>
      </c>
      <c r="B218" s="3899" t="s">
        <v>10</v>
      </c>
      <c r="C218" s="581" t="s">
        <v>10</v>
      </c>
      <c r="D218" s="580" t="s">
        <v>63</v>
      </c>
      <c r="E218" s="808"/>
      <c r="F218" s="809" t="s">
        <v>358</v>
      </c>
      <c r="G218" s="3914" t="s">
        <v>349</v>
      </c>
      <c r="H218" s="3882" t="s">
        <v>20</v>
      </c>
      <c r="I218" s="3891" t="s">
        <v>210</v>
      </c>
      <c r="J218" s="443" t="s">
        <v>182</v>
      </c>
      <c r="K218" s="442" t="s">
        <v>22</v>
      </c>
      <c r="L218" s="441"/>
      <c r="M218" s="440" t="s">
        <v>226</v>
      </c>
      <c r="N218" s="439" t="s">
        <v>214</v>
      </c>
      <c r="O218" s="577"/>
    </row>
    <row r="219" spans="1:15" ht="15" x14ac:dyDescent="0.2">
      <c r="A219" s="591"/>
      <c r="B219" s="3900"/>
      <c r="C219" s="594"/>
      <c r="D219" s="571"/>
      <c r="E219" s="806"/>
      <c r="F219" s="694"/>
      <c r="G219" s="3915"/>
      <c r="H219" s="3883"/>
      <c r="I219" s="3892"/>
      <c r="J219" s="461" t="s">
        <v>357</v>
      </c>
      <c r="K219" s="437" t="s">
        <v>29</v>
      </c>
      <c r="L219" s="585">
        <v>5.5</v>
      </c>
      <c r="M219" s="435" t="s">
        <v>348</v>
      </c>
      <c r="N219" s="434" t="s">
        <v>214</v>
      </c>
      <c r="O219" s="498"/>
    </row>
    <row r="220" spans="1:15" ht="15" x14ac:dyDescent="0.2">
      <c r="A220" s="591"/>
      <c r="B220" s="3900"/>
      <c r="C220" s="594"/>
      <c r="D220" s="571"/>
      <c r="E220" s="806"/>
      <c r="F220" s="694"/>
      <c r="G220" s="3915"/>
      <c r="H220" s="3883"/>
      <c r="I220" s="3892"/>
      <c r="J220" s="426"/>
      <c r="K220" s="437" t="s">
        <v>209</v>
      </c>
      <c r="L220" s="460"/>
      <c r="M220" s="464"/>
      <c r="N220" s="499"/>
      <c r="O220" s="498"/>
    </row>
    <row r="221" spans="1:15" ht="15" x14ac:dyDescent="0.2">
      <c r="A221" s="591"/>
      <c r="B221" s="3900"/>
      <c r="C221" s="594"/>
      <c r="D221" s="571"/>
      <c r="E221" s="806"/>
      <c r="F221" s="694"/>
      <c r="G221" s="3915"/>
      <c r="H221" s="3883"/>
      <c r="I221" s="3892"/>
      <c r="J221" s="426"/>
      <c r="K221" s="437" t="s">
        <v>25</v>
      </c>
      <c r="L221" s="460"/>
      <c r="M221" s="464"/>
      <c r="N221" s="499"/>
      <c r="O221" s="498"/>
    </row>
    <row r="222" spans="1:15" ht="15.75" thickBot="1" x14ac:dyDescent="0.25">
      <c r="A222" s="591"/>
      <c r="B222" s="3900"/>
      <c r="C222" s="594"/>
      <c r="D222" s="571"/>
      <c r="E222" s="806"/>
      <c r="F222" s="706"/>
      <c r="G222" s="3915"/>
      <c r="H222" s="3883"/>
      <c r="I222" s="3892"/>
      <c r="J222" s="426"/>
      <c r="K222" s="425" t="s">
        <v>27</v>
      </c>
      <c r="L222" s="512"/>
      <c r="M222" s="494"/>
      <c r="N222" s="493"/>
      <c r="O222" s="492"/>
    </row>
    <row r="223" spans="1:15" ht="15.75" thickBot="1" x14ac:dyDescent="0.25">
      <c r="A223" s="564"/>
      <c r="B223" s="3901"/>
      <c r="C223" s="593"/>
      <c r="D223" s="566"/>
      <c r="E223" s="805"/>
      <c r="F223" s="692"/>
      <c r="G223" s="3916"/>
      <c r="H223" s="3884"/>
      <c r="I223" s="3893"/>
      <c r="J223" s="490"/>
      <c r="K223" s="450" t="s">
        <v>32</v>
      </c>
      <c r="L223" s="505">
        <f>SUM(L218:L222)</f>
        <v>5.5</v>
      </c>
      <c r="M223" s="467"/>
      <c r="N223" s="466"/>
      <c r="O223" s="465"/>
    </row>
    <row r="224" spans="1:15" ht="13.9" customHeight="1" x14ac:dyDescent="0.2">
      <c r="A224" s="583" t="s">
        <v>42</v>
      </c>
      <c r="B224" s="3899" t="s">
        <v>10</v>
      </c>
      <c r="C224" s="581" t="s">
        <v>10</v>
      </c>
      <c r="D224" s="580" t="s">
        <v>66</v>
      </c>
      <c r="E224" s="808"/>
      <c r="F224" s="809" t="s">
        <v>356</v>
      </c>
      <c r="G224" s="3914" t="s">
        <v>349</v>
      </c>
      <c r="H224" s="3882" t="s">
        <v>20</v>
      </c>
      <c r="I224" s="3891" t="s">
        <v>286</v>
      </c>
      <c r="J224" s="578" t="s">
        <v>189</v>
      </c>
      <c r="K224" s="442" t="s">
        <v>22</v>
      </c>
      <c r="L224" s="441"/>
      <c r="M224" s="440" t="s">
        <v>226</v>
      </c>
      <c r="N224" s="439" t="s">
        <v>214</v>
      </c>
      <c r="O224" s="577"/>
    </row>
    <row r="225" spans="1:18" ht="15" x14ac:dyDescent="0.2">
      <c r="A225" s="591"/>
      <c r="B225" s="3900"/>
      <c r="C225" s="594"/>
      <c r="D225" s="571"/>
      <c r="E225" s="806"/>
      <c r="F225" s="694"/>
      <c r="G225" s="3915"/>
      <c r="H225" s="3883"/>
      <c r="I225" s="3892"/>
      <c r="J225" s="461" t="s">
        <v>354</v>
      </c>
      <c r="K225" s="437" t="s">
        <v>29</v>
      </c>
      <c r="L225" s="460">
        <v>8.6999999999999993</v>
      </c>
      <c r="M225" s="435" t="s">
        <v>348</v>
      </c>
      <c r="N225" s="434" t="s">
        <v>214</v>
      </c>
      <c r="O225" s="498"/>
    </row>
    <row r="226" spans="1:18" ht="15" x14ac:dyDescent="0.2">
      <c r="A226" s="591"/>
      <c r="B226" s="3900"/>
      <c r="C226" s="594"/>
      <c r="D226" s="571"/>
      <c r="E226" s="806"/>
      <c r="F226" s="694"/>
      <c r="G226" s="3915"/>
      <c r="H226" s="3883"/>
      <c r="I226" s="3892"/>
      <c r="J226" s="426"/>
      <c r="K226" s="437" t="s">
        <v>209</v>
      </c>
      <c r="L226" s="460"/>
      <c r="M226" s="464"/>
      <c r="N226" s="499"/>
      <c r="O226" s="498"/>
    </row>
    <row r="227" spans="1:18" ht="15" x14ac:dyDescent="0.2">
      <c r="A227" s="591"/>
      <c r="B227" s="3900"/>
      <c r="C227" s="594"/>
      <c r="D227" s="571"/>
      <c r="E227" s="806"/>
      <c r="F227" s="694"/>
      <c r="G227" s="3915"/>
      <c r="H227" s="3883"/>
      <c r="I227" s="3892"/>
      <c r="J227" s="426"/>
      <c r="K227" s="437" t="s">
        <v>25</v>
      </c>
      <c r="L227" s="460">
        <v>10.8</v>
      </c>
      <c r="M227" s="464"/>
      <c r="N227" s="499"/>
      <c r="O227" s="498"/>
      <c r="R227" s="365">
        <v>10.8</v>
      </c>
    </row>
    <row r="228" spans="1:18" ht="15.75" thickBot="1" x14ac:dyDescent="0.25">
      <c r="A228" s="591"/>
      <c r="B228" s="3900"/>
      <c r="C228" s="594"/>
      <c r="D228" s="571"/>
      <c r="E228" s="806"/>
      <c r="F228" s="706"/>
      <c r="G228" s="3915"/>
      <c r="H228" s="3883"/>
      <c r="I228" s="3892"/>
      <c r="J228" s="426"/>
      <c r="K228" s="425" t="s">
        <v>27</v>
      </c>
      <c r="L228" s="512"/>
      <c r="M228" s="494"/>
      <c r="N228" s="493"/>
      <c r="O228" s="492"/>
    </row>
    <row r="229" spans="1:18" ht="15.75" thickBot="1" x14ac:dyDescent="0.25">
      <c r="A229" s="564"/>
      <c r="B229" s="3901"/>
      <c r="C229" s="593"/>
      <c r="D229" s="566"/>
      <c r="E229" s="805"/>
      <c r="F229" s="692"/>
      <c r="G229" s="3916"/>
      <c r="H229" s="3884"/>
      <c r="I229" s="3893"/>
      <c r="J229" s="490"/>
      <c r="K229" s="450" t="s">
        <v>32</v>
      </c>
      <c r="L229" s="449">
        <f>SUM(L224:L228)</f>
        <v>19.5</v>
      </c>
      <c r="M229" s="467"/>
      <c r="N229" s="466"/>
      <c r="O229" s="465"/>
    </row>
    <row r="230" spans="1:18" ht="13.9" customHeight="1" x14ac:dyDescent="0.2">
      <c r="A230" s="583" t="s">
        <v>42</v>
      </c>
      <c r="B230" s="3899" t="s">
        <v>10</v>
      </c>
      <c r="C230" s="581" t="s">
        <v>10</v>
      </c>
      <c r="D230" s="580" t="s">
        <v>68</v>
      </c>
      <c r="E230" s="808"/>
      <c r="F230" s="3905" t="s">
        <v>355</v>
      </c>
      <c r="G230" s="3914" t="s">
        <v>349</v>
      </c>
      <c r="H230" s="3882" t="s">
        <v>20</v>
      </c>
      <c r="I230" s="3891" t="s">
        <v>286</v>
      </c>
      <c r="J230" s="807" t="s">
        <v>189</v>
      </c>
      <c r="K230" s="442" t="s">
        <v>22</v>
      </c>
      <c r="L230" s="441"/>
      <c r="M230" s="440" t="s">
        <v>226</v>
      </c>
      <c r="N230" s="439" t="s">
        <v>214</v>
      </c>
      <c r="O230" s="577"/>
    </row>
    <row r="231" spans="1:18" ht="15" x14ac:dyDescent="0.2">
      <c r="A231" s="591"/>
      <c r="B231" s="3900"/>
      <c r="C231" s="594"/>
      <c r="D231" s="571"/>
      <c r="E231" s="806"/>
      <c r="F231" s="3906"/>
      <c r="G231" s="3915"/>
      <c r="H231" s="3883"/>
      <c r="I231" s="3892"/>
      <c r="J231" s="461" t="s">
        <v>354</v>
      </c>
      <c r="K231" s="437" t="s">
        <v>29</v>
      </c>
      <c r="L231" s="460">
        <v>18.5</v>
      </c>
      <c r="M231" s="435" t="s">
        <v>348</v>
      </c>
      <c r="N231" s="434" t="s">
        <v>214</v>
      </c>
      <c r="O231" s="498">
        <v>1</v>
      </c>
    </row>
    <row r="232" spans="1:18" ht="15" x14ac:dyDescent="0.2">
      <c r="A232" s="591"/>
      <c r="B232" s="3900"/>
      <c r="C232" s="594"/>
      <c r="D232" s="571"/>
      <c r="E232" s="806"/>
      <c r="F232" s="3906"/>
      <c r="G232" s="3915"/>
      <c r="H232" s="3883"/>
      <c r="I232" s="3892"/>
      <c r="J232" s="426"/>
      <c r="K232" s="437" t="s">
        <v>209</v>
      </c>
      <c r="L232" s="460"/>
      <c r="M232" s="464"/>
      <c r="N232" s="499"/>
      <c r="O232" s="498"/>
    </row>
    <row r="233" spans="1:18" ht="15" x14ac:dyDescent="0.2">
      <c r="A233" s="591"/>
      <c r="B233" s="3900"/>
      <c r="C233" s="594"/>
      <c r="D233" s="571"/>
      <c r="E233" s="806"/>
      <c r="F233" s="3906"/>
      <c r="G233" s="3915"/>
      <c r="H233" s="3883"/>
      <c r="I233" s="3892"/>
      <c r="J233" s="426"/>
      <c r="K233" s="437" t="s">
        <v>25</v>
      </c>
      <c r="L233" s="460"/>
      <c r="M233" s="464"/>
      <c r="N233" s="499"/>
      <c r="O233" s="498"/>
    </row>
    <row r="234" spans="1:18" ht="15.75" thickBot="1" x14ac:dyDescent="0.25">
      <c r="A234" s="591"/>
      <c r="B234" s="3900"/>
      <c r="C234" s="594"/>
      <c r="D234" s="571"/>
      <c r="E234" s="806"/>
      <c r="F234" s="3906"/>
      <c r="G234" s="3915"/>
      <c r="H234" s="3883"/>
      <c r="I234" s="3892"/>
      <c r="J234" s="426"/>
      <c r="K234" s="425" t="s">
        <v>27</v>
      </c>
      <c r="L234" s="512"/>
      <c r="M234" s="494"/>
      <c r="N234" s="493"/>
      <c r="O234" s="492"/>
    </row>
    <row r="235" spans="1:18" ht="15.75" thickBot="1" x14ac:dyDescent="0.25">
      <c r="A235" s="564"/>
      <c r="B235" s="3901"/>
      <c r="C235" s="593"/>
      <c r="D235" s="566"/>
      <c r="E235" s="805"/>
      <c r="F235" s="3907"/>
      <c r="G235" s="3916"/>
      <c r="H235" s="3884"/>
      <c r="I235" s="3893"/>
      <c r="J235" s="490"/>
      <c r="K235" s="450" t="s">
        <v>32</v>
      </c>
      <c r="L235" s="449">
        <f>SUM(L230:L234)</f>
        <v>18.5</v>
      </c>
      <c r="M235" s="467"/>
      <c r="N235" s="466"/>
      <c r="O235" s="465"/>
    </row>
    <row r="236" spans="1:18" ht="15.75" customHeight="1" x14ac:dyDescent="0.2">
      <c r="A236" s="583" t="s">
        <v>42</v>
      </c>
      <c r="B236" s="3899" t="s">
        <v>10</v>
      </c>
      <c r="C236" s="581" t="s">
        <v>10</v>
      </c>
      <c r="D236" s="580" t="s">
        <v>72</v>
      </c>
      <c r="E236" s="804"/>
      <c r="F236" s="3905" t="s">
        <v>353</v>
      </c>
      <c r="G236" s="3894" t="s">
        <v>349</v>
      </c>
      <c r="H236" s="3908" t="s">
        <v>20</v>
      </c>
      <c r="I236" s="3891" t="s">
        <v>286</v>
      </c>
      <c r="J236" s="587" t="s">
        <v>189</v>
      </c>
      <c r="K236" s="442" t="s">
        <v>22</v>
      </c>
      <c r="L236" s="803">
        <v>0.5</v>
      </c>
      <c r="M236" s="440" t="s">
        <v>226</v>
      </c>
      <c r="N236" s="439" t="s">
        <v>352</v>
      </c>
      <c r="O236" s="577">
        <v>1</v>
      </c>
    </row>
    <row r="237" spans="1:18" ht="15" x14ac:dyDescent="0.2">
      <c r="A237" s="591"/>
      <c r="B237" s="3900"/>
      <c r="C237" s="594"/>
      <c r="D237" s="571"/>
      <c r="E237" s="802"/>
      <c r="F237" s="3906"/>
      <c r="G237" s="3895"/>
      <c r="H237" s="3909"/>
      <c r="I237" s="3892"/>
      <c r="J237" s="461" t="s">
        <v>285</v>
      </c>
      <c r="K237" s="437" t="s">
        <v>29</v>
      </c>
      <c r="L237" s="460">
        <v>10</v>
      </c>
      <c r="M237" s="435" t="s">
        <v>351</v>
      </c>
      <c r="N237" s="434" t="s">
        <v>214</v>
      </c>
      <c r="O237" s="498">
        <v>1</v>
      </c>
      <c r="R237" s="365"/>
    </row>
    <row r="238" spans="1:18" ht="15" x14ac:dyDescent="0.2">
      <c r="A238" s="591"/>
      <c r="B238" s="3900"/>
      <c r="C238" s="594"/>
      <c r="D238" s="571"/>
      <c r="E238" s="802"/>
      <c r="F238" s="3906"/>
      <c r="G238" s="3895"/>
      <c r="H238" s="3909"/>
      <c r="I238" s="3892"/>
      <c r="J238" s="426"/>
      <c r="K238" s="437" t="s">
        <v>209</v>
      </c>
      <c r="L238" s="460"/>
      <c r="M238" s="464"/>
      <c r="N238" s="499"/>
      <c r="O238" s="498"/>
    </row>
    <row r="239" spans="1:18" ht="15" x14ac:dyDescent="0.2">
      <c r="A239" s="591"/>
      <c r="B239" s="3900"/>
      <c r="C239" s="594"/>
      <c r="D239" s="571"/>
      <c r="E239" s="802"/>
      <c r="F239" s="3906"/>
      <c r="G239" s="3895"/>
      <c r="H239" s="3909"/>
      <c r="I239" s="3892"/>
      <c r="J239" s="426"/>
      <c r="K239" s="437" t="s">
        <v>25</v>
      </c>
      <c r="L239" s="460">
        <v>13.2</v>
      </c>
      <c r="M239" s="464"/>
      <c r="N239" s="499"/>
      <c r="O239" s="498"/>
      <c r="R239" s="365"/>
    </row>
    <row r="240" spans="1:18" ht="15.75" thickBot="1" x14ac:dyDescent="0.25">
      <c r="A240" s="591"/>
      <c r="B240" s="3900"/>
      <c r="C240" s="594"/>
      <c r="D240" s="571"/>
      <c r="E240" s="802"/>
      <c r="F240" s="3906"/>
      <c r="G240" s="3895"/>
      <c r="H240" s="3909"/>
      <c r="I240" s="3892"/>
      <c r="J240" s="426"/>
      <c r="K240" s="425" t="s">
        <v>27</v>
      </c>
      <c r="L240" s="512"/>
      <c r="M240" s="494"/>
      <c r="N240" s="493"/>
      <c r="O240" s="492"/>
    </row>
    <row r="241" spans="1:15" ht="15.75" thickBot="1" x14ac:dyDescent="0.25">
      <c r="A241" s="564"/>
      <c r="B241" s="3901"/>
      <c r="C241" s="593"/>
      <c r="D241" s="566"/>
      <c r="E241" s="801"/>
      <c r="F241" s="3907"/>
      <c r="G241" s="3896"/>
      <c r="H241" s="668"/>
      <c r="I241" s="3893"/>
      <c r="J241" s="490"/>
      <c r="K241" s="450" t="s">
        <v>32</v>
      </c>
      <c r="L241" s="449">
        <f>SUM(L236:L240)</f>
        <v>23.7</v>
      </c>
      <c r="M241" s="467"/>
      <c r="N241" s="466"/>
      <c r="O241" s="465"/>
    </row>
    <row r="242" spans="1:15" ht="15" x14ac:dyDescent="0.25">
      <c r="A242" s="4098" t="s">
        <v>42</v>
      </c>
      <c r="B242" s="3899" t="s">
        <v>10</v>
      </c>
      <c r="C242" s="3966" t="s">
        <v>10</v>
      </c>
      <c r="D242" s="4138">
        <v>11</v>
      </c>
      <c r="E242" s="4089"/>
      <c r="F242" s="4025" t="s">
        <v>350</v>
      </c>
      <c r="G242" s="3894" t="s">
        <v>349</v>
      </c>
      <c r="H242" s="3908" t="s">
        <v>20</v>
      </c>
      <c r="I242" s="3891" t="s">
        <v>286</v>
      </c>
      <c r="J242" s="4156" t="s">
        <v>189</v>
      </c>
      <c r="K242" s="800" t="s">
        <v>22</v>
      </c>
      <c r="L242" s="486">
        <v>17</v>
      </c>
      <c r="M242" s="799" t="s">
        <v>348</v>
      </c>
      <c r="N242" s="798" t="s">
        <v>214</v>
      </c>
      <c r="O242" s="797">
        <v>1</v>
      </c>
    </row>
    <row r="243" spans="1:15" ht="15" x14ac:dyDescent="0.2">
      <c r="A243" s="4100"/>
      <c r="B243" s="3900"/>
      <c r="C243" s="3967"/>
      <c r="D243" s="4139"/>
      <c r="E243" s="4090"/>
      <c r="F243" s="4026"/>
      <c r="G243" s="3895"/>
      <c r="H243" s="3909"/>
      <c r="I243" s="3892"/>
      <c r="J243" s="4157"/>
      <c r="K243" s="796" t="s">
        <v>29</v>
      </c>
      <c r="L243" s="481"/>
      <c r="M243" s="795"/>
      <c r="N243" s="794"/>
      <c r="O243" s="478"/>
    </row>
    <row r="244" spans="1:15" ht="15" x14ac:dyDescent="0.2">
      <c r="A244" s="4100"/>
      <c r="B244" s="3900"/>
      <c r="C244" s="3967"/>
      <c r="D244" s="4139"/>
      <c r="E244" s="4090"/>
      <c r="F244" s="4026"/>
      <c r="G244" s="3895"/>
      <c r="H244" s="3909"/>
      <c r="I244" s="3892"/>
      <c r="J244" s="4157"/>
      <c r="K244" s="796" t="s">
        <v>209</v>
      </c>
      <c r="L244" s="481"/>
      <c r="M244" s="795"/>
      <c r="N244" s="794"/>
      <c r="O244" s="478"/>
    </row>
    <row r="245" spans="1:15" ht="15" x14ac:dyDescent="0.2">
      <c r="A245" s="4100"/>
      <c r="B245" s="3900"/>
      <c r="C245" s="3967"/>
      <c r="D245" s="4139"/>
      <c r="E245" s="4090"/>
      <c r="F245" s="4026"/>
      <c r="G245" s="3895"/>
      <c r="H245" s="3909"/>
      <c r="I245" s="3892"/>
      <c r="J245" s="4157"/>
      <c r="K245" s="796" t="s">
        <v>25</v>
      </c>
      <c r="L245" s="481"/>
      <c r="M245" s="795"/>
      <c r="N245" s="794"/>
      <c r="O245" s="478"/>
    </row>
    <row r="246" spans="1:15" ht="15.75" thickBot="1" x14ac:dyDescent="0.25">
      <c r="A246" s="4100"/>
      <c r="B246" s="3900"/>
      <c r="C246" s="3967"/>
      <c r="D246" s="4139"/>
      <c r="E246" s="4090"/>
      <c r="F246" s="4026"/>
      <c r="G246" s="3895"/>
      <c r="H246" s="3909"/>
      <c r="I246" s="3892"/>
      <c r="J246" s="4157"/>
      <c r="K246" s="793" t="s">
        <v>27</v>
      </c>
      <c r="L246" s="792"/>
      <c r="M246" s="791"/>
      <c r="N246" s="790"/>
      <c r="O246" s="473"/>
    </row>
    <row r="247" spans="1:15" ht="15.75" thickBot="1" x14ac:dyDescent="0.25">
      <c r="A247" s="4099"/>
      <c r="B247" s="3901"/>
      <c r="C247" s="3968"/>
      <c r="D247" s="4140"/>
      <c r="E247" s="4091"/>
      <c r="F247" s="4027"/>
      <c r="G247" s="3896"/>
      <c r="H247" s="668"/>
      <c r="I247" s="3893"/>
      <c r="J247" s="4158"/>
      <c r="K247" s="450" t="s">
        <v>32</v>
      </c>
      <c r="L247" s="789">
        <f>SUM(L242:L246)</f>
        <v>17</v>
      </c>
      <c r="M247" s="467"/>
      <c r="N247" s="788"/>
      <c r="O247" s="787"/>
    </row>
    <row r="248" spans="1:15" ht="15" thickBot="1" x14ac:dyDescent="0.25">
      <c r="A248" s="564" t="s">
        <v>42</v>
      </c>
      <c r="B248" s="411" t="s">
        <v>10</v>
      </c>
      <c r="C248" s="4121" t="s">
        <v>50</v>
      </c>
      <c r="D248" s="4122"/>
      <c r="E248" s="4122"/>
      <c r="F248" s="4122"/>
      <c r="G248" s="4122"/>
      <c r="H248" s="4122"/>
      <c r="I248" s="4123"/>
      <c r="J248" s="756"/>
      <c r="K248" s="410" t="s">
        <v>32</v>
      </c>
      <c r="L248" s="409">
        <f>L181*1</f>
        <v>412.70000000000005</v>
      </c>
      <c r="M248" s="559"/>
      <c r="N248" s="559"/>
      <c r="O248" s="558"/>
    </row>
    <row r="249" spans="1:15" ht="15" thickBot="1" x14ac:dyDescent="0.25">
      <c r="A249" s="557" t="s">
        <v>42</v>
      </c>
      <c r="B249" s="557"/>
      <c r="C249" s="3975" t="s">
        <v>87</v>
      </c>
      <c r="D249" s="3975"/>
      <c r="E249" s="3975"/>
      <c r="F249" s="3975"/>
      <c r="G249" s="3975"/>
      <c r="H249" s="3975"/>
      <c r="I249" s="3976"/>
      <c r="J249" s="556"/>
      <c r="K249" s="555" t="s">
        <v>32</v>
      </c>
      <c r="L249" s="554">
        <f>L248*1</f>
        <v>412.70000000000005</v>
      </c>
      <c r="M249" s="553"/>
      <c r="N249" s="553"/>
      <c r="O249" s="552"/>
    </row>
    <row r="250" spans="1:15" ht="15.75" thickBot="1" x14ac:dyDescent="0.25">
      <c r="A250" s="551" t="s">
        <v>44</v>
      </c>
      <c r="B250" s="550"/>
      <c r="C250" s="548" t="s">
        <v>347</v>
      </c>
      <c r="D250" s="548"/>
      <c r="E250" s="548"/>
      <c r="F250" s="549"/>
      <c r="G250" s="549"/>
      <c r="H250" s="548"/>
      <c r="I250" s="548"/>
      <c r="J250" s="548"/>
      <c r="K250" s="548"/>
      <c r="L250" s="548"/>
      <c r="M250" s="547"/>
      <c r="N250" s="547"/>
      <c r="O250" s="546"/>
    </row>
    <row r="251" spans="1:15" ht="26.25" thickBot="1" x14ac:dyDescent="0.25">
      <c r="A251" s="545"/>
      <c r="B251" s="544"/>
      <c r="C251" s="542"/>
      <c r="D251" s="542"/>
      <c r="E251" s="542"/>
      <c r="F251" s="543"/>
      <c r="G251" s="543"/>
      <c r="H251" s="542"/>
      <c r="I251" s="542"/>
      <c r="J251" s="542"/>
      <c r="K251" s="542"/>
      <c r="L251" s="786"/>
      <c r="M251" s="602" t="s">
        <v>346</v>
      </c>
      <c r="N251" s="531"/>
      <c r="O251" s="530">
        <v>7</v>
      </c>
    </row>
    <row r="252" spans="1:15" ht="15" thickBot="1" x14ac:dyDescent="0.25">
      <c r="A252" s="596" t="s">
        <v>44</v>
      </c>
      <c r="B252" s="601" t="s">
        <v>10</v>
      </c>
      <c r="C252" s="600" t="s">
        <v>345</v>
      </c>
      <c r="D252" s="599"/>
      <c r="E252" s="599"/>
      <c r="F252" s="599"/>
      <c r="G252" s="599"/>
      <c r="H252" s="599"/>
      <c r="I252" s="599"/>
      <c r="J252" s="599"/>
      <c r="K252" s="599"/>
      <c r="L252" s="599"/>
      <c r="M252" s="598"/>
      <c r="N252" s="598"/>
      <c r="O252" s="597"/>
    </row>
    <row r="253" spans="1:15" ht="26.25" thickBot="1" x14ac:dyDescent="0.25">
      <c r="A253" s="596"/>
      <c r="B253" s="411"/>
      <c r="C253" s="785"/>
      <c r="D253" s="785"/>
      <c r="E253" s="785"/>
      <c r="F253" s="785"/>
      <c r="G253" s="595"/>
      <c r="H253" s="595"/>
      <c r="I253" s="595"/>
      <c r="J253" s="595"/>
      <c r="K253" s="595"/>
      <c r="L253" s="595"/>
      <c r="M253" s="532" t="s">
        <v>344</v>
      </c>
      <c r="N253" s="531" t="s">
        <v>223</v>
      </c>
      <c r="O253" s="752"/>
    </row>
    <row r="254" spans="1:15" ht="30" x14ac:dyDescent="0.2">
      <c r="A254" s="583" t="s">
        <v>44</v>
      </c>
      <c r="B254" s="3920" t="s">
        <v>10</v>
      </c>
      <c r="C254" s="529" t="s">
        <v>10</v>
      </c>
      <c r="D254" s="784"/>
      <c r="E254" s="784"/>
      <c r="F254" s="3923" t="s">
        <v>343</v>
      </c>
      <c r="G254" s="3914" t="s">
        <v>341</v>
      </c>
      <c r="H254" s="3908" t="s">
        <v>20</v>
      </c>
      <c r="I254" s="3891" t="s">
        <v>21</v>
      </c>
      <c r="J254" s="587" t="s">
        <v>119</v>
      </c>
      <c r="K254" s="528" t="s">
        <v>22</v>
      </c>
      <c r="L254" s="502">
        <f>L260</f>
        <v>2.2999999999999998</v>
      </c>
      <c r="M254" s="440" t="s">
        <v>233</v>
      </c>
      <c r="N254" s="439" t="s">
        <v>214</v>
      </c>
      <c r="O254" s="438"/>
    </row>
    <row r="255" spans="1:15" ht="15" x14ac:dyDescent="0.2">
      <c r="A255" s="591"/>
      <c r="B255" s="3921"/>
      <c r="C255" s="521"/>
      <c r="D255" s="783"/>
      <c r="E255" s="783"/>
      <c r="F255" s="3924"/>
      <c r="G255" s="3915"/>
      <c r="H255" s="3909"/>
      <c r="I255" s="3892"/>
      <c r="J255" s="426"/>
      <c r="K255" s="523" t="s">
        <v>29</v>
      </c>
      <c r="L255" s="524">
        <f>L261</f>
        <v>180.2</v>
      </c>
      <c r="M255" s="464" t="s">
        <v>339</v>
      </c>
      <c r="N255" s="499" t="s">
        <v>223</v>
      </c>
      <c r="O255" s="433"/>
    </row>
    <row r="256" spans="1:15" ht="15" x14ac:dyDescent="0.2">
      <c r="A256" s="591"/>
      <c r="B256" s="3921"/>
      <c r="C256" s="521"/>
      <c r="D256" s="783"/>
      <c r="E256" s="783"/>
      <c r="F256" s="3924"/>
      <c r="G256" s="3915"/>
      <c r="H256" s="3909"/>
      <c r="I256" s="3892"/>
      <c r="J256" s="426"/>
      <c r="K256" s="523" t="s">
        <v>209</v>
      </c>
      <c r="L256" s="500">
        <f>L262</f>
        <v>0</v>
      </c>
      <c r="M256" s="464"/>
      <c r="N256" s="499"/>
      <c r="O256" s="433"/>
    </row>
    <row r="257" spans="1:17" ht="15" x14ac:dyDescent="0.2">
      <c r="A257" s="591"/>
      <c r="B257" s="3921"/>
      <c r="C257" s="521"/>
      <c r="D257" s="783"/>
      <c r="E257" s="783"/>
      <c r="F257" s="3924"/>
      <c r="G257" s="3915"/>
      <c r="H257" s="3909"/>
      <c r="I257" s="3892"/>
      <c r="J257" s="426"/>
      <c r="K257" s="523" t="s">
        <v>25</v>
      </c>
      <c r="L257" s="500">
        <f>L263</f>
        <v>152.19999999999999</v>
      </c>
      <c r="M257" s="464"/>
      <c r="N257" s="499"/>
      <c r="O257" s="433"/>
    </row>
    <row r="258" spans="1:17" ht="15.75" thickBot="1" x14ac:dyDescent="0.25">
      <c r="A258" s="591"/>
      <c r="B258" s="3921"/>
      <c r="C258" s="521"/>
      <c r="D258" s="783"/>
      <c r="E258" s="783"/>
      <c r="F258" s="3924"/>
      <c r="G258" s="3915"/>
      <c r="H258" s="3909"/>
      <c r="I258" s="3892"/>
      <c r="J258" s="426"/>
      <c r="K258" s="670" t="s">
        <v>27</v>
      </c>
      <c r="L258" s="495">
        <f>L264</f>
        <v>0</v>
      </c>
      <c r="M258" s="494"/>
      <c r="N258" s="493"/>
      <c r="O258" s="492"/>
    </row>
    <row r="259" spans="1:17" ht="32.450000000000003" customHeight="1" thickBot="1" x14ac:dyDescent="0.25">
      <c r="A259" s="564"/>
      <c r="B259" s="3922"/>
      <c r="C259" s="588"/>
      <c r="D259" s="782"/>
      <c r="E259" s="782"/>
      <c r="F259" s="3925"/>
      <c r="G259" s="3916"/>
      <c r="H259" s="3910"/>
      <c r="I259" s="3893"/>
      <c r="J259" s="490"/>
      <c r="K259" s="450" t="s">
        <v>32</v>
      </c>
      <c r="L259" s="505">
        <f>SUM(L254:L258)</f>
        <v>334.7</v>
      </c>
      <c r="M259" s="448"/>
      <c r="N259" s="447"/>
      <c r="O259" s="446"/>
    </row>
    <row r="260" spans="1:17" ht="15" x14ac:dyDescent="0.2">
      <c r="A260" s="583" t="s">
        <v>44</v>
      </c>
      <c r="B260" s="3920" t="s">
        <v>10</v>
      </c>
      <c r="C260" s="529" t="s">
        <v>10</v>
      </c>
      <c r="D260" s="428" t="s">
        <v>10</v>
      </c>
      <c r="E260" s="444"/>
      <c r="F260" s="3906" t="s">
        <v>342</v>
      </c>
      <c r="G260" s="3914" t="s">
        <v>341</v>
      </c>
      <c r="H260" s="3882" t="s">
        <v>20</v>
      </c>
      <c r="I260" s="3891" t="s">
        <v>210</v>
      </c>
      <c r="J260" s="443" t="s">
        <v>182</v>
      </c>
      <c r="K260" s="442" t="s">
        <v>22</v>
      </c>
      <c r="L260" s="441">
        <v>2.2999999999999998</v>
      </c>
      <c r="M260" s="440" t="s">
        <v>226</v>
      </c>
      <c r="N260" s="439" t="s">
        <v>214</v>
      </c>
      <c r="O260" s="438"/>
    </row>
    <row r="261" spans="1:17" ht="15" x14ac:dyDescent="0.2">
      <c r="A261" s="591"/>
      <c r="B261" s="3921"/>
      <c r="C261" s="521"/>
      <c r="D261" s="428"/>
      <c r="E261" s="427"/>
      <c r="F261" s="3906"/>
      <c r="G261" s="3915"/>
      <c r="H261" s="3883"/>
      <c r="I261" s="3892"/>
      <c r="J261" s="461" t="s">
        <v>231</v>
      </c>
      <c r="K261" s="437" t="s">
        <v>29</v>
      </c>
      <c r="L261" s="436">
        <v>180.2</v>
      </c>
      <c r="M261" s="435" t="s">
        <v>340</v>
      </c>
      <c r="N261" s="434" t="s">
        <v>214</v>
      </c>
      <c r="O261" s="498">
        <v>1</v>
      </c>
      <c r="Q261" s="364"/>
    </row>
    <row r="262" spans="1:17" ht="15" x14ac:dyDescent="0.2">
      <c r="A262" s="591"/>
      <c r="B262" s="3921"/>
      <c r="C262" s="521"/>
      <c r="D262" s="428"/>
      <c r="E262" s="427"/>
      <c r="F262" s="3906"/>
      <c r="G262" s="3915"/>
      <c r="H262" s="3883"/>
      <c r="I262" s="3892"/>
      <c r="J262" s="426"/>
      <c r="K262" s="437" t="s">
        <v>209</v>
      </c>
      <c r="L262" s="460"/>
      <c r="M262" s="464" t="s">
        <v>339</v>
      </c>
      <c r="N262" s="499" t="s">
        <v>223</v>
      </c>
      <c r="O262" s="433"/>
    </row>
    <row r="263" spans="1:17" ht="15" x14ac:dyDescent="0.2">
      <c r="A263" s="591"/>
      <c r="B263" s="3921"/>
      <c r="C263" s="521"/>
      <c r="D263" s="428"/>
      <c r="E263" s="427"/>
      <c r="F263" s="3906"/>
      <c r="G263" s="3915"/>
      <c r="H263" s="3883"/>
      <c r="I263" s="3892"/>
      <c r="J263" s="426"/>
      <c r="K263" s="437" t="s">
        <v>25</v>
      </c>
      <c r="L263" s="460">
        <v>152.19999999999999</v>
      </c>
      <c r="M263" s="464"/>
      <c r="N263" s="499"/>
      <c r="O263" s="433"/>
      <c r="Q263" s="364"/>
    </row>
    <row r="264" spans="1:17" ht="15.75" thickBot="1" x14ac:dyDescent="0.25">
      <c r="A264" s="591"/>
      <c r="B264" s="3921"/>
      <c r="C264" s="521"/>
      <c r="D264" s="428"/>
      <c r="E264" s="427"/>
      <c r="F264" s="3906"/>
      <c r="G264" s="3915"/>
      <c r="H264" s="3883"/>
      <c r="I264" s="3892"/>
      <c r="J264" s="426"/>
      <c r="K264" s="425" t="s">
        <v>27</v>
      </c>
      <c r="L264" s="512"/>
      <c r="M264" s="494"/>
      <c r="N264" s="493"/>
      <c r="O264" s="492"/>
    </row>
    <row r="265" spans="1:17" ht="15.75" thickBot="1" x14ac:dyDescent="0.25">
      <c r="A265" s="564"/>
      <c r="B265" s="3922"/>
      <c r="C265" s="588"/>
      <c r="D265" s="454"/>
      <c r="E265" s="453"/>
      <c r="F265" s="3907"/>
      <c r="G265" s="3916"/>
      <c r="H265" s="3884"/>
      <c r="I265" s="3893"/>
      <c r="J265" s="490"/>
      <c r="K265" s="450" t="s">
        <v>32</v>
      </c>
      <c r="L265" s="449">
        <f>SUM(L260:L264)</f>
        <v>334.7</v>
      </c>
      <c r="M265" s="448"/>
      <c r="N265" s="447"/>
      <c r="O265" s="446"/>
    </row>
    <row r="266" spans="1:17" ht="15" thickBot="1" x14ac:dyDescent="0.25">
      <c r="A266" s="564" t="s">
        <v>44</v>
      </c>
      <c r="B266" s="563" t="s">
        <v>10</v>
      </c>
      <c r="C266" s="3973" t="s">
        <v>50</v>
      </c>
      <c r="D266" s="3973"/>
      <c r="E266" s="3973"/>
      <c r="F266" s="3973"/>
      <c r="G266" s="3973"/>
      <c r="H266" s="3973"/>
      <c r="I266" s="3974"/>
      <c r="J266" s="562"/>
      <c r="K266" s="561" t="s">
        <v>32</v>
      </c>
      <c r="L266" s="560">
        <f>L259*1</f>
        <v>334.7</v>
      </c>
      <c r="M266" s="559"/>
      <c r="N266" s="559"/>
      <c r="O266" s="558"/>
    </row>
    <row r="267" spans="1:17" ht="15" thickBot="1" x14ac:dyDescent="0.25">
      <c r="A267" s="596" t="s">
        <v>44</v>
      </c>
      <c r="B267" s="601" t="s">
        <v>33</v>
      </c>
      <c r="C267" s="600" t="s">
        <v>338</v>
      </c>
      <c r="D267" s="599"/>
      <c r="E267" s="599"/>
      <c r="F267" s="599"/>
      <c r="G267" s="599"/>
      <c r="H267" s="599"/>
      <c r="I267" s="599"/>
      <c r="J267" s="599"/>
      <c r="K267" s="537"/>
      <c r="L267" s="537"/>
      <c r="M267" s="598"/>
      <c r="N267" s="598"/>
      <c r="O267" s="597"/>
    </row>
    <row r="268" spans="1:17" ht="26.25" thickBot="1" x14ac:dyDescent="0.25">
      <c r="A268" s="744"/>
      <c r="B268" s="743"/>
      <c r="C268" s="781"/>
      <c r="D268" s="533"/>
      <c r="E268" s="533"/>
      <c r="F268" s="533"/>
      <c r="G268" s="533"/>
      <c r="H268" s="533"/>
      <c r="I268" s="533"/>
      <c r="J268" s="533"/>
      <c r="K268" s="533"/>
      <c r="L268" s="780"/>
      <c r="M268" s="540" t="s">
        <v>337</v>
      </c>
      <c r="N268" s="531" t="s">
        <v>214</v>
      </c>
      <c r="O268" s="672">
        <v>6</v>
      </c>
    </row>
    <row r="269" spans="1:17" ht="15" customHeight="1" x14ac:dyDescent="0.2">
      <c r="A269" s="660" t="s">
        <v>44</v>
      </c>
      <c r="B269" s="3934" t="s">
        <v>33</v>
      </c>
      <c r="C269" s="659" t="s">
        <v>10</v>
      </c>
      <c r="D269" s="4080" t="s">
        <v>336</v>
      </c>
      <c r="E269" s="4081"/>
      <c r="F269" s="4082"/>
      <c r="G269" s="3914" t="s">
        <v>333</v>
      </c>
      <c r="H269" s="3937" t="s">
        <v>20</v>
      </c>
      <c r="I269" s="4035" t="s">
        <v>21</v>
      </c>
      <c r="J269" s="3897" t="s">
        <v>119</v>
      </c>
      <c r="K269" s="528" t="s">
        <v>22</v>
      </c>
      <c r="L269" s="502">
        <f>L275</f>
        <v>0</v>
      </c>
      <c r="M269" s="654" t="s">
        <v>233</v>
      </c>
      <c r="N269" s="653" t="s">
        <v>214</v>
      </c>
      <c r="O269" s="652">
        <v>1</v>
      </c>
    </row>
    <row r="270" spans="1:17" ht="25.5" x14ac:dyDescent="0.2">
      <c r="A270" s="779"/>
      <c r="B270" s="3935"/>
      <c r="C270" s="778"/>
      <c r="D270" s="4083"/>
      <c r="E270" s="4084"/>
      <c r="F270" s="4085"/>
      <c r="G270" s="3915"/>
      <c r="H270" s="3938"/>
      <c r="I270" s="4036"/>
      <c r="J270" s="3898"/>
      <c r="K270" s="523" t="s">
        <v>29</v>
      </c>
      <c r="L270" s="524">
        <f>L276</f>
        <v>38.1</v>
      </c>
      <c r="M270" s="645" t="s">
        <v>335</v>
      </c>
      <c r="N270" s="644" t="s">
        <v>214</v>
      </c>
      <c r="O270" s="649">
        <v>6</v>
      </c>
    </row>
    <row r="271" spans="1:17" ht="15" x14ac:dyDescent="0.2">
      <c r="A271" s="779"/>
      <c r="B271" s="3935"/>
      <c r="C271" s="778"/>
      <c r="D271" s="4083"/>
      <c r="E271" s="4084"/>
      <c r="F271" s="4085"/>
      <c r="G271" s="3915"/>
      <c r="H271" s="3938"/>
      <c r="I271" s="4036"/>
      <c r="J271" s="3898"/>
      <c r="K271" s="523" t="s">
        <v>209</v>
      </c>
      <c r="L271" s="500">
        <f>L277</f>
        <v>0</v>
      </c>
      <c r="M271" s="645"/>
      <c r="N271" s="644"/>
      <c r="O271" s="643"/>
    </row>
    <row r="272" spans="1:17" ht="15" x14ac:dyDescent="0.2">
      <c r="A272" s="779"/>
      <c r="B272" s="3935"/>
      <c r="C272" s="778"/>
      <c r="D272" s="4083"/>
      <c r="E272" s="4084"/>
      <c r="F272" s="4085"/>
      <c r="G272" s="3915"/>
      <c r="H272" s="3938"/>
      <c r="I272" s="4036"/>
      <c r="J272" s="721"/>
      <c r="K272" s="523" t="s">
        <v>25</v>
      </c>
      <c r="L272" s="500">
        <f>L278</f>
        <v>31.9</v>
      </c>
      <c r="M272" s="645"/>
      <c r="N272" s="644"/>
      <c r="O272" s="643"/>
    </row>
    <row r="273" spans="1:17" ht="15.75" thickBot="1" x14ac:dyDescent="0.25">
      <c r="A273" s="779"/>
      <c r="B273" s="3935"/>
      <c r="C273" s="778"/>
      <c r="D273" s="4083"/>
      <c r="E273" s="4084"/>
      <c r="F273" s="4085"/>
      <c r="G273" s="3915"/>
      <c r="H273" s="3938"/>
      <c r="I273" s="4036"/>
      <c r="J273" s="721"/>
      <c r="K273" s="670" t="s">
        <v>27</v>
      </c>
      <c r="L273" s="495">
        <f>L279</f>
        <v>0</v>
      </c>
      <c r="M273" s="635"/>
      <c r="N273" s="634"/>
      <c r="O273" s="633"/>
    </row>
    <row r="274" spans="1:17" ht="15.75" thickBot="1" x14ac:dyDescent="0.25">
      <c r="A274" s="713"/>
      <c r="B274" s="3936"/>
      <c r="C274" s="776"/>
      <c r="D274" s="4086"/>
      <c r="E274" s="4087"/>
      <c r="F274" s="4088"/>
      <c r="G274" s="3916"/>
      <c r="H274" s="3939"/>
      <c r="I274" s="4037"/>
      <c r="J274" s="716"/>
      <c r="K274" s="450" t="s">
        <v>32</v>
      </c>
      <c r="L274" s="505">
        <f>SUM(L269:L273)</f>
        <v>70</v>
      </c>
      <c r="M274" s="625"/>
      <c r="N274" s="624"/>
      <c r="O274" s="623"/>
    </row>
    <row r="275" spans="1:17" ht="15" x14ac:dyDescent="0.2">
      <c r="A275" s="660" t="s">
        <v>44</v>
      </c>
      <c r="B275" s="3934" t="s">
        <v>33</v>
      </c>
      <c r="C275" s="659" t="s">
        <v>10</v>
      </c>
      <c r="D275" s="658" t="s">
        <v>10</v>
      </c>
      <c r="E275" s="731"/>
      <c r="F275" s="3905" t="s">
        <v>334</v>
      </c>
      <c r="G275" s="3914" t="s">
        <v>333</v>
      </c>
      <c r="H275" s="3937" t="s">
        <v>20</v>
      </c>
      <c r="I275" s="4035" t="s">
        <v>228</v>
      </c>
      <c r="J275" s="578" t="s">
        <v>187</v>
      </c>
      <c r="K275" s="442" t="s">
        <v>22</v>
      </c>
      <c r="L275" s="441"/>
      <c r="M275" s="654" t="s">
        <v>226</v>
      </c>
      <c r="N275" s="653" t="s">
        <v>214</v>
      </c>
      <c r="O275" s="652">
        <v>1</v>
      </c>
    </row>
    <row r="276" spans="1:17" ht="15" x14ac:dyDescent="0.2">
      <c r="A276" s="779"/>
      <c r="B276" s="3935"/>
      <c r="C276" s="778"/>
      <c r="D276" s="777"/>
      <c r="E276" s="722"/>
      <c r="F276" s="4148"/>
      <c r="G276" s="3915"/>
      <c r="H276" s="3938"/>
      <c r="I276" s="4036"/>
      <c r="J276" s="461" t="s">
        <v>316</v>
      </c>
      <c r="K276" s="437" t="s">
        <v>29</v>
      </c>
      <c r="L276" s="585">
        <v>38.1</v>
      </c>
      <c r="M276" s="435" t="s">
        <v>332</v>
      </c>
      <c r="N276" s="650" t="s">
        <v>214</v>
      </c>
      <c r="O276" s="649">
        <v>6</v>
      </c>
      <c r="Q276" s="364"/>
    </row>
    <row r="277" spans="1:17" ht="15" x14ac:dyDescent="0.2">
      <c r="A277" s="779"/>
      <c r="B277" s="3935"/>
      <c r="C277" s="778"/>
      <c r="D277" s="777"/>
      <c r="E277" s="722"/>
      <c r="F277" s="4148"/>
      <c r="G277" s="3915"/>
      <c r="H277" s="3938"/>
      <c r="I277" s="4036"/>
      <c r="J277" s="426"/>
      <c r="K277" s="437" t="s">
        <v>209</v>
      </c>
      <c r="L277" s="460"/>
      <c r="M277" s="645"/>
      <c r="N277" s="644"/>
      <c r="O277" s="643"/>
    </row>
    <row r="278" spans="1:17" ht="15" x14ac:dyDescent="0.2">
      <c r="A278" s="779"/>
      <c r="B278" s="3935"/>
      <c r="C278" s="778"/>
      <c r="D278" s="777"/>
      <c r="E278" s="722"/>
      <c r="F278" s="4148"/>
      <c r="G278" s="3915"/>
      <c r="H278" s="3938"/>
      <c r="I278" s="4036"/>
      <c r="J278" s="426"/>
      <c r="K278" s="437" t="s">
        <v>25</v>
      </c>
      <c r="L278" s="460">
        <v>31.9</v>
      </c>
      <c r="M278" s="645"/>
      <c r="N278" s="644"/>
      <c r="O278" s="643"/>
    </row>
    <row r="279" spans="1:17" ht="15.75" thickBot="1" x14ac:dyDescent="0.25">
      <c r="A279" s="779"/>
      <c r="B279" s="3935"/>
      <c r="C279" s="778"/>
      <c r="D279" s="777"/>
      <c r="E279" s="722"/>
      <c r="F279" s="4148"/>
      <c r="G279" s="3915"/>
      <c r="H279" s="3938"/>
      <c r="I279" s="4036"/>
      <c r="J279" s="426"/>
      <c r="K279" s="425" t="s">
        <v>27</v>
      </c>
      <c r="L279" s="512"/>
      <c r="M279" s="635"/>
      <c r="N279" s="634"/>
      <c r="O279" s="633"/>
    </row>
    <row r="280" spans="1:17" ht="15.75" thickBot="1" x14ac:dyDescent="0.25">
      <c r="A280" s="713"/>
      <c r="B280" s="3936"/>
      <c r="C280" s="776"/>
      <c r="D280" s="775"/>
      <c r="E280" s="717"/>
      <c r="F280" s="4149"/>
      <c r="G280" s="3916"/>
      <c r="H280" s="3939"/>
      <c r="I280" s="4037"/>
      <c r="J280" s="490"/>
      <c r="K280" s="450" t="s">
        <v>32</v>
      </c>
      <c r="L280" s="449">
        <f>SUM(L275:L279)</f>
        <v>70</v>
      </c>
      <c r="M280" s="625"/>
      <c r="N280" s="624"/>
      <c r="O280" s="623"/>
    </row>
    <row r="281" spans="1:17" ht="13.5" thickBot="1" x14ac:dyDescent="0.25">
      <c r="A281" s="632" t="s">
        <v>44</v>
      </c>
      <c r="B281" s="774" t="s">
        <v>33</v>
      </c>
      <c r="C281" s="4041" t="s">
        <v>50</v>
      </c>
      <c r="D281" s="4041"/>
      <c r="E281" s="4041"/>
      <c r="F281" s="4041"/>
      <c r="G281" s="4041"/>
      <c r="H281" s="4041"/>
      <c r="I281" s="4042"/>
      <c r="J281" s="773"/>
      <c r="K281" s="772" t="s">
        <v>32</v>
      </c>
      <c r="L281" s="771">
        <f>L274*1</f>
        <v>70</v>
      </c>
      <c r="M281" s="559"/>
      <c r="N281" s="559"/>
      <c r="O281" s="558"/>
    </row>
    <row r="282" spans="1:17" ht="19.5" customHeight="1" thickBot="1" x14ac:dyDescent="0.25">
      <c r="A282" s="768" t="s">
        <v>44</v>
      </c>
      <c r="B282" s="770" t="s">
        <v>38</v>
      </c>
      <c r="C282" s="769" t="s">
        <v>331</v>
      </c>
      <c r="D282" s="598"/>
      <c r="E282" s="598"/>
      <c r="F282" s="598"/>
      <c r="G282" s="598"/>
      <c r="H282" s="598"/>
      <c r="I282" s="598"/>
      <c r="J282" s="536"/>
      <c r="K282" s="536"/>
      <c r="L282" s="536"/>
      <c r="M282" s="598"/>
      <c r="N282" s="598"/>
      <c r="O282" s="597"/>
    </row>
    <row r="283" spans="1:17" ht="26.25" thickBot="1" x14ac:dyDescent="0.25">
      <c r="A283" s="768"/>
      <c r="B283" s="621"/>
      <c r="C283" s="767"/>
      <c r="D283" s="767"/>
      <c r="E283" s="767"/>
      <c r="F283" s="767"/>
      <c r="G283" s="767"/>
      <c r="H283" s="767"/>
      <c r="I283" s="767"/>
      <c r="J283" s="767"/>
      <c r="K283" s="767"/>
      <c r="L283" s="767"/>
      <c r="M283" s="602" t="s">
        <v>330</v>
      </c>
      <c r="N283" s="531" t="s">
        <v>214</v>
      </c>
      <c r="O283" s="672">
        <v>1</v>
      </c>
    </row>
    <row r="284" spans="1:17" ht="12.75" customHeight="1" x14ac:dyDescent="0.2">
      <c r="A284" s="766" t="s">
        <v>44</v>
      </c>
      <c r="B284" s="3911" t="s">
        <v>38</v>
      </c>
      <c r="C284" s="765" t="s">
        <v>10</v>
      </c>
      <c r="D284" s="4043" t="s">
        <v>329</v>
      </c>
      <c r="E284" s="4044"/>
      <c r="F284" s="4045"/>
      <c r="G284" s="3914" t="s">
        <v>326</v>
      </c>
      <c r="H284" s="3917" t="s">
        <v>20</v>
      </c>
      <c r="I284" s="3940" t="s">
        <v>21</v>
      </c>
      <c r="J284" s="3897" t="s">
        <v>119</v>
      </c>
      <c r="K284" s="667" t="s">
        <v>22</v>
      </c>
      <c r="L284" s="666">
        <f>L290</f>
        <v>0</v>
      </c>
      <c r="M284" s="654" t="s">
        <v>233</v>
      </c>
      <c r="N284" s="653" t="s">
        <v>214</v>
      </c>
      <c r="O284" s="577">
        <v>1</v>
      </c>
    </row>
    <row r="285" spans="1:17" ht="25.5" x14ac:dyDescent="0.2">
      <c r="A285" s="642"/>
      <c r="B285" s="3912"/>
      <c r="C285" s="760"/>
      <c r="D285" s="4046"/>
      <c r="E285" s="4047"/>
      <c r="F285" s="4048"/>
      <c r="G285" s="3915"/>
      <c r="H285" s="3918"/>
      <c r="I285" s="3941"/>
      <c r="J285" s="3898"/>
      <c r="K285" s="665" t="s">
        <v>29</v>
      </c>
      <c r="L285" s="664">
        <f>L291</f>
        <v>210.4</v>
      </c>
      <c r="M285" s="645" t="s">
        <v>328</v>
      </c>
      <c r="N285" s="644" t="s">
        <v>214</v>
      </c>
      <c r="O285" s="498">
        <v>1</v>
      </c>
      <c r="Q285" s="365"/>
    </row>
    <row r="286" spans="1:17" ht="15" customHeight="1" x14ac:dyDescent="0.2">
      <c r="A286" s="642"/>
      <c r="B286" s="3912"/>
      <c r="C286" s="760"/>
      <c r="D286" s="4046"/>
      <c r="E286" s="4047"/>
      <c r="F286" s="4048"/>
      <c r="G286" s="3915"/>
      <c r="H286" s="3918"/>
      <c r="I286" s="3941"/>
      <c r="J286" s="648"/>
      <c r="K286" s="665" t="s">
        <v>209</v>
      </c>
      <c r="L286" s="664">
        <f>L292</f>
        <v>0</v>
      </c>
      <c r="M286" s="645"/>
      <c r="N286" s="644"/>
      <c r="O286" s="643"/>
    </row>
    <row r="287" spans="1:17" ht="15" customHeight="1" x14ac:dyDescent="0.2">
      <c r="A287" s="642"/>
      <c r="B287" s="3912"/>
      <c r="C287" s="760"/>
      <c r="D287" s="4046"/>
      <c r="E287" s="4047"/>
      <c r="F287" s="4048"/>
      <c r="G287" s="3915"/>
      <c r="H287" s="3918"/>
      <c r="I287" s="3941"/>
      <c r="J287" s="648"/>
      <c r="K287" s="665" t="s">
        <v>25</v>
      </c>
      <c r="L287" s="664">
        <f>L293</f>
        <v>152.1</v>
      </c>
      <c r="M287" s="645"/>
      <c r="N287" s="644"/>
      <c r="O287" s="643"/>
    </row>
    <row r="288" spans="1:17" ht="15.75" customHeight="1" thickBot="1" x14ac:dyDescent="0.25">
      <c r="A288" s="642"/>
      <c r="B288" s="3912"/>
      <c r="C288" s="760"/>
      <c r="D288" s="4046"/>
      <c r="E288" s="4047"/>
      <c r="F288" s="4048"/>
      <c r="G288" s="3915"/>
      <c r="H288" s="3918"/>
      <c r="I288" s="3941"/>
      <c r="J288" s="648"/>
      <c r="K288" s="663" t="s">
        <v>27</v>
      </c>
      <c r="L288" s="662">
        <f>L294</f>
        <v>0</v>
      </c>
      <c r="M288" s="635"/>
      <c r="N288" s="634"/>
      <c r="O288" s="633"/>
    </row>
    <row r="289" spans="1:16" ht="27.75" customHeight="1" thickBot="1" x14ac:dyDescent="0.25">
      <c r="A289" s="632"/>
      <c r="B289" s="3913"/>
      <c r="C289" s="758"/>
      <c r="D289" s="4049"/>
      <c r="E289" s="4050"/>
      <c r="F289" s="4051"/>
      <c r="G289" s="3916"/>
      <c r="H289" s="3919"/>
      <c r="I289" s="3942"/>
      <c r="J289" s="661"/>
      <c r="K289" s="627" t="s">
        <v>32</v>
      </c>
      <c r="L289" s="626">
        <f>SUM(L284:L288)</f>
        <v>362.5</v>
      </c>
      <c r="M289" s="625"/>
      <c r="N289" s="624"/>
      <c r="O289" s="623"/>
    </row>
    <row r="290" spans="1:16" ht="15" x14ac:dyDescent="0.2">
      <c r="A290" s="766" t="s">
        <v>44</v>
      </c>
      <c r="B290" s="3911" t="s">
        <v>38</v>
      </c>
      <c r="C290" s="765" t="s">
        <v>10</v>
      </c>
      <c r="D290" s="764" t="s">
        <v>10</v>
      </c>
      <c r="E290" s="763"/>
      <c r="F290" s="3905" t="s">
        <v>327</v>
      </c>
      <c r="G290" s="3914" t="s">
        <v>326</v>
      </c>
      <c r="H290" s="3917" t="s">
        <v>20</v>
      </c>
      <c r="I290" s="3940" t="s">
        <v>242</v>
      </c>
      <c r="J290" s="587" t="s">
        <v>186</v>
      </c>
      <c r="K290" s="656" t="s">
        <v>22</v>
      </c>
      <c r="L290" s="655"/>
      <c r="M290" s="654" t="s">
        <v>226</v>
      </c>
      <c r="N290" s="653" t="s">
        <v>214</v>
      </c>
      <c r="O290" s="652">
        <v>1</v>
      </c>
    </row>
    <row r="291" spans="1:16" ht="15" x14ac:dyDescent="0.2">
      <c r="A291" s="642"/>
      <c r="B291" s="3912"/>
      <c r="C291" s="760"/>
      <c r="D291" s="640"/>
      <c r="E291" s="759"/>
      <c r="F291" s="3906"/>
      <c r="G291" s="3915"/>
      <c r="H291" s="3918"/>
      <c r="I291" s="3941"/>
      <c r="J291" s="461" t="s">
        <v>240</v>
      </c>
      <c r="K291" s="647" t="s">
        <v>29</v>
      </c>
      <c r="L291" s="762">
        <v>210.4</v>
      </c>
      <c r="M291" s="435" t="s">
        <v>325</v>
      </c>
      <c r="N291" s="650" t="s">
        <v>214</v>
      </c>
      <c r="O291" s="649">
        <v>1</v>
      </c>
      <c r="P291" s="761"/>
    </row>
    <row r="292" spans="1:16" x14ac:dyDescent="0.2">
      <c r="A292" s="642"/>
      <c r="B292" s="3912"/>
      <c r="C292" s="760"/>
      <c r="D292" s="640"/>
      <c r="E292" s="759"/>
      <c r="F292" s="3906"/>
      <c r="G292" s="3915"/>
      <c r="H292" s="3918"/>
      <c r="I292" s="3941"/>
      <c r="J292" s="648"/>
      <c r="K292" s="647" t="s">
        <v>209</v>
      </c>
      <c r="L292" s="646"/>
      <c r="M292" s="645"/>
      <c r="N292" s="644"/>
      <c r="O292" s="643"/>
    </row>
    <row r="293" spans="1:16" x14ac:dyDescent="0.2">
      <c r="A293" s="642"/>
      <c r="B293" s="3912"/>
      <c r="C293" s="760"/>
      <c r="D293" s="640"/>
      <c r="E293" s="759"/>
      <c r="F293" s="3906"/>
      <c r="G293" s="3915"/>
      <c r="H293" s="3918"/>
      <c r="I293" s="3941"/>
      <c r="J293" s="648"/>
      <c r="K293" s="647" t="s">
        <v>25</v>
      </c>
      <c r="L293" s="646">
        <v>152.1</v>
      </c>
      <c r="M293" s="645"/>
      <c r="N293" s="644"/>
      <c r="O293" s="643"/>
    </row>
    <row r="294" spans="1:16" ht="13.5" thickBot="1" x14ac:dyDescent="0.25">
      <c r="A294" s="642"/>
      <c r="B294" s="3912"/>
      <c r="C294" s="760"/>
      <c r="D294" s="640"/>
      <c r="E294" s="759"/>
      <c r="F294" s="3906"/>
      <c r="G294" s="3915"/>
      <c r="H294" s="3918"/>
      <c r="I294" s="3941"/>
      <c r="J294" s="648"/>
      <c r="K294" s="637" t="s">
        <v>27</v>
      </c>
      <c r="L294" s="636"/>
      <c r="M294" s="635"/>
      <c r="N294" s="634"/>
      <c r="O294" s="633"/>
    </row>
    <row r="295" spans="1:16" ht="13.5" thickBot="1" x14ac:dyDescent="0.25">
      <c r="A295" s="632"/>
      <c r="B295" s="3913"/>
      <c r="C295" s="758"/>
      <c r="D295" s="630"/>
      <c r="E295" s="757"/>
      <c r="F295" s="3907"/>
      <c r="G295" s="3916"/>
      <c r="H295" s="3919"/>
      <c r="I295" s="3942"/>
      <c r="J295" s="628"/>
      <c r="K295" s="627" t="s">
        <v>32</v>
      </c>
      <c r="L295" s="626">
        <f>SUM(L290:L294)</f>
        <v>362.5</v>
      </c>
      <c r="M295" s="625"/>
      <c r="N295" s="624"/>
      <c r="O295" s="623"/>
    </row>
    <row r="296" spans="1:16" ht="15" thickBot="1" x14ac:dyDescent="0.25">
      <c r="A296" s="412" t="s">
        <v>44</v>
      </c>
      <c r="B296" s="411" t="s">
        <v>38</v>
      </c>
      <c r="C296" s="4122" t="s">
        <v>50</v>
      </c>
      <c r="D296" s="4122"/>
      <c r="E296" s="4122"/>
      <c r="F296" s="4122"/>
      <c r="G296" s="4122"/>
      <c r="H296" s="4122"/>
      <c r="I296" s="4123"/>
      <c r="J296" s="756"/>
      <c r="K296" s="410" t="s">
        <v>32</v>
      </c>
      <c r="L296" s="755">
        <f>L289*1</f>
        <v>362.5</v>
      </c>
      <c r="M296" s="408"/>
      <c r="N296" s="408"/>
      <c r="O296" s="407"/>
    </row>
    <row r="297" spans="1:16" ht="15" thickBot="1" x14ac:dyDescent="0.25">
      <c r="A297" s="557" t="s">
        <v>44</v>
      </c>
      <c r="B297" s="406"/>
      <c r="C297" s="4125" t="s">
        <v>87</v>
      </c>
      <c r="D297" s="4125"/>
      <c r="E297" s="4125"/>
      <c r="F297" s="4125"/>
      <c r="G297" s="4125"/>
      <c r="H297" s="4125"/>
      <c r="I297" s="4126"/>
      <c r="J297" s="754"/>
      <c r="K297" s="405" t="s">
        <v>32</v>
      </c>
      <c r="L297" s="753">
        <f>L266+L281+L296</f>
        <v>767.2</v>
      </c>
      <c r="M297" s="403"/>
      <c r="N297" s="403"/>
      <c r="O297" s="402"/>
    </row>
    <row r="298" spans="1:16" ht="15.75" thickBot="1" x14ac:dyDescent="0.25">
      <c r="A298" s="551" t="s">
        <v>47</v>
      </c>
      <c r="B298" s="550"/>
      <c r="C298" s="676" t="s">
        <v>324</v>
      </c>
      <c r="D298" s="548"/>
      <c r="E298" s="548"/>
      <c r="F298" s="675"/>
      <c r="G298" s="675"/>
      <c r="H298" s="548"/>
      <c r="I298" s="548"/>
      <c r="J298" s="548"/>
      <c r="K298" s="548"/>
      <c r="L298" s="548"/>
      <c r="M298" s="547"/>
      <c r="N298" s="547"/>
      <c r="O298" s="546"/>
    </row>
    <row r="299" spans="1:16" ht="37.5" customHeight="1" thickBot="1" x14ac:dyDescent="0.25">
      <c r="A299" s="606"/>
      <c r="B299" s="605"/>
      <c r="C299" s="603"/>
      <c r="D299" s="603"/>
      <c r="E299" s="603"/>
      <c r="F299" s="604"/>
      <c r="G299" s="604"/>
      <c r="H299" s="603"/>
      <c r="I299" s="603"/>
      <c r="J299" s="603"/>
      <c r="K299" s="603"/>
      <c r="L299" s="603"/>
      <c r="M299" s="602" t="s">
        <v>323</v>
      </c>
      <c r="N299" s="531" t="s">
        <v>322</v>
      </c>
      <c r="O299" s="752">
        <v>676315</v>
      </c>
    </row>
    <row r="300" spans="1:16" ht="23.25" customHeight="1" thickBot="1" x14ac:dyDescent="0.25">
      <c r="A300" s="534" t="s">
        <v>47</v>
      </c>
      <c r="B300" s="411" t="s">
        <v>10</v>
      </c>
      <c r="C300" s="600" t="s">
        <v>321</v>
      </c>
      <c r="D300" s="599"/>
      <c r="E300" s="599"/>
      <c r="F300" s="599"/>
      <c r="G300" s="599"/>
      <c r="H300" s="599"/>
      <c r="I300" s="599"/>
      <c r="J300" s="599"/>
      <c r="K300" s="599"/>
      <c r="L300" s="599"/>
      <c r="M300" s="598"/>
      <c r="N300" s="598"/>
      <c r="O300" s="597"/>
    </row>
    <row r="301" spans="1:16" ht="27.75" customHeight="1" thickBot="1" x14ac:dyDescent="0.25">
      <c r="A301" s="596"/>
      <c r="B301" s="411"/>
      <c r="C301" s="595"/>
      <c r="D301" s="595"/>
      <c r="E301" s="595"/>
      <c r="F301" s="595"/>
      <c r="G301" s="595"/>
      <c r="H301" s="595"/>
      <c r="I301" s="595"/>
      <c r="J301" s="595"/>
      <c r="K301" s="595"/>
      <c r="L301" s="595"/>
      <c r="M301" s="532" t="s">
        <v>320</v>
      </c>
      <c r="N301" s="531" t="s">
        <v>214</v>
      </c>
      <c r="O301" s="752"/>
    </row>
    <row r="302" spans="1:16" ht="15" customHeight="1" x14ac:dyDescent="0.2">
      <c r="A302" s="4052" t="s">
        <v>47</v>
      </c>
      <c r="B302" s="4055" t="s">
        <v>10</v>
      </c>
      <c r="C302" s="3966" t="s">
        <v>10</v>
      </c>
      <c r="D302" s="4063" t="s">
        <v>319</v>
      </c>
      <c r="E302" s="4064"/>
      <c r="F302" s="4065"/>
      <c r="G302" s="3914" t="s">
        <v>317</v>
      </c>
      <c r="H302" s="4061" t="s">
        <v>20</v>
      </c>
      <c r="I302" s="3891" t="s">
        <v>21</v>
      </c>
      <c r="J302" s="3897" t="s">
        <v>119</v>
      </c>
      <c r="K302" s="528" t="s">
        <v>22</v>
      </c>
      <c r="L302" s="502">
        <f t="shared" ref="L302:L307" si="0">L309</f>
        <v>1.6</v>
      </c>
      <c r="M302" s="440" t="s">
        <v>233</v>
      </c>
      <c r="N302" s="439" t="s">
        <v>214</v>
      </c>
      <c r="O302" s="438"/>
    </row>
    <row r="303" spans="1:16" ht="15" x14ac:dyDescent="0.2">
      <c r="A303" s="4053"/>
      <c r="B303" s="3900"/>
      <c r="C303" s="3967"/>
      <c r="D303" s="4066"/>
      <c r="E303" s="4067"/>
      <c r="F303" s="3924"/>
      <c r="G303" s="3915"/>
      <c r="H303" s="3909"/>
      <c r="I303" s="3892"/>
      <c r="J303" s="3898"/>
      <c r="K303" s="523" t="s">
        <v>29</v>
      </c>
      <c r="L303" s="500">
        <f t="shared" si="0"/>
        <v>328.3</v>
      </c>
      <c r="M303" s="4155" t="s">
        <v>315</v>
      </c>
      <c r="N303" s="4159" t="s">
        <v>314</v>
      </c>
      <c r="O303" s="4161">
        <v>74</v>
      </c>
    </row>
    <row r="304" spans="1:16" ht="15" x14ac:dyDescent="0.2">
      <c r="A304" s="4053"/>
      <c r="B304" s="3900"/>
      <c r="C304" s="3967"/>
      <c r="D304" s="4066"/>
      <c r="E304" s="4067"/>
      <c r="F304" s="3924"/>
      <c r="G304" s="3915"/>
      <c r="H304" s="3909"/>
      <c r="I304" s="3892"/>
      <c r="J304" s="3898"/>
      <c r="K304" s="523" t="s">
        <v>209</v>
      </c>
      <c r="L304" s="500">
        <f t="shared" si="0"/>
        <v>1516.5</v>
      </c>
      <c r="M304" s="4015"/>
      <c r="N304" s="4160"/>
      <c r="O304" s="4162"/>
    </row>
    <row r="305" spans="1:15" ht="15" x14ac:dyDescent="0.2">
      <c r="A305" s="4053"/>
      <c r="B305" s="3900"/>
      <c r="C305" s="3967"/>
      <c r="D305" s="4066"/>
      <c r="E305" s="4067"/>
      <c r="F305" s="3924"/>
      <c r="G305" s="3915"/>
      <c r="H305" s="3909"/>
      <c r="I305" s="3892"/>
      <c r="J305" s="426"/>
      <c r="K305" s="523" t="s">
        <v>25</v>
      </c>
      <c r="L305" s="500">
        <f t="shared" si="0"/>
        <v>1844.7</v>
      </c>
      <c r="M305" s="464"/>
      <c r="N305" s="499"/>
      <c r="O305" s="433"/>
    </row>
    <row r="306" spans="1:15" ht="15" x14ac:dyDescent="0.2">
      <c r="A306" s="4053"/>
      <c r="B306" s="3900"/>
      <c r="C306" s="3967"/>
      <c r="D306" s="4066"/>
      <c r="E306" s="4067"/>
      <c r="F306" s="3924"/>
      <c r="G306" s="3915"/>
      <c r="H306" s="3909"/>
      <c r="I306" s="3892"/>
      <c r="J306" s="426"/>
      <c r="K306" s="751" t="s">
        <v>220</v>
      </c>
      <c r="L306" s="750">
        <f t="shared" si="0"/>
        <v>439.8</v>
      </c>
      <c r="M306" s="423"/>
      <c r="N306" s="422"/>
      <c r="O306" s="421"/>
    </row>
    <row r="307" spans="1:15" ht="15.75" thickBot="1" x14ac:dyDescent="0.25">
      <c r="A307" s="4053"/>
      <c r="B307" s="3900"/>
      <c r="C307" s="3967"/>
      <c r="D307" s="4066"/>
      <c r="E307" s="4067"/>
      <c r="F307" s="3924"/>
      <c r="G307" s="3915"/>
      <c r="H307" s="3909"/>
      <c r="I307" s="3892"/>
      <c r="J307" s="426"/>
      <c r="K307" s="670" t="s">
        <v>27</v>
      </c>
      <c r="L307" s="495">
        <f t="shared" si="0"/>
        <v>0</v>
      </c>
      <c r="M307" s="494"/>
      <c r="N307" s="493"/>
      <c r="O307" s="492"/>
    </row>
    <row r="308" spans="1:15" ht="15.75" thickBot="1" x14ac:dyDescent="0.25">
      <c r="A308" s="4054"/>
      <c r="B308" s="4056"/>
      <c r="C308" s="4057"/>
      <c r="D308" s="4068"/>
      <c r="E308" s="4069"/>
      <c r="F308" s="3925"/>
      <c r="G308" s="3916"/>
      <c r="H308" s="4062"/>
      <c r="I308" s="3893"/>
      <c r="J308" s="490"/>
      <c r="K308" s="450" t="s">
        <v>32</v>
      </c>
      <c r="L308" s="505">
        <f>SUM(L302:L307)</f>
        <v>4130.9000000000005</v>
      </c>
      <c r="M308" s="448"/>
      <c r="N308" s="447"/>
      <c r="O308" s="446"/>
    </row>
    <row r="309" spans="1:15" ht="15" x14ac:dyDescent="0.2">
      <c r="A309" s="4052" t="s">
        <v>47</v>
      </c>
      <c r="B309" s="4055" t="s">
        <v>10</v>
      </c>
      <c r="C309" s="3966" t="s">
        <v>10</v>
      </c>
      <c r="D309" s="445" t="s">
        <v>10</v>
      </c>
      <c r="E309" s="444"/>
      <c r="F309" s="3905" t="s">
        <v>318</v>
      </c>
      <c r="G309" s="3914" t="s">
        <v>317</v>
      </c>
      <c r="H309" s="4058" t="s">
        <v>20</v>
      </c>
      <c r="I309" s="3891" t="s">
        <v>228</v>
      </c>
      <c r="J309" s="587" t="s">
        <v>187</v>
      </c>
      <c r="K309" s="442" t="s">
        <v>22</v>
      </c>
      <c r="L309" s="441">
        <v>1.6</v>
      </c>
      <c r="M309" s="440" t="s">
        <v>226</v>
      </c>
      <c r="N309" s="439" t="s">
        <v>214</v>
      </c>
      <c r="O309" s="438"/>
    </row>
    <row r="310" spans="1:15" ht="15" x14ac:dyDescent="0.2">
      <c r="A310" s="4053"/>
      <c r="B310" s="3900"/>
      <c r="C310" s="3967"/>
      <c r="D310" s="428"/>
      <c r="E310" s="427"/>
      <c r="F310" s="3906"/>
      <c r="G310" s="3915"/>
      <c r="H310" s="4059"/>
      <c r="I310" s="3892"/>
      <c r="J310" s="461" t="s">
        <v>316</v>
      </c>
      <c r="K310" s="437" t="s">
        <v>29</v>
      </c>
      <c r="L310" s="460">
        <v>328.3</v>
      </c>
      <c r="M310" s="749" t="s">
        <v>315</v>
      </c>
      <c r="N310" s="434" t="s">
        <v>314</v>
      </c>
      <c r="O310" s="498">
        <v>74</v>
      </c>
    </row>
    <row r="311" spans="1:15" ht="15" x14ac:dyDescent="0.2">
      <c r="A311" s="4053"/>
      <c r="B311" s="3900"/>
      <c r="C311" s="3967"/>
      <c r="D311" s="428"/>
      <c r="E311" s="427"/>
      <c r="F311" s="3906"/>
      <c r="G311" s="3915"/>
      <c r="H311" s="4059"/>
      <c r="I311" s="3892"/>
      <c r="J311" s="426"/>
      <c r="K311" s="437" t="s">
        <v>209</v>
      </c>
      <c r="L311" s="460">
        <v>1516.5</v>
      </c>
      <c r="M311" s="748"/>
      <c r="N311" s="499"/>
      <c r="O311" s="433"/>
    </row>
    <row r="312" spans="1:15" ht="15" x14ac:dyDescent="0.2">
      <c r="A312" s="4053"/>
      <c r="B312" s="3900"/>
      <c r="C312" s="3967"/>
      <c r="D312" s="428"/>
      <c r="E312" s="427"/>
      <c r="F312" s="3906"/>
      <c r="G312" s="3915"/>
      <c r="H312" s="4059"/>
      <c r="I312" s="3892"/>
      <c r="J312" s="426"/>
      <c r="K312" s="437" t="s">
        <v>25</v>
      </c>
      <c r="L312" s="460">
        <v>1844.7</v>
      </c>
      <c r="M312" s="464"/>
      <c r="N312" s="499"/>
      <c r="O312" s="433"/>
    </row>
    <row r="313" spans="1:15" ht="15" x14ac:dyDescent="0.2">
      <c r="A313" s="4053"/>
      <c r="B313" s="3900"/>
      <c r="C313" s="3967"/>
      <c r="D313" s="428"/>
      <c r="E313" s="427"/>
      <c r="F313" s="3906"/>
      <c r="G313" s="3915"/>
      <c r="H313" s="4059"/>
      <c r="I313" s="3892"/>
      <c r="J313" s="426"/>
      <c r="K313" s="747" t="s">
        <v>220</v>
      </c>
      <c r="L313" s="746">
        <v>439.8</v>
      </c>
      <c r="M313" s="423"/>
      <c r="N313" s="422"/>
      <c r="O313" s="421"/>
    </row>
    <row r="314" spans="1:15" ht="15.75" thickBot="1" x14ac:dyDescent="0.25">
      <c r="A314" s="4053"/>
      <c r="B314" s="3900"/>
      <c r="C314" s="3967"/>
      <c r="D314" s="428"/>
      <c r="E314" s="427"/>
      <c r="F314" s="3906"/>
      <c r="G314" s="3915"/>
      <c r="H314" s="4059"/>
      <c r="I314" s="3892"/>
      <c r="J314" s="426"/>
      <c r="K314" s="425" t="s">
        <v>27</v>
      </c>
      <c r="L314" s="512"/>
      <c r="M314" s="494"/>
      <c r="N314" s="493"/>
      <c r="O314" s="492"/>
    </row>
    <row r="315" spans="1:15" ht="15.75" thickBot="1" x14ac:dyDescent="0.25">
      <c r="A315" s="4054"/>
      <c r="B315" s="4056"/>
      <c r="C315" s="4057"/>
      <c r="D315" s="454"/>
      <c r="E315" s="453"/>
      <c r="F315" s="3907"/>
      <c r="G315" s="3916"/>
      <c r="H315" s="4060"/>
      <c r="I315" s="3893"/>
      <c r="J315" s="490"/>
      <c r="K315" s="450" t="s">
        <v>32</v>
      </c>
      <c r="L315" s="449">
        <f>SUM(L309:L314)</f>
        <v>4130.9000000000005</v>
      </c>
      <c r="M315" s="448"/>
      <c r="N315" s="447"/>
      <c r="O315" s="446"/>
    </row>
    <row r="316" spans="1:15" ht="18.600000000000001" customHeight="1" thickBot="1" x14ac:dyDescent="0.25">
      <c r="A316" s="713" t="s">
        <v>47</v>
      </c>
      <c r="B316" s="712" t="s">
        <v>10</v>
      </c>
      <c r="C316" s="4107" t="s">
        <v>50</v>
      </c>
      <c r="D316" s="4107"/>
      <c r="E316" s="4107"/>
      <c r="F316" s="4107"/>
      <c r="G316" s="4107"/>
      <c r="H316" s="4107"/>
      <c r="I316" s="4108"/>
      <c r="J316" s="562"/>
      <c r="K316" s="710" t="s">
        <v>32</v>
      </c>
      <c r="L316" s="709">
        <f>L308*1</f>
        <v>4130.9000000000005</v>
      </c>
      <c r="M316" s="559"/>
      <c r="N316" s="559"/>
      <c r="O316" s="558"/>
    </row>
    <row r="317" spans="1:15" ht="14.25" customHeight="1" thickBot="1" x14ac:dyDescent="0.25">
      <c r="A317" s="745" t="s">
        <v>47</v>
      </c>
      <c r="B317" s="743" t="s">
        <v>33</v>
      </c>
      <c r="C317" s="600" t="s">
        <v>313</v>
      </c>
      <c r="D317" s="599"/>
      <c r="E317" s="599"/>
      <c r="F317" s="599"/>
      <c r="G317" s="599"/>
      <c r="H317" s="599"/>
      <c r="I317" s="599"/>
      <c r="J317" s="537"/>
      <c r="K317" s="599"/>
      <c r="L317" s="599"/>
      <c r="M317" s="598"/>
      <c r="N317" s="598"/>
      <c r="O317" s="597"/>
    </row>
    <row r="318" spans="1:15" ht="24" customHeight="1" thickBot="1" x14ac:dyDescent="0.25">
      <c r="A318" s="744"/>
      <c r="B318" s="743"/>
      <c r="C318" s="595"/>
      <c r="D318" s="595"/>
      <c r="E318" s="595"/>
      <c r="F318" s="595"/>
      <c r="G318" s="595"/>
      <c r="H318" s="595"/>
      <c r="I318" s="595"/>
      <c r="J318" s="595"/>
      <c r="K318" s="595"/>
      <c r="L318" s="595"/>
      <c r="M318" s="742" t="s">
        <v>312</v>
      </c>
      <c r="N318" s="531" t="s">
        <v>214</v>
      </c>
      <c r="O318" s="672"/>
    </row>
    <row r="319" spans="1:15" ht="15" customHeight="1" x14ac:dyDescent="0.2">
      <c r="A319" s="4070" t="s">
        <v>47</v>
      </c>
      <c r="B319" s="4073" t="s">
        <v>33</v>
      </c>
      <c r="C319" s="4075" t="s">
        <v>10</v>
      </c>
      <c r="D319" s="4080" t="s">
        <v>311</v>
      </c>
      <c r="E319" s="4081"/>
      <c r="F319" s="4082"/>
      <c r="G319" s="3914" t="s">
        <v>308</v>
      </c>
      <c r="H319" s="4078" t="s">
        <v>20</v>
      </c>
      <c r="I319" s="4035" t="s">
        <v>21</v>
      </c>
      <c r="J319" s="3897" t="s">
        <v>119</v>
      </c>
      <c r="K319" s="528" t="s">
        <v>22</v>
      </c>
      <c r="L319" s="741">
        <f>L325</f>
        <v>0.5</v>
      </c>
      <c r="M319" s="654" t="s">
        <v>233</v>
      </c>
      <c r="N319" s="653" t="s">
        <v>214</v>
      </c>
      <c r="O319" s="652"/>
    </row>
    <row r="320" spans="1:15" ht="15" x14ac:dyDescent="0.2">
      <c r="A320" s="4071"/>
      <c r="B320" s="3935"/>
      <c r="C320" s="4076"/>
      <c r="D320" s="4083"/>
      <c r="E320" s="4084"/>
      <c r="F320" s="4085"/>
      <c r="G320" s="3915"/>
      <c r="H320" s="3938"/>
      <c r="I320" s="4036"/>
      <c r="J320" s="3898"/>
      <c r="K320" s="523" t="s">
        <v>29</v>
      </c>
      <c r="L320" s="739">
        <f>L326</f>
        <v>278.60000000000002</v>
      </c>
      <c r="M320" s="464" t="s">
        <v>310</v>
      </c>
      <c r="N320" s="644" t="s">
        <v>214</v>
      </c>
      <c r="O320" s="740">
        <v>173</v>
      </c>
    </row>
    <row r="321" spans="1:15" ht="15" x14ac:dyDescent="0.2">
      <c r="A321" s="4071"/>
      <c r="B321" s="3935"/>
      <c r="C321" s="4076"/>
      <c r="D321" s="4083"/>
      <c r="E321" s="4084"/>
      <c r="F321" s="4085"/>
      <c r="G321" s="3915"/>
      <c r="H321" s="3938"/>
      <c r="I321" s="4036"/>
      <c r="J321" s="426"/>
      <c r="K321" s="523" t="s">
        <v>209</v>
      </c>
      <c r="L321" s="739">
        <f>L327</f>
        <v>0</v>
      </c>
      <c r="M321" s="645"/>
      <c r="N321" s="644"/>
      <c r="O321" s="643"/>
    </row>
    <row r="322" spans="1:15" ht="15" x14ac:dyDescent="0.2">
      <c r="A322" s="4071"/>
      <c r="B322" s="3935"/>
      <c r="C322" s="4076"/>
      <c r="D322" s="4083"/>
      <c r="E322" s="4084"/>
      <c r="F322" s="4085"/>
      <c r="G322" s="3915"/>
      <c r="H322" s="3938"/>
      <c r="I322" s="4036"/>
      <c r="J322" s="426"/>
      <c r="K322" s="523" t="s">
        <v>25</v>
      </c>
      <c r="L322" s="739">
        <f>L328</f>
        <v>526</v>
      </c>
      <c r="M322" s="645"/>
      <c r="N322" s="644"/>
      <c r="O322" s="643"/>
    </row>
    <row r="323" spans="1:15" ht="15.75" thickBot="1" x14ac:dyDescent="0.25">
      <c r="A323" s="4071"/>
      <c r="B323" s="3935"/>
      <c r="C323" s="4076"/>
      <c r="D323" s="4083"/>
      <c r="E323" s="4084"/>
      <c r="F323" s="4085"/>
      <c r="G323" s="3915"/>
      <c r="H323" s="3938"/>
      <c r="I323" s="4036"/>
      <c r="J323" s="426"/>
      <c r="K323" s="670" t="s">
        <v>27</v>
      </c>
      <c r="L323" s="738">
        <f>L329</f>
        <v>0</v>
      </c>
      <c r="M323" s="635"/>
      <c r="N323" s="634"/>
      <c r="O323" s="633"/>
    </row>
    <row r="324" spans="1:15" ht="21" customHeight="1" thickBot="1" x14ac:dyDescent="0.25">
      <c r="A324" s="4072"/>
      <c r="B324" s="4074"/>
      <c r="C324" s="4077"/>
      <c r="D324" s="4086"/>
      <c r="E324" s="4087"/>
      <c r="F324" s="4088"/>
      <c r="G324" s="3916"/>
      <c r="H324" s="4079"/>
      <c r="I324" s="4037"/>
      <c r="J324" s="490"/>
      <c r="K324" s="737" t="s">
        <v>32</v>
      </c>
      <c r="L324" s="736">
        <f>SUM(L319:L323)</f>
        <v>805.1</v>
      </c>
      <c r="M324" s="735"/>
      <c r="N324" s="734"/>
      <c r="O324" s="733"/>
    </row>
    <row r="325" spans="1:15" ht="15" x14ac:dyDescent="0.2">
      <c r="A325" s="4070" t="s">
        <v>47</v>
      </c>
      <c r="B325" s="4073" t="s">
        <v>33</v>
      </c>
      <c r="C325" s="4075" t="s">
        <v>10</v>
      </c>
      <c r="D325" s="732" t="s">
        <v>10</v>
      </c>
      <c r="E325" s="731"/>
      <c r="F325" s="3905" t="s">
        <v>309</v>
      </c>
      <c r="G325" s="3914" t="s">
        <v>308</v>
      </c>
      <c r="H325" s="4078" t="s">
        <v>20</v>
      </c>
      <c r="I325" s="4035" t="s">
        <v>228</v>
      </c>
      <c r="J325" s="578" t="s">
        <v>187</v>
      </c>
      <c r="K325" s="730" t="s">
        <v>22</v>
      </c>
      <c r="L325" s="729">
        <v>0.5</v>
      </c>
      <c r="M325" s="645" t="s">
        <v>226</v>
      </c>
      <c r="N325" s="728" t="s">
        <v>214</v>
      </c>
      <c r="O325" s="649"/>
    </row>
    <row r="326" spans="1:15" ht="25.5" x14ac:dyDescent="0.2">
      <c r="A326" s="4071"/>
      <c r="B326" s="3935"/>
      <c r="C326" s="4076"/>
      <c r="D326" s="723"/>
      <c r="E326" s="722"/>
      <c r="F326" s="3906"/>
      <c r="G326" s="3915"/>
      <c r="H326" s="3938"/>
      <c r="I326" s="4036"/>
      <c r="J326" s="461" t="s">
        <v>307</v>
      </c>
      <c r="K326" s="725" t="s">
        <v>29</v>
      </c>
      <c r="L326" s="727">
        <v>278.60000000000002</v>
      </c>
      <c r="M326" s="435" t="s">
        <v>306</v>
      </c>
      <c r="N326" s="650" t="s">
        <v>214</v>
      </c>
      <c r="O326" s="726">
        <v>143</v>
      </c>
    </row>
    <row r="327" spans="1:15" ht="15" x14ac:dyDescent="0.2">
      <c r="A327" s="4071"/>
      <c r="B327" s="3935"/>
      <c r="C327" s="4076"/>
      <c r="D327" s="723"/>
      <c r="E327" s="722"/>
      <c r="F327" s="3906"/>
      <c r="G327" s="3915"/>
      <c r="H327" s="3938"/>
      <c r="I327" s="4036"/>
      <c r="J327" s="426"/>
      <c r="K327" s="725" t="s">
        <v>209</v>
      </c>
      <c r="L327" s="724"/>
      <c r="M327" s="4153" t="s">
        <v>305</v>
      </c>
      <c r="N327" s="644"/>
      <c r="O327" s="649"/>
    </row>
    <row r="328" spans="1:15" ht="15" x14ac:dyDescent="0.2">
      <c r="A328" s="4071"/>
      <c r="B328" s="3935"/>
      <c r="C328" s="4076"/>
      <c r="D328" s="723"/>
      <c r="E328" s="722"/>
      <c r="F328" s="3906"/>
      <c r="G328" s="3915"/>
      <c r="H328" s="3938"/>
      <c r="I328" s="4036"/>
      <c r="J328" s="426"/>
      <c r="K328" s="725" t="s">
        <v>25</v>
      </c>
      <c r="L328" s="724">
        <v>526</v>
      </c>
      <c r="M328" s="4154"/>
      <c r="N328" s="644" t="s">
        <v>214</v>
      </c>
      <c r="O328" s="649">
        <v>30</v>
      </c>
    </row>
    <row r="329" spans="1:15" ht="13.5" customHeight="1" thickBot="1" x14ac:dyDescent="0.25">
      <c r="A329" s="4071"/>
      <c r="B329" s="3935"/>
      <c r="C329" s="4076"/>
      <c r="D329" s="723"/>
      <c r="E329" s="722"/>
      <c r="F329" s="3906"/>
      <c r="G329" s="3915"/>
      <c r="H329" s="3938"/>
      <c r="I329" s="4036"/>
      <c r="J329" s="721"/>
      <c r="K329" s="720" t="s">
        <v>27</v>
      </c>
      <c r="L329" s="719"/>
      <c r="M329" s="635"/>
      <c r="N329" s="634"/>
      <c r="O329" s="633"/>
    </row>
    <row r="330" spans="1:15" ht="21" customHeight="1" thickBot="1" x14ac:dyDescent="0.25">
      <c r="A330" s="4072"/>
      <c r="B330" s="4074"/>
      <c r="C330" s="4077"/>
      <c r="D330" s="718"/>
      <c r="E330" s="717"/>
      <c r="F330" s="3907"/>
      <c r="G330" s="3916"/>
      <c r="H330" s="4079"/>
      <c r="I330" s="4037"/>
      <c r="J330" s="716"/>
      <c r="K330" s="715" t="s">
        <v>32</v>
      </c>
      <c r="L330" s="714">
        <f>SUM(L325:L329)</f>
        <v>805.1</v>
      </c>
      <c r="M330" s="625"/>
      <c r="N330" s="624"/>
      <c r="O330" s="623"/>
    </row>
    <row r="331" spans="1:15" ht="17.25" customHeight="1" thickBot="1" x14ac:dyDescent="0.25">
      <c r="A331" s="713" t="s">
        <v>47</v>
      </c>
      <c r="B331" s="712" t="s">
        <v>33</v>
      </c>
      <c r="C331" s="4107" t="s">
        <v>50</v>
      </c>
      <c r="D331" s="4107"/>
      <c r="E331" s="4107"/>
      <c r="F331" s="4107"/>
      <c r="G331" s="4107"/>
      <c r="H331" s="4107"/>
      <c r="I331" s="4108"/>
      <c r="J331" s="711"/>
      <c r="K331" s="710" t="s">
        <v>32</v>
      </c>
      <c r="L331" s="709">
        <f>L324*1</f>
        <v>805.1</v>
      </c>
      <c r="M331" s="559"/>
      <c r="N331" s="559"/>
      <c r="O331" s="558"/>
    </row>
    <row r="332" spans="1:15" ht="23.25" customHeight="1" thickBot="1" x14ac:dyDescent="0.25">
      <c r="A332" s="596" t="s">
        <v>47</v>
      </c>
      <c r="B332" s="601" t="s">
        <v>38</v>
      </c>
      <c r="C332" s="600" t="s">
        <v>304</v>
      </c>
      <c r="D332" s="599"/>
      <c r="E332" s="599"/>
      <c r="F332" s="599"/>
      <c r="G332" s="599"/>
      <c r="H332" s="599"/>
      <c r="I332" s="599"/>
      <c r="J332" s="599"/>
      <c r="K332" s="599"/>
      <c r="L332" s="599"/>
      <c r="M332" s="598"/>
      <c r="N332" s="598"/>
      <c r="O332" s="597"/>
    </row>
    <row r="333" spans="1:15" ht="22.15" customHeight="1" thickBot="1" x14ac:dyDescent="0.25">
      <c r="A333" s="596"/>
      <c r="B333" s="411"/>
      <c r="C333" s="595"/>
      <c r="D333" s="595"/>
      <c r="E333" s="595"/>
      <c r="F333" s="595"/>
      <c r="G333" s="595"/>
      <c r="H333" s="595"/>
      <c r="I333" s="595"/>
      <c r="J333" s="595"/>
      <c r="K333" s="595"/>
      <c r="L333" s="595"/>
      <c r="M333" s="532" t="s">
        <v>303</v>
      </c>
      <c r="N333" s="531" t="s">
        <v>214</v>
      </c>
      <c r="O333" s="672">
        <v>8</v>
      </c>
    </row>
    <row r="334" spans="1:15" ht="15" customHeight="1" x14ac:dyDescent="0.2">
      <c r="A334" s="583" t="s">
        <v>47</v>
      </c>
      <c r="B334" s="3899" t="s">
        <v>38</v>
      </c>
      <c r="C334" s="581" t="s">
        <v>10</v>
      </c>
      <c r="D334" s="4080" t="s">
        <v>302</v>
      </c>
      <c r="E334" s="4081"/>
      <c r="F334" s="4082"/>
      <c r="G334" s="3914" t="s">
        <v>278</v>
      </c>
      <c r="H334" s="3908" t="s">
        <v>20</v>
      </c>
      <c r="I334" s="3891" t="s">
        <v>21</v>
      </c>
      <c r="J334" s="3897" t="s">
        <v>119</v>
      </c>
      <c r="K334" s="528" t="s">
        <v>22</v>
      </c>
      <c r="L334" s="502">
        <f>L340+L346+L352+L358+L364+L370+L376+L382+L388+L394</f>
        <v>11.7</v>
      </c>
      <c r="M334" s="440" t="s">
        <v>301</v>
      </c>
      <c r="N334" s="439" t="s">
        <v>214</v>
      </c>
      <c r="O334" s="577">
        <v>9</v>
      </c>
    </row>
    <row r="335" spans="1:15" ht="15" customHeight="1" x14ac:dyDescent="0.2">
      <c r="A335" s="591"/>
      <c r="B335" s="3900"/>
      <c r="C335" s="594"/>
      <c r="D335" s="4083"/>
      <c r="E335" s="4084"/>
      <c r="F335" s="4085"/>
      <c r="G335" s="3915"/>
      <c r="H335" s="3909"/>
      <c r="I335" s="3892"/>
      <c r="J335" s="3898"/>
      <c r="K335" s="523" t="s">
        <v>29</v>
      </c>
      <c r="L335" s="708">
        <f>L341+L347+L353+L359+L365+L371+L377+L383+L389+L395</f>
        <v>3800.5</v>
      </c>
      <c r="M335" s="464" t="s">
        <v>300</v>
      </c>
      <c r="N335" s="499" t="s">
        <v>280</v>
      </c>
      <c r="O335" s="498">
        <v>676315</v>
      </c>
    </row>
    <row r="336" spans="1:15" ht="15" x14ac:dyDescent="0.2">
      <c r="A336" s="591"/>
      <c r="B336" s="3900"/>
      <c r="C336" s="594"/>
      <c r="D336" s="4083"/>
      <c r="E336" s="4084"/>
      <c r="F336" s="4085"/>
      <c r="G336" s="3915"/>
      <c r="H336" s="3909"/>
      <c r="I336" s="3892"/>
      <c r="J336" s="426"/>
      <c r="K336" s="523" t="s">
        <v>209</v>
      </c>
      <c r="L336" s="500">
        <f>L342+L348+L354+L360+L366+L372+L378+L384+L390+L396</f>
        <v>1068.5999999999999</v>
      </c>
      <c r="M336" s="464"/>
      <c r="N336" s="499"/>
      <c r="O336" s="433"/>
    </row>
    <row r="337" spans="1:27" ht="15" x14ac:dyDescent="0.2">
      <c r="A337" s="591"/>
      <c r="B337" s="3900"/>
      <c r="C337" s="594"/>
      <c r="D337" s="4083"/>
      <c r="E337" s="4084"/>
      <c r="F337" s="4085"/>
      <c r="G337" s="3915"/>
      <c r="H337" s="3909"/>
      <c r="I337" s="3892"/>
      <c r="J337" s="426"/>
      <c r="K337" s="523" t="s">
        <v>25</v>
      </c>
      <c r="L337" s="708">
        <f>L343+L349+L355+L361+L367+L373+L379+L385+L391+L397+L403</f>
        <v>2977.2999999999997</v>
      </c>
      <c r="M337" s="464"/>
      <c r="N337" s="499"/>
      <c r="O337" s="433"/>
    </row>
    <row r="338" spans="1:27" ht="15.75" thickBot="1" x14ac:dyDescent="0.25">
      <c r="A338" s="591"/>
      <c r="B338" s="3900"/>
      <c r="C338" s="594"/>
      <c r="D338" s="4083"/>
      <c r="E338" s="4084"/>
      <c r="F338" s="4085"/>
      <c r="G338" s="3915"/>
      <c r="H338" s="3909"/>
      <c r="I338" s="3892"/>
      <c r="J338" s="426"/>
      <c r="K338" s="670" t="s">
        <v>27</v>
      </c>
      <c r="L338" s="495">
        <f>L344+L350+L356+L362+L368+L374+L380+L386+L392+L398</f>
        <v>0</v>
      </c>
      <c r="M338" s="494"/>
      <c r="N338" s="493"/>
      <c r="O338" s="492"/>
    </row>
    <row r="339" spans="1:27" ht="15.75" thickBot="1" x14ac:dyDescent="0.25">
      <c r="A339" s="564"/>
      <c r="B339" s="3901"/>
      <c r="C339" s="593"/>
      <c r="D339" s="4086"/>
      <c r="E339" s="4087"/>
      <c r="F339" s="4088"/>
      <c r="G339" s="3916"/>
      <c r="H339" s="3910"/>
      <c r="I339" s="3893"/>
      <c r="J339" s="490"/>
      <c r="K339" s="450" t="s">
        <v>32</v>
      </c>
      <c r="L339" s="505">
        <f>SUM(L334:L338)</f>
        <v>7858.0999999999985</v>
      </c>
      <c r="M339" s="448"/>
      <c r="N339" s="447"/>
      <c r="O339" s="446"/>
    </row>
    <row r="340" spans="1:27" ht="18.75" customHeight="1" x14ac:dyDescent="0.2">
      <c r="A340" s="583" t="s">
        <v>47</v>
      </c>
      <c r="B340" s="3899" t="s">
        <v>38</v>
      </c>
      <c r="C340" s="581" t="s">
        <v>10</v>
      </c>
      <c r="D340" s="580" t="s">
        <v>10</v>
      </c>
      <c r="E340" s="444"/>
      <c r="F340" s="3905" t="s">
        <v>299</v>
      </c>
      <c r="G340" s="3914" t="s">
        <v>278</v>
      </c>
      <c r="H340" s="4061" t="s">
        <v>20</v>
      </c>
      <c r="I340" s="3891" t="s">
        <v>21</v>
      </c>
      <c r="J340" s="669" t="s">
        <v>119</v>
      </c>
      <c r="K340" s="442" t="s">
        <v>22</v>
      </c>
      <c r="L340" s="441">
        <v>1.6</v>
      </c>
      <c r="M340" s="440" t="s">
        <v>226</v>
      </c>
      <c r="N340" s="439" t="s">
        <v>214</v>
      </c>
      <c r="O340" s="577">
        <v>1</v>
      </c>
    </row>
    <row r="341" spans="1:27" ht="15" x14ac:dyDescent="0.2">
      <c r="A341" s="591"/>
      <c r="B341" s="3900"/>
      <c r="C341" s="594"/>
      <c r="D341" s="571"/>
      <c r="E341" s="427"/>
      <c r="F341" s="3906"/>
      <c r="G341" s="3915"/>
      <c r="H341" s="3909"/>
      <c r="I341" s="3892"/>
      <c r="J341" s="461" t="s">
        <v>298</v>
      </c>
      <c r="K341" s="437" t="s">
        <v>29</v>
      </c>
      <c r="L341" s="460">
        <v>2695.3</v>
      </c>
      <c r="M341" s="435" t="s">
        <v>281</v>
      </c>
      <c r="N341" s="434" t="s">
        <v>280</v>
      </c>
      <c r="O341" s="498">
        <v>90305</v>
      </c>
    </row>
    <row r="342" spans="1:27" ht="15" x14ac:dyDescent="0.2">
      <c r="A342" s="591"/>
      <c r="B342" s="3900"/>
      <c r="C342" s="594"/>
      <c r="D342" s="571"/>
      <c r="E342" s="427"/>
      <c r="F342" s="3906"/>
      <c r="G342" s="3915"/>
      <c r="H342" s="3909"/>
      <c r="I342" s="3892"/>
      <c r="J342" s="426"/>
      <c r="K342" s="437" t="s">
        <v>209</v>
      </c>
      <c r="L342" s="460"/>
      <c r="M342" s="464"/>
      <c r="N342" s="499"/>
      <c r="O342" s="433"/>
    </row>
    <row r="343" spans="1:27" ht="15" x14ac:dyDescent="0.2">
      <c r="A343" s="591"/>
      <c r="B343" s="3900"/>
      <c r="C343" s="594"/>
      <c r="D343" s="571"/>
      <c r="E343" s="427"/>
      <c r="F343" s="3906"/>
      <c r="G343" s="3915"/>
      <c r="H343" s="3909"/>
      <c r="I343" s="3892"/>
      <c r="J343" s="426"/>
      <c r="K343" s="437" t="s">
        <v>25</v>
      </c>
      <c r="L343" s="460">
        <v>203.3</v>
      </c>
      <c r="M343" s="464"/>
      <c r="N343" s="499"/>
      <c r="O343" s="433"/>
    </row>
    <row r="344" spans="1:27" ht="15.75" thickBot="1" x14ac:dyDescent="0.25">
      <c r="A344" s="591"/>
      <c r="B344" s="3900"/>
      <c r="C344" s="594"/>
      <c r="D344" s="571"/>
      <c r="E344" s="427"/>
      <c r="F344" s="3906"/>
      <c r="G344" s="3915"/>
      <c r="H344" s="3909"/>
      <c r="I344" s="3892"/>
      <c r="J344" s="426"/>
      <c r="K344" s="425" t="s">
        <v>27</v>
      </c>
      <c r="L344" s="512"/>
      <c r="M344" s="494"/>
      <c r="N344" s="493"/>
      <c r="O344" s="492"/>
    </row>
    <row r="345" spans="1:27" ht="15.75" thickBot="1" x14ac:dyDescent="0.25">
      <c r="A345" s="564"/>
      <c r="B345" s="3901"/>
      <c r="C345" s="593"/>
      <c r="D345" s="566"/>
      <c r="E345" s="453"/>
      <c r="F345" s="3907"/>
      <c r="G345" s="3916"/>
      <c r="H345" s="4062"/>
      <c r="I345" s="3893"/>
      <c r="J345" s="490"/>
      <c r="K345" s="450" t="s">
        <v>32</v>
      </c>
      <c r="L345" s="449">
        <f>SUM(L340:L344)</f>
        <v>2900.2000000000003</v>
      </c>
      <c r="M345" s="448"/>
      <c r="N345" s="447"/>
      <c r="O345" s="446"/>
    </row>
    <row r="346" spans="1:27" ht="21" customHeight="1" x14ac:dyDescent="0.2">
      <c r="A346" s="583" t="s">
        <v>47</v>
      </c>
      <c r="B346" s="3899" t="s">
        <v>38</v>
      </c>
      <c r="C346" s="581" t="s">
        <v>10</v>
      </c>
      <c r="D346" s="580" t="s">
        <v>33</v>
      </c>
      <c r="E346" s="444"/>
      <c r="F346" s="3905" t="s">
        <v>297</v>
      </c>
      <c r="G346" s="3914" t="s">
        <v>278</v>
      </c>
      <c r="H346" s="4061" t="s">
        <v>20</v>
      </c>
      <c r="I346" s="3891" t="s">
        <v>21</v>
      </c>
      <c r="J346" s="669" t="s">
        <v>119</v>
      </c>
      <c r="K346" s="442" t="s">
        <v>22</v>
      </c>
      <c r="L346" s="441">
        <v>1.6</v>
      </c>
      <c r="M346" s="440" t="s">
        <v>226</v>
      </c>
      <c r="N346" s="439" t="s">
        <v>214</v>
      </c>
      <c r="O346" s="577">
        <v>1</v>
      </c>
    </row>
    <row r="347" spans="1:27" ht="15" x14ac:dyDescent="0.2">
      <c r="A347" s="591"/>
      <c r="B347" s="3900"/>
      <c r="C347" s="594"/>
      <c r="D347" s="571"/>
      <c r="E347" s="427"/>
      <c r="F347" s="3906"/>
      <c r="G347" s="3915"/>
      <c r="H347" s="3909"/>
      <c r="I347" s="3892"/>
      <c r="J347" s="461" t="s">
        <v>292</v>
      </c>
      <c r="K347" s="437" t="s">
        <v>29</v>
      </c>
      <c r="L347" s="460">
        <v>275</v>
      </c>
      <c r="M347" s="435" t="s">
        <v>281</v>
      </c>
      <c r="N347" s="434" t="s">
        <v>280</v>
      </c>
      <c r="O347" s="498">
        <v>297000</v>
      </c>
    </row>
    <row r="348" spans="1:27" ht="15" x14ac:dyDescent="0.2">
      <c r="A348" s="591"/>
      <c r="B348" s="3900"/>
      <c r="C348" s="594"/>
      <c r="D348" s="571"/>
      <c r="E348" s="427"/>
      <c r="F348" s="3906"/>
      <c r="G348" s="3915"/>
      <c r="H348" s="3909"/>
      <c r="I348" s="3892"/>
      <c r="J348" s="426"/>
      <c r="K348" s="437" t="s">
        <v>209</v>
      </c>
      <c r="L348" s="460"/>
      <c r="M348" s="464"/>
      <c r="N348" s="499"/>
      <c r="O348" s="433"/>
    </row>
    <row r="349" spans="1:27" ht="15" x14ac:dyDescent="0.2">
      <c r="A349" s="591"/>
      <c r="B349" s="3900"/>
      <c r="C349" s="594"/>
      <c r="D349" s="571"/>
      <c r="E349" s="427"/>
      <c r="F349" s="694"/>
      <c r="G349" s="3915"/>
      <c r="H349" s="3909"/>
      <c r="I349" s="3892"/>
      <c r="J349" s="426"/>
      <c r="K349" s="437" t="s">
        <v>25</v>
      </c>
      <c r="L349" s="707">
        <v>145.80000000000001</v>
      </c>
      <c r="M349" s="464"/>
      <c r="N349" s="499"/>
      <c r="O349" s="433"/>
      <c r="R349" s="361" t="s">
        <v>296</v>
      </c>
      <c r="S349" s="361">
        <v>352.5</v>
      </c>
      <c r="V349" s="361">
        <v>341.7</v>
      </c>
    </row>
    <row r="350" spans="1:27" ht="15.75" thickBot="1" x14ac:dyDescent="0.25">
      <c r="A350" s="591"/>
      <c r="B350" s="3900"/>
      <c r="C350" s="594"/>
      <c r="D350" s="571"/>
      <c r="E350" s="427"/>
      <c r="F350" s="693"/>
      <c r="G350" s="3915"/>
      <c r="H350" s="3909"/>
      <c r="I350" s="3892"/>
      <c r="J350" s="426"/>
      <c r="K350" s="425" t="s">
        <v>27</v>
      </c>
      <c r="L350" s="512"/>
      <c r="M350" s="494"/>
      <c r="N350" s="493"/>
      <c r="O350" s="492"/>
      <c r="Y350" s="429"/>
      <c r="AA350" s="429"/>
    </row>
    <row r="351" spans="1:27" ht="24.6" customHeight="1" thickBot="1" x14ac:dyDescent="0.25">
      <c r="A351" s="564"/>
      <c r="B351" s="3901"/>
      <c r="C351" s="593"/>
      <c r="D351" s="566"/>
      <c r="E351" s="453"/>
      <c r="F351" s="692"/>
      <c r="G351" s="3916"/>
      <c r="H351" s="4062"/>
      <c r="I351" s="3893"/>
      <c r="J351" s="490"/>
      <c r="K351" s="450" t="s">
        <v>32</v>
      </c>
      <c r="L351" s="449">
        <f>SUM(L346:L350)</f>
        <v>422.40000000000003</v>
      </c>
      <c r="M351" s="448"/>
      <c r="N351" s="447"/>
      <c r="O351" s="446"/>
    </row>
    <row r="352" spans="1:27" ht="15" x14ac:dyDescent="0.2">
      <c r="A352" s="583" t="s">
        <v>47</v>
      </c>
      <c r="B352" s="3899" t="s">
        <v>38</v>
      </c>
      <c r="C352" s="581" t="s">
        <v>10</v>
      </c>
      <c r="D352" s="580" t="s">
        <v>38</v>
      </c>
      <c r="E352" s="444"/>
      <c r="F352" s="3905" t="s">
        <v>295</v>
      </c>
      <c r="G352" s="3914" t="s">
        <v>278</v>
      </c>
      <c r="H352" s="4061" t="s">
        <v>20</v>
      </c>
      <c r="I352" s="3891" t="s">
        <v>228</v>
      </c>
      <c r="J352" s="578" t="s">
        <v>187</v>
      </c>
      <c r="K352" s="442" t="s">
        <v>22</v>
      </c>
      <c r="L352" s="441">
        <v>2.5</v>
      </c>
      <c r="M352" s="440" t="s">
        <v>226</v>
      </c>
      <c r="N352" s="439" t="s">
        <v>214</v>
      </c>
      <c r="O352" s="577">
        <v>1</v>
      </c>
    </row>
    <row r="353" spans="1:15" ht="15" x14ac:dyDescent="0.2">
      <c r="A353" s="591"/>
      <c r="B353" s="3900"/>
      <c r="C353" s="594"/>
      <c r="D353" s="571"/>
      <c r="E353" s="427"/>
      <c r="F353" s="3906"/>
      <c r="G353" s="3915"/>
      <c r="H353" s="3909"/>
      <c r="I353" s="3892"/>
      <c r="J353" s="461" t="s">
        <v>249</v>
      </c>
      <c r="K353" s="437" t="s">
        <v>29</v>
      </c>
      <c r="L353" s="460">
        <v>73.599999999999994</v>
      </c>
      <c r="M353" s="435" t="s">
        <v>281</v>
      </c>
      <c r="N353" s="434" t="s">
        <v>280</v>
      </c>
      <c r="O353" s="498">
        <v>32625</v>
      </c>
    </row>
    <row r="354" spans="1:15" ht="15" x14ac:dyDescent="0.2">
      <c r="A354" s="591"/>
      <c r="B354" s="3900"/>
      <c r="C354" s="594"/>
      <c r="D354" s="571"/>
      <c r="E354" s="427"/>
      <c r="F354" s="3906"/>
      <c r="G354" s="3915"/>
      <c r="H354" s="3909"/>
      <c r="I354" s="3892"/>
      <c r="J354" s="705"/>
      <c r="K354" s="437" t="s">
        <v>209</v>
      </c>
      <c r="L354" s="460">
        <v>1068.5999999999999</v>
      </c>
      <c r="M354" s="464"/>
      <c r="N354" s="499"/>
      <c r="O354" s="433"/>
    </row>
    <row r="355" spans="1:15" ht="15" x14ac:dyDescent="0.2">
      <c r="A355" s="591"/>
      <c r="B355" s="3900"/>
      <c r="C355" s="594"/>
      <c r="D355" s="571"/>
      <c r="E355" s="427"/>
      <c r="F355" s="694"/>
      <c r="G355" s="3915"/>
      <c r="H355" s="3909"/>
      <c r="I355" s="3892"/>
      <c r="J355" s="705"/>
      <c r="K355" s="437" t="s">
        <v>25</v>
      </c>
      <c r="L355" s="460">
        <v>846.6</v>
      </c>
      <c r="M355" s="464"/>
      <c r="N355" s="499"/>
      <c r="O355" s="433"/>
    </row>
    <row r="356" spans="1:15" ht="15.75" thickBot="1" x14ac:dyDescent="0.25">
      <c r="A356" s="591"/>
      <c r="B356" s="3900"/>
      <c r="C356" s="594"/>
      <c r="D356" s="571"/>
      <c r="E356" s="427"/>
      <c r="F356" s="706"/>
      <c r="G356" s="3915"/>
      <c r="H356" s="3909"/>
      <c r="I356" s="3892"/>
      <c r="J356" s="705"/>
      <c r="K356" s="425" t="s">
        <v>27</v>
      </c>
      <c r="L356" s="512"/>
      <c r="M356" s="494"/>
      <c r="N356" s="493"/>
      <c r="O356" s="492"/>
    </row>
    <row r="357" spans="1:15" ht="25.15" customHeight="1" thickBot="1" x14ac:dyDescent="0.25">
      <c r="A357" s="564"/>
      <c r="B357" s="3901"/>
      <c r="C357" s="593"/>
      <c r="D357" s="566"/>
      <c r="E357" s="453"/>
      <c r="F357" s="692"/>
      <c r="G357" s="3916"/>
      <c r="H357" s="4062"/>
      <c r="I357" s="3893"/>
      <c r="J357" s="704"/>
      <c r="K357" s="450" t="s">
        <v>32</v>
      </c>
      <c r="L357" s="449">
        <f>SUM(L352:L356)</f>
        <v>1991.2999999999997</v>
      </c>
      <c r="M357" s="448"/>
      <c r="N357" s="447"/>
      <c r="O357" s="446"/>
    </row>
    <row r="358" spans="1:15" ht="21" customHeight="1" x14ac:dyDescent="0.2">
      <c r="A358" s="583" t="s">
        <v>47</v>
      </c>
      <c r="B358" s="3899" t="s">
        <v>38</v>
      </c>
      <c r="C358" s="581" t="s">
        <v>10</v>
      </c>
      <c r="D358" s="580" t="s">
        <v>42</v>
      </c>
      <c r="E358" s="444"/>
      <c r="F358" s="3905" t="s">
        <v>294</v>
      </c>
      <c r="G358" s="3914" t="s">
        <v>278</v>
      </c>
      <c r="H358" s="4061" t="s">
        <v>20</v>
      </c>
      <c r="I358" s="3891" t="s">
        <v>21</v>
      </c>
      <c r="J358" s="587" t="s">
        <v>119</v>
      </c>
      <c r="K358" s="442" t="s">
        <v>22</v>
      </c>
      <c r="L358" s="441"/>
      <c r="M358" s="440" t="s">
        <v>226</v>
      </c>
      <c r="N358" s="439" t="s">
        <v>214</v>
      </c>
      <c r="O358" s="577">
        <v>1</v>
      </c>
    </row>
    <row r="359" spans="1:15" ht="15" x14ac:dyDescent="0.2">
      <c r="A359" s="591"/>
      <c r="B359" s="3900"/>
      <c r="C359" s="594"/>
      <c r="D359" s="571"/>
      <c r="E359" s="427"/>
      <c r="F359" s="3906"/>
      <c r="G359" s="3915"/>
      <c r="H359" s="3909"/>
      <c r="I359" s="3892"/>
      <c r="J359" s="461" t="s">
        <v>292</v>
      </c>
      <c r="K359" s="437" t="s">
        <v>29</v>
      </c>
      <c r="L359" s="460">
        <v>157</v>
      </c>
      <c r="M359" s="435" t="s">
        <v>281</v>
      </c>
      <c r="N359" s="434" t="s">
        <v>280</v>
      </c>
      <c r="O359" s="498">
        <v>16800</v>
      </c>
    </row>
    <row r="360" spans="1:15" ht="15" x14ac:dyDescent="0.2">
      <c r="A360" s="591"/>
      <c r="B360" s="3900"/>
      <c r="C360" s="594"/>
      <c r="D360" s="571"/>
      <c r="E360" s="427"/>
      <c r="F360" s="3906"/>
      <c r="G360" s="3915"/>
      <c r="H360" s="3909"/>
      <c r="I360" s="3892"/>
      <c r="J360" s="426"/>
      <c r="K360" s="437" t="s">
        <v>209</v>
      </c>
      <c r="L360" s="460"/>
      <c r="M360" s="464"/>
      <c r="N360" s="499"/>
      <c r="O360" s="433"/>
    </row>
    <row r="361" spans="1:15" ht="15" x14ac:dyDescent="0.2">
      <c r="A361" s="591"/>
      <c r="B361" s="3900"/>
      <c r="C361" s="594"/>
      <c r="D361" s="571"/>
      <c r="E361" s="427"/>
      <c r="F361" s="3906"/>
      <c r="G361" s="3915"/>
      <c r="H361" s="3909"/>
      <c r="I361" s="3892"/>
      <c r="J361" s="426"/>
      <c r="K361" s="437" t="s">
        <v>25</v>
      </c>
      <c r="L361" s="703">
        <v>581</v>
      </c>
      <c r="M361" s="464"/>
      <c r="N361" s="499"/>
      <c r="O361" s="433"/>
    </row>
    <row r="362" spans="1:15" ht="15.75" thickBot="1" x14ac:dyDescent="0.25">
      <c r="A362" s="591"/>
      <c r="B362" s="3900"/>
      <c r="C362" s="594"/>
      <c r="D362" s="571"/>
      <c r="E362" s="427"/>
      <c r="F362" s="3906"/>
      <c r="G362" s="3915"/>
      <c r="H362" s="3909"/>
      <c r="I362" s="3892"/>
      <c r="J362" s="426"/>
      <c r="K362" s="425" t="s">
        <v>27</v>
      </c>
      <c r="L362" s="512"/>
      <c r="M362" s="494"/>
      <c r="N362" s="493"/>
      <c r="O362" s="492"/>
    </row>
    <row r="363" spans="1:15" ht="24" customHeight="1" thickBot="1" x14ac:dyDescent="0.25">
      <c r="A363" s="564"/>
      <c r="B363" s="3901"/>
      <c r="C363" s="593"/>
      <c r="D363" s="566"/>
      <c r="E363" s="453"/>
      <c r="F363" s="3907"/>
      <c r="G363" s="3916"/>
      <c r="H363" s="4062"/>
      <c r="I363" s="3893"/>
      <c r="J363" s="490"/>
      <c r="K363" s="450" t="s">
        <v>32</v>
      </c>
      <c r="L363" s="449">
        <f>SUM(L358:L362)</f>
        <v>738</v>
      </c>
      <c r="M363" s="448"/>
      <c r="N363" s="447"/>
      <c r="O363" s="446"/>
    </row>
    <row r="364" spans="1:15" ht="22.5" customHeight="1" x14ac:dyDescent="0.2">
      <c r="A364" s="583" t="s">
        <v>47</v>
      </c>
      <c r="B364" s="3899" t="s">
        <v>38</v>
      </c>
      <c r="C364" s="581" t="s">
        <v>10</v>
      </c>
      <c r="D364" s="580" t="s">
        <v>44</v>
      </c>
      <c r="E364" s="444"/>
      <c r="F364" s="3905" t="s">
        <v>293</v>
      </c>
      <c r="G364" s="3914" t="s">
        <v>278</v>
      </c>
      <c r="H364" s="4061" t="s">
        <v>20</v>
      </c>
      <c r="I364" s="3891" t="s">
        <v>21</v>
      </c>
      <c r="J364" s="587" t="s">
        <v>119</v>
      </c>
      <c r="K364" s="442" t="s">
        <v>22</v>
      </c>
      <c r="L364" s="441"/>
      <c r="M364" s="440" t="s">
        <v>226</v>
      </c>
      <c r="N364" s="439" t="s">
        <v>214</v>
      </c>
      <c r="O364" s="577">
        <v>1</v>
      </c>
    </row>
    <row r="365" spans="1:15" ht="15" x14ac:dyDescent="0.2">
      <c r="A365" s="591"/>
      <c r="B365" s="3900"/>
      <c r="C365" s="594"/>
      <c r="D365" s="571"/>
      <c r="E365" s="427"/>
      <c r="F365" s="3906"/>
      <c r="G365" s="3915"/>
      <c r="H365" s="3909"/>
      <c r="I365" s="3892"/>
      <c r="J365" s="461" t="s">
        <v>292</v>
      </c>
      <c r="K365" s="437" t="s">
        <v>29</v>
      </c>
      <c r="L365" s="460">
        <v>50</v>
      </c>
      <c r="M365" s="435" t="s">
        <v>281</v>
      </c>
      <c r="N365" s="434" t="s">
        <v>280</v>
      </c>
      <c r="O365" s="498">
        <v>156556</v>
      </c>
    </row>
    <row r="366" spans="1:15" ht="15" x14ac:dyDescent="0.2">
      <c r="A366" s="591"/>
      <c r="B366" s="3900"/>
      <c r="C366" s="594"/>
      <c r="D366" s="571"/>
      <c r="E366" s="427"/>
      <c r="F366" s="3906"/>
      <c r="G366" s="3915"/>
      <c r="H366" s="3909"/>
      <c r="I366" s="3892"/>
      <c r="J366" s="426"/>
      <c r="K366" s="437" t="s">
        <v>209</v>
      </c>
      <c r="L366" s="460"/>
      <c r="M366" s="464"/>
      <c r="N366" s="499"/>
      <c r="O366" s="433"/>
    </row>
    <row r="367" spans="1:15" ht="15" x14ac:dyDescent="0.2">
      <c r="A367" s="591"/>
      <c r="B367" s="3900"/>
      <c r="C367" s="594"/>
      <c r="D367" s="571"/>
      <c r="E367" s="427"/>
      <c r="F367" s="3906"/>
      <c r="G367" s="3915"/>
      <c r="H367" s="3909"/>
      <c r="I367" s="3892"/>
      <c r="J367" s="426"/>
      <c r="K367" s="437" t="s">
        <v>25</v>
      </c>
      <c r="L367" s="460">
        <v>807.9</v>
      </c>
      <c r="M367" s="464"/>
      <c r="N367" s="499"/>
      <c r="O367" s="433"/>
    </row>
    <row r="368" spans="1:15" ht="15.75" thickBot="1" x14ac:dyDescent="0.25">
      <c r="A368" s="591"/>
      <c r="B368" s="3900"/>
      <c r="C368" s="594"/>
      <c r="D368" s="571"/>
      <c r="E368" s="427"/>
      <c r="F368" s="3906"/>
      <c r="G368" s="3915"/>
      <c r="H368" s="3909"/>
      <c r="I368" s="3892"/>
      <c r="J368" s="426"/>
      <c r="K368" s="425" t="s">
        <v>27</v>
      </c>
      <c r="L368" s="512"/>
      <c r="M368" s="494"/>
      <c r="N368" s="493"/>
      <c r="O368" s="492"/>
    </row>
    <row r="369" spans="1:15" ht="26.45" customHeight="1" thickBot="1" x14ac:dyDescent="0.25">
      <c r="A369" s="564"/>
      <c r="B369" s="3901"/>
      <c r="C369" s="593"/>
      <c r="D369" s="566"/>
      <c r="E369" s="453"/>
      <c r="F369" s="3907"/>
      <c r="G369" s="3916"/>
      <c r="H369" s="4062"/>
      <c r="I369" s="3893"/>
      <c r="J369" s="490"/>
      <c r="K369" s="450" t="s">
        <v>32</v>
      </c>
      <c r="L369" s="449">
        <f>SUM(L364:L368)</f>
        <v>857.9</v>
      </c>
      <c r="M369" s="448"/>
      <c r="N369" s="447"/>
      <c r="O369" s="446"/>
    </row>
    <row r="370" spans="1:15" ht="19.5" customHeight="1" x14ac:dyDescent="0.2">
      <c r="A370" s="583" t="s">
        <v>47</v>
      </c>
      <c r="B370" s="3899" t="s">
        <v>38</v>
      </c>
      <c r="C370" s="581" t="s">
        <v>10</v>
      </c>
      <c r="D370" s="580" t="s">
        <v>47</v>
      </c>
      <c r="E370" s="444"/>
      <c r="F370" s="3905" t="s">
        <v>291</v>
      </c>
      <c r="G370" s="3914" t="s">
        <v>278</v>
      </c>
      <c r="H370" s="4061" t="s">
        <v>20</v>
      </c>
      <c r="I370" s="3891" t="s">
        <v>210</v>
      </c>
      <c r="J370" s="587" t="s">
        <v>119</v>
      </c>
      <c r="K370" s="442" t="s">
        <v>22</v>
      </c>
      <c r="L370" s="441"/>
      <c r="M370" s="440" t="s">
        <v>226</v>
      </c>
      <c r="N370" s="702" t="s">
        <v>214</v>
      </c>
      <c r="O370" s="577">
        <v>1</v>
      </c>
    </row>
    <row r="371" spans="1:15" ht="15" x14ac:dyDescent="0.2">
      <c r="A371" s="591"/>
      <c r="B371" s="3900"/>
      <c r="C371" s="594"/>
      <c r="D371" s="571"/>
      <c r="E371" s="427"/>
      <c r="F371" s="3906"/>
      <c r="G371" s="3915"/>
      <c r="H371" s="3909"/>
      <c r="I371" s="3892"/>
      <c r="J371" s="461" t="s">
        <v>231</v>
      </c>
      <c r="K371" s="437" t="s">
        <v>29</v>
      </c>
      <c r="L371" s="460">
        <v>250</v>
      </c>
      <c r="M371" s="435" t="s">
        <v>281</v>
      </c>
      <c r="N371" s="434" t="s">
        <v>280</v>
      </c>
      <c r="O371" s="498">
        <v>42000</v>
      </c>
    </row>
    <row r="372" spans="1:15" ht="15" x14ac:dyDescent="0.2">
      <c r="A372" s="591"/>
      <c r="B372" s="3900"/>
      <c r="C372" s="594"/>
      <c r="D372" s="571"/>
      <c r="E372" s="427"/>
      <c r="F372" s="3906"/>
      <c r="G372" s="3915"/>
      <c r="H372" s="3909"/>
      <c r="I372" s="3892"/>
      <c r="J372" s="426"/>
      <c r="K372" s="437" t="s">
        <v>209</v>
      </c>
      <c r="L372" s="460"/>
      <c r="M372" s="464"/>
      <c r="N372" s="499"/>
      <c r="O372" s="433"/>
    </row>
    <row r="373" spans="1:15" ht="15" x14ac:dyDescent="0.2">
      <c r="A373" s="591"/>
      <c r="B373" s="3900"/>
      <c r="C373" s="594"/>
      <c r="D373" s="571"/>
      <c r="E373" s="427"/>
      <c r="F373" s="694"/>
      <c r="G373" s="3915"/>
      <c r="H373" s="3909"/>
      <c r="I373" s="3892"/>
      <c r="J373" s="426"/>
      <c r="K373" s="437" t="s">
        <v>25</v>
      </c>
      <c r="L373" s="585">
        <v>1.3</v>
      </c>
      <c r="M373" s="464"/>
      <c r="N373" s="499"/>
      <c r="O373" s="433"/>
    </row>
    <row r="374" spans="1:15" ht="15.75" thickBot="1" x14ac:dyDescent="0.25">
      <c r="A374" s="591"/>
      <c r="B374" s="3900"/>
      <c r="C374" s="594"/>
      <c r="D374" s="571"/>
      <c r="E374" s="427"/>
      <c r="F374" s="701"/>
      <c r="G374" s="3915"/>
      <c r="H374" s="3909"/>
      <c r="I374" s="3892"/>
      <c r="J374" s="426"/>
      <c r="K374" s="425" t="s">
        <v>27</v>
      </c>
      <c r="L374" s="512"/>
      <c r="M374" s="494"/>
      <c r="N374" s="493"/>
      <c r="O374" s="492"/>
    </row>
    <row r="375" spans="1:15" ht="19.899999999999999" customHeight="1" thickBot="1" x14ac:dyDescent="0.25">
      <c r="A375" s="564"/>
      <c r="B375" s="3901"/>
      <c r="C375" s="593"/>
      <c r="D375" s="566"/>
      <c r="E375" s="453"/>
      <c r="F375" s="692"/>
      <c r="G375" s="3916"/>
      <c r="H375" s="4062"/>
      <c r="I375" s="3893"/>
      <c r="J375" s="490"/>
      <c r="K375" s="450" t="s">
        <v>32</v>
      </c>
      <c r="L375" s="449">
        <f>SUM(L370:L374)</f>
        <v>251.3</v>
      </c>
      <c r="M375" s="448"/>
      <c r="N375" s="447"/>
      <c r="O375" s="446"/>
    </row>
    <row r="376" spans="1:15" ht="18" customHeight="1" x14ac:dyDescent="0.2">
      <c r="A376" s="583" t="s">
        <v>47</v>
      </c>
      <c r="B376" s="3899" t="s">
        <v>38</v>
      </c>
      <c r="C376" s="581" t="s">
        <v>10</v>
      </c>
      <c r="D376" s="580" t="s">
        <v>63</v>
      </c>
      <c r="E376" s="444"/>
      <c r="F376" s="3905" t="s">
        <v>290</v>
      </c>
      <c r="G376" s="3914" t="s">
        <v>278</v>
      </c>
      <c r="H376" s="4061" t="s">
        <v>20</v>
      </c>
      <c r="I376" s="3891" t="s">
        <v>82</v>
      </c>
      <c r="J376" s="578" t="s">
        <v>122</v>
      </c>
      <c r="K376" s="442" t="s">
        <v>22</v>
      </c>
      <c r="L376" s="441"/>
      <c r="M376" s="440" t="s">
        <v>226</v>
      </c>
      <c r="N376" s="439" t="s">
        <v>214</v>
      </c>
      <c r="O376" s="577">
        <v>1</v>
      </c>
    </row>
    <row r="377" spans="1:15" ht="18.600000000000001" customHeight="1" x14ac:dyDescent="0.2">
      <c r="A377" s="591"/>
      <c r="B377" s="3900"/>
      <c r="C377" s="594"/>
      <c r="D377" s="571"/>
      <c r="E377" s="427"/>
      <c r="F377" s="3906"/>
      <c r="G377" s="3915"/>
      <c r="H377" s="3909"/>
      <c r="I377" s="3892"/>
      <c r="J377" s="461" t="s">
        <v>289</v>
      </c>
      <c r="K377" s="437" t="s">
        <v>29</v>
      </c>
      <c r="L377" s="460"/>
      <c r="M377" s="435" t="s">
        <v>281</v>
      </c>
      <c r="N377" s="434" t="s">
        <v>280</v>
      </c>
      <c r="O377" s="498">
        <v>20769</v>
      </c>
    </row>
    <row r="378" spans="1:15" ht="17.45" customHeight="1" x14ac:dyDescent="0.2">
      <c r="A378" s="591"/>
      <c r="B378" s="3900"/>
      <c r="C378" s="594"/>
      <c r="D378" s="571"/>
      <c r="E378" s="427"/>
      <c r="F378" s="3906"/>
      <c r="G378" s="3915"/>
      <c r="H378" s="3909"/>
      <c r="I378" s="3892"/>
      <c r="J378" s="426"/>
      <c r="K378" s="437" t="s">
        <v>209</v>
      </c>
      <c r="L378" s="460"/>
      <c r="M378" s="464"/>
      <c r="N378" s="499"/>
      <c r="O378" s="433"/>
    </row>
    <row r="379" spans="1:15" ht="15" x14ac:dyDescent="0.2">
      <c r="A379" s="591"/>
      <c r="B379" s="3900"/>
      <c r="C379" s="594"/>
      <c r="D379" s="571"/>
      <c r="E379" s="427"/>
      <c r="F379" s="694"/>
      <c r="G379" s="3915"/>
      <c r="H379" s="3909"/>
      <c r="I379" s="3892"/>
      <c r="J379" s="426"/>
      <c r="K379" s="437" t="s">
        <v>25</v>
      </c>
      <c r="L379" s="460">
        <v>53</v>
      </c>
      <c r="M379" s="464"/>
      <c r="N379" s="499"/>
      <c r="O379" s="433"/>
    </row>
    <row r="380" spans="1:15" ht="15.75" thickBot="1" x14ac:dyDescent="0.25">
      <c r="A380" s="591"/>
      <c r="B380" s="3900"/>
      <c r="C380" s="594"/>
      <c r="D380" s="571"/>
      <c r="E380" s="427"/>
      <c r="F380" s="693"/>
      <c r="G380" s="3915"/>
      <c r="H380" s="3909"/>
      <c r="I380" s="3892"/>
      <c r="J380" s="426"/>
      <c r="K380" s="425" t="s">
        <v>27</v>
      </c>
      <c r="L380" s="512"/>
      <c r="M380" s="494"/>
      <c r="N380" s="493"/>
      <c r="O380" s="492"/>
    </row>
    <row r="381" spans="1:15" ht="27" customHeight="1" thickBot="1" x14ac:dyDescent="0.25">
      <c r="A381" s="564"/>
      <c r="B381" s="3901"/>
      <c r="C381" s="593"/>
      <c r="D381" s="566"/>
      <c r="E381" s="453"/>
      <c r="F381" s="692"/>
      <c r="G381" s="3916"/>
      <c r="H381" s="4062"/>
      <c r="I381" s="3893"/>
      <c r="J381" s="490"/>
      <c r="K381" s="450" t="s">
        <v>32</v>
      </c>
      <c r="L381" s="449">
        <f>SUM(L376:L380)</f>
        <v>53</v>
      </c>
      <c r="M381" s="448"/>
      <c r="N381" s="447"/>
      <c r="O381" s="465"/>
    </row>
    <row r="382" spans="1:15" ht="15" x14ac:dyDescent="0.2">
      <c r="A382" s="583" t="s">
        <v>47</v>
      </c>
      <c r="B382" s="3899" t="s">
        <v>38</v>
      </c>
      <c r="C382" s="581" t="s">
        <v>10</v>
      </c>
      <c r="D382" s="580" t="s">
        <v>66</v>
      </c>
      <c r="E382" s="444"/>
      <c r="F382" s="3905" t="s">
        <v>288</v>
      </c>
      <c r="G382" s="3914" t="s">
        <v>278</v>
      </c>
      <c r="H382" s="4061" t="s">
        <v>20</v>
      </c>
      <c r="I382" s="3891" t="s">
        <v>286</v>
      </c>
      <c r="J382" s="699" t="s">
        <v>189</v>
      </c>
      <c r="K382" s="442" t="s">
        <v>22</v>
      </c>
      <c r="L382" s="441"/>
      <c r="M382" s="440" t="s">
        <v>226</v>
      </c>
      <c r="N382" s="439" t="s">
        <v>214</v>
      </c>
      <c r="O382" s="577">
        <v>1</v>
      </c>
    </row>
    <row r="383" spans="1:15" ht="15" x14ac:dyDescent="0.2">
      <c r="A383" s="591"/>
      <c r="B383" s="3900"/>
      <c r="C383" s="594"/>
      <c r="D383" s="571"/>
      <c r="E383" s="427"/>
      <c r="F383" s="3906"/>
      <c r="G383" s="3915"/>
      <c r="H383" s="3909"/>
      <c r="I383" s="3892"/>
      <c r="J383" s="698" t="s">
        <v>285</v>
      </c>
      <c r="K383" s="437" t="s">
        <v>29</v>
      </c>
      <c r="L383" s="460">
        <v>0.6</v>
      </c>
      <c r="M383" s="435" t="s">
        <v>281</v>
      </c>
      <c r="N383" s="434" t="s">
        <v>280</v>
      </c>
      <c r="O383" s="498">
        <v>20260</v>
      </c>
    </row>
    <row r="384" spans="1:15" ht="15" x14ac:dyDescent="0.2">
      <c r="A384" s="591"/>
      <c r="B384" s="3900"/>
      <c r="C384" s="594"/>
      <c r="D384" s="571"/>
      <c r="E384" s="427"/>
      <c r="F384" s="3906"/>
      <c r="G384" s="3915"/>
      <c r="H384" s="3909"/>
      <c r="I384" s="3892"/>
      <c r="J384" s="696"/>
      <c r="K384" s="437" t="s">
        <v>209</v>
      </c>
      <c r="L384" s="460"/>
      <c r="M384" s="464"/>
      <c r="N384" s="499"/>
      <c r="O384" s="433"/>
    </row>
    <row r="385" spans="1:16" ht="15" x14ac:dyDescent="0.2">
      <c r="A385" s="591"/>
      <c r="B385" s="3900"/>
      <c r="C385" s="594"/>
      <c r="D385" s="571"/>
      <c r="E385" s="427"/>
      <c r="F385" s="694"/>
      <c r="G385" s="3915"/>
      <c r="H385" s="3909"/>
      <c r="I385" s="3892"/>
      <c r="J385" s="696"/>
      <c r="K385" s="437" t="s">
        <v>25</v>
      </c>
      <c r="L385" s="460">
        <v>73.900000000000006</v>
      </c>
      <c r="M385" s="464"/>
      <c r="N385" s="499"/>
      <c r="O385" s="433"/>
      <c r="P385" s="365"/>
    </row>
    <row r="386" spans="1:16" ht="15.75" thickBot="1" x14ac:dyDescent="0.25">
      <c r="A386" s="591"/>
      <c r="B386" s="3900"/>
      <c r="C386" s="594"/>
      <c r="D386" s="571"/>
      <c r="E386" s="427"/>
      <c r="F386" s="701"/>
      <c r="G386" s="3915"/>
      <c r="H386" s="3909"/>
      <c r="I386" s="3892"/>
      <c r="J386" s="696"/>
      <c r="K386" s="425" t="s">
        <v>27</v>
      </c>
      <c r="L386" s="512"/>
      <c r="M386" s="494"/>
      <c r="N386" s="493"/>
      <c r="O386" s="492"/>
      <c r="P386" s="365"/>
    </row>
    <row r="387" spans="1:16" ht="28.5" customHeight="1" thickBot="1" x14ac:dyDescent="0.25">
      <c r="A387" s="564"/>
      <c r="B387" s="3901"/>
      <c r="C387" s="593"/>
      <c r="D387" s="566"/>
      <c r="E387" s="453"/>
      <c r="F387" s="692"/>
      <c r="G387" s="3916"/>
      <c r="H387" s="4062"/>
      <c r="I387" s="3893"/>
      <c r="J387" s="695"/>
      <c r="K387" s="450" t="s">
        <v>32</v>
      </c>
      <c r="L387" s="449">
        <f>SUM(L382:L386)</f>
        <v>74.5</v>
      </c>
      <c r="M387" s="448"/>
      <c r="N387" s="447"/>
      <c r="O387" s="446"/>
      <c r="P387" s="365"/>
    </row>
    <row r="388" spans="1:16" ht="15" x14ac:dyDescent="0.2">
      <c r="A388" s="583" t="s">
        <v>47</v>
      </c>
      <c r="B388" s="3899" t="s">
        <v>38</v>
      </c>
      <c r="C388" s="581" t="s">
        <v>10</v>
      </c>
      <c r="D388" s="580" t="s">
        <v>68</v>
      </c>
      <c r="E388" s="444"/>
      <c r="F388" s="3905" t="s">
        <v>287</v>
      </c>
      <c r="G388" s="3914" t="s">
        <v>278</v>
      </c>
      <c r="H388" s="3929" t="s">
        <v>20</v>
      </c>
      <c r="I388" s="700" t="s">
        <v>286</v>
      </c>
      <c r="J388" s="699" t="s">
        <v>189</v>
      </c>
      <c r="K388" s="442" t="s">
        <v>22</v>
      </c>
      <c r="L388" s="441">
        <v>6</v>
      </c>
      <c r="M388" s="440" t="s">
        <v>226</v>
      </c>
      <c r="N388" s="439" t="s">
        <v>214</v>
      </c>
      <c r="O388" s="577">
        <v>1</v>
      </c>
      <c r="P388" s="365"/>
    </row>
    <row r="389" spans="1:16" ht="25.5" x14ac:dyDescent="0.2">
      <c r="A389" s="591"/>
      <c r="B389" s="3900"/>
      <c r="C389" s="594"/>
      <c r="D389" s="571"/>
      <c r="E389" s="427"/>
      <c r="F389" s="3906"/>
      <c r="G389" s="3915"/>
      <c r="H389" s="3883"/>
      <c r="I389" s="586"/>
      <c r="J389" s="698" t="s">
        <v>285</v>
      </c>
      <c r="K389" s="437" t="s">
        <v>29</v>
      </c>
      <c r="L389" s="460">
        <v>25</v>
      </c>
      <c r="M389" s="435" t="s">
        <v>284</v>
      </c>
      <c r="N389" s="434" t="s">
        <v>214</v>
      </c>
      <c r="O389" s="498">
        <v>1</v>
      </c>
      <c r="P389" s="365"/>
    </row>
    <row r="390" spans="1:16" ht="15" x14ac:dyDescent="0.2">
      <c r="A390" s="591"/>
      <c r="B390" s="3900"/>
      <c r="C390" s="594"/>
      <c r="D390" s="571"/>
      <c r="E390" s="427"/>
      <c r="F390" s="3906"/>
      <c r="G390" s="3915"/>
      <c r="H390" s="3883"/>
      <c r="I390" s="586"/>
      <c r="J390" s="697"/>
      <c r="K390" s="437" t="s">
        <v>209</v>
      </c>
      <c r="L390" s="460"/>
      <c r="M390" s="464"/>
      <c r="N390" s="499"/>
      <c r="O390" s="433"/>
    </row>
    <row r="391" spans="1:16" ht="15" x14ac:dyDescent="0.2">
      <c r="A391" s="591"/>
      <c r="B391" s="3900"/>
      <c r="C391" s="594"/>
      <c r="D391" s="571"/>
      <c r="E391" s="427"/>
      <c r="F391" s="694"/>
      <c r="G391" s="3915"/>
      <c r="H391" s="3883"/>
      <c r="I391" s="586"/>
      <c r="J391" s="697"/>
      <c r="K391" s="437" t="s">
        <v>25</v>
      </c>
      <c r="L391" s="460">
        <v>43.1</v>
      </c>
      <c r="M391" s="464"/>
      <c r="N391" s="499"/>
      <c r="O391" s="433"/>
    </row>
    <row r="392" spans="1:16" ht="15.75" thickBot="1" x14ac:dyDescent="0.25">
      <c r="A392" s="591"/>
      <c r="B392" s="3900"/>
      <c r="C392" s="594"/>
      <c r="D392" s="571"/>
      <c r="E392" s="427"/>
      <c r="F392" s="693"/>
      <c r="G392" s="3915"/>
      <c r="H392" s="3883"/>
      <c r="I392" s="3892"/>
      <c r="J392" s="696"/>
      <c r="K392" s="425" t="s">
        <v>27</v>
      </c>
      <c r="L392" s="512"/>
      <c r="M392" s="494"/>
      <c r="N392" s="493"/>
      <c r="O392" s="492"/>
    </row>
    <row r="393" spans="1:16" ht="15.75" thickBot="1" x14ac:dyDescent="0.25">
      <c r="A393" s="564"/>
      <c r="B393" s="3901"/>
      <c r="C393" s="593"/>
      <c r="D393" s="566"/>
      <c r="E393" s="453"/>
      <c r="F393" s="692"/>
      <c r="G393" s="3916"/>
      <c r="H393" s="3930"/>
      <c r="I393" s="3893"/>
      <c r="J393" s="695"/>
      <c r="K393" s="450" t="s">
        <v>32</v>
      </c>
      <c r="L393" s="449">
        <f>SUM(L388:L392)</f>
        <v>74.099999999999994</v>
      </c>
      <c r="M393" s="448"/>
      <c r="N393" s="447"/>
      <c r="O393" s="446"/>
    </row>
    <row r="394" spans="1:16" ht="16.5" customHeight="1" x14ac:dyDescent="0.2">
      <c r="A394" s="583" t="s">
        <v>47</v>
      </c>
      <c r="B394" s="3899" t="s">
        <v>38</v>
      </c>
      <c r="C394" s="581" t="s">
        <v>10</v>
      </c>
      <c r="D394" s="580" t="s">
        <v>72</v>
      </c>
      <c r="E394" s="444"/>
      <c r="F394" s="3905" t="s">
        <v>283</v>
      </c>
      <c r="G394" s="3914" t="s">
        <v>278</v>
      </c>
      <c r="H394" s="4061" t="s">
        <v>20</v>
      </c>
      <c r="I394" s="3891" t="s">
        <v>82</v>
      </c>
      <c r="J394" s="587" t="s">
        <v>122</v>
      </c>
      <c r="K394" s="442" t="s">
        <v>22</v>
      </c>
      <c r="L394" s="441"/>
      <c r="M394" s="440" t="s">
        <v>226</v>
      </c>
      <c r="N394" s="439" t="s">
        <v>214</v>
      </c>
      <c r="O394" s="438"/>
    </row>
    <row r="395" spans="1:16" ht="15" x14ac:dyDescent="0.2">
      <c r="A395" s="591"/>
      <c r="B395" s="3900"/>
      <c r="C395" s="594"/>
      <c r="D395" s="571"/>
      <c r="E395" s="427"/>
      <c r="F395" s="3906"/>
      <c r="G395" s="3915"/>
      <c r="H395" s="3909"/>
      <c r="I395" s="3892"/>
      <c r="J395" s="461" t="s">
        <v>282</v>
      </c>
      <c r="K395" s="437" t="s">
        <v>29</v>
      </c>
      <c r="L395" s="585">
        <v>274</v>
      </c>
      <c r="M395" s="435" t="s">
        <v>281</v>
      </c>
      <c r="N395" s="434" t="s">
        <v>280</v>
      </c>
      <c r="O395" s="433"/>
    </row>
    <row r="396" spans="1:16" ht="15" x14ac:dyDescent="0.2">
      <c r="A396" s="591"/>
      <c r="B396" s="3900"/>
      <c r="C396" s="594"/>
      <c r="D396" s="571"/>
      <c r="E396" s="427"/>
      <c r="F396" s="3906"/>
      <c r="G396" s="3915"/>
      <c r="H396" s="3909"/>
      <c r="I396" s="3892"/>
      <c r="J396" s="426"/>
      <c r="K396" s="437" t="s">
        <v>209</v>
      </c>
      <c r="L396" s="460"/>
      <c r="M396" s="464"/>
      <c r="N396" s="499"/>
      <c r="O396" s="433"/>
    </row>
    <row r="397" spans="1:16" ht="15" x14ac:dyDescent="0.2">
      <c r="A397" s="591"/>
      <c r="B397" s="3900"/>
      <c r="C397" s="594"/>
      <c r="D397" s="571"/>
      <c r="E397" s="427"/>
      <c r="F397" s="694"/>
      <c r="G397" s="3915"/>
      <c r="H397" s="3909"/>
      <c r="I397" s="3892"/>
      <c r="J397" s="426"/>
      <c r="K397" s="437" t="s">
        <v>25</v>
      </c>
      <c r="L397" s="460">
        <v>215.2</v>
      </c>
      <c r="M397" s="464"/>
      <c r="N397" s="499"/>
      <c r="O397" s="433"/>
    </row>
    <row r="398" spans="1:16" ht="15.75" thickBot="1" x14ac:dyDescent="0.25">
      <c r="A398" s="591"/>
      <c r="B398" s="3900"/>
      <c r="C398" s="594"/>
      <c r="D398" s="571"/>
      <c r="E398" s="427"/>
      <c r="F398" s="693"/>
      <c r="G398" s="3915"/>
      <c r="H398" s="3909"/>
      <c r="I398" s="3892"/>
      <c r="J398" s="426"/>
      <c r="K398" s="425" t="s">
        <v>27</v>
      </c>
      <c r="L398" s="512"/>
      <c r="M398" s="494"/>
      <c r="N398" s="493"/>
      <c r="O398" s="492"/>
    </row>
    <row r="399" spans="1:16" ht="15.75" thickBot="1" x14ac:dyDescent="0.25">
      <c r="A399" s="564"/>
      <c r="B399" s="3901"/>
      <c r="C399" s="593"/>
      <c r="D399" s="566"/>
      <c r="E399" s="453"/>
      <c r="F399" s="692"/>
      <c r="G399" s="3916"/>
      <c r="H399" s="4062"/>
      <c r="I399" s="3893"/>
      <c r="J399" s="490"/>
      <c r="K399" s="450" t="s">
        <v>32</v>
      </c>
      <c r="L399" s="449">
        <f>SUM(L394:L398)</f>
        <v>489.2</v>
      </c>
      <c r="M399" s="448"/>
      <c r="N399" s="447"/>
      <c r="O399" s="446"/>
    </row>
    <row r="400" spans="1:16" ht="30.75" customHeight="1" x14ac:dyDescent="0.2">
      <c r="A400" s="583" t="s">
        <v>47</v>
      </c>
      <c r="B400" s="3899" t="s">
        <v>38</v>
      </c>
      <c r="C400" s="581" t="s">
        <v>10</v>
      </c>
      <c r="D400" s="3902">
        <v>11</v>
      </c>
      <c r="E400" s="4089"/>
      <c r="F400" s="4092" t="s">
        <v>279</v>
      </c>
      <c r="G400" s="3894" t="s">
        <v>278</v>
      </c>
      <c r="H400" s="4061" t="s">
        <v>20</v>
      </c>
      <c r="I400" s="4095" t="s">
        <v>210</v>
      </c>
      <c r="J400" s="3897" t="s">
        <v>277</v>
      </c>
      <c r="K400" s="442" t="s">
        <v>22</v>
      </c>
      <c r="L400" s="486"/>
      <c r="M400" s="691"/>
      <c r="N400" s="690"/>
      <c r="O400" s="689"/>
    </row>
    <row r="401" spans="1:15" ht="15" x14ac:dyDescent="0.2">
      <c r="A401" s="591"/>
      <c r="B401" s="3900"/>
      <c r="C401" s="594"/>
      <c r="D401" s="3903"/>
      <c r="E401" s="4090"/>
      <c r="F401" s="4093"/>
      <c r="G401" s="3895"/>
      <c r="H401" s="3909"/>
      <c r="I401" s="4096"/>
      <c r="J401" s="3898"/>
      <c r="K401" s="437" t="s">
        <v>29</v>
      </c>
      <c r="L401" s="481"/>
      <c r="M401" s="685"/>
      <c r="N401" s="684"/>
      <c r="O401" s="683"/>
    </row>
    <row r="402" spans="1:15" ht="15" x14ac:dyDescent="0.2">
      <c r="A402" s="591"/>
      <c r="B402" s="3900"/>
      <c r="C402" s="594"/>
      <c r="D402" s="3903"/>
      <c r="E402" s="4090"/>
      <c r="F402" s="4093"/>
      <c r="G402" s="3895"/>
      <c r="H402" s="3909"/>
      <c r="I402" s="4096"/>
      <c r="J402" s="3898"/>
      <c r="K402" s="437" t="s">
        <v>209</v>
      </c>
      <c r="L402" s="481"/>
      <c r="M402" s="688"/>
      <c r="N402" s="687"/>
      <c r="O402" s="686"/>
    </row>
    <row r="403" spans="1:15" ht="15" x14ac:dyDescent="0.2">
      <c r="A403" s="591"/>
      <c r="B403" s="3900"/>
      <c r="C403" s="594"/>
      <c r="D403" s="3903"/>
      <c r="E403" s="4090"/>
      <c r="F403" s="4093"/>
      <c r="G403" s="3895"/>
      <c r="H403" s="3909"/>
      <c r="I403" s="4096"/>
      <c r="J403" s="3898"/>
      <c r="K403" s="437" t="s">
        <v>25</v>
      </c>
      <c r="L403" s="424">
        <v>6.2</v>
      </c>
      <c r="M403" s="685"/>
      <c r="N403" s="684"/>
      <c r="O403" s="683"/>
    </row>
    <row r="404" spans="1:15" ht="15.75" thickBot="1" x14ac:dyDescent="0.25">
      <c r="A404" s="591"/>
      <c r="B404" s="3900"/>
      <c r="C404" s="594"/>
      <c r="D404" s="3903"/>
      <c r="E404" s="4090"/>
      <c r="F404" s="4093"/>
      <c r="G404" s="3895"/>
      <c r="H404" s="3909"/>
      <c r="I404" s="4096"/>
      <c r="J404" s="3898"/>
      <c r="K404" s="425" t="s">
        <v>27</v>
      </c>
      <c r="L404" s="476"/>
      <c r="M404" s="682"/>
      <c r="N404" s="681"/>
      <c r="O404" s="680"/>
    </row>
    <row r="405" spans="1:15" ht="15.75" customHeight="1" thickBot="1" x14ac:dyDescent="0.25">
      <c r="A405" s="564"/>
      <c r="B405" s="3901"/>
      <c r="C405" s="593"/>
      <c r="D405" s="3904"/>
      <c r="E405" s="4091"/>
      <c r="F405" s="4094"/>
      <c r="G405" s="3896"/>
      <c r="H405" s="4062"/>
      <c r="I405" s="4097"/>
      <c r="J405" s="4115"/>
      <c r="K405" s="450" t="s">
        <v>32</v>
      </c>
      <c r="L405" s="449">
        <f>SUM(L400:L404)</f>
        <v>6.2</v>
      </c>
      <c r="M405" s="679"/>
      <c r="N405" s="678"/>
      <c r="O405" s="677"/>
    </row>
    <row r="406" spans="1:15" ht="15" thickBot="1" x14ac:dyDescent="0.25">
      <c r="A406" s="564" t="s">
        <v>47</v>
      </c>
      <c r="B406" s="563" t="s">
        <v>38</v>
      </c>
      <c r="C406" s="3973" t="s">
        <v>50</v>
      </c>
      <c r="D406" s="3973"/>
      <c r="E406" s="3973"/>
      <c r="F406" s="3973"/>
      <c r="G406" s="3973"/>
      <c r="H406" s="3973"/>
      <c r="I406" s="3974"/>
      <c r="J406" s="562"/>
      <c r="K406" s="561" t="s">
        <v>32</v>
      </c>
      <c r="L406" s="560">
        <f>L339*1</f>
        <v>7858.0999999999985</v>
      </c>
      <c r="M406" s="559"/>
      <c r="N406" s="559"/>
      <c r="O406" s="558"/>
    </row>
    <row r="407" spans="1:15" ht="21.75" customHeight="1" thickBot="1" x14ac:dyDescent="0.25">
      <c r="A407" s="557" t="s">
        <v>47</v>
      </c>
      <c r="B407" s="557"/>
      <c r="C407" s="3975" t="s">
        <v>87</v>
      </c>
      <c r="D407" s="3975"/>
      <c r="E407" s="3975"/>
      <c r="F407" s="3975"/>
      <c r="G407" s="3975"/>
      <c r="H407" s="3975"/>
      <c r="I407" s="3976"/>
      <c r="J407" s="556"/>
      <c r="K407" s="555" t="s">
        <v>32</v>
      </c>
      <c r="L407" s="554">
        <f>L316+L331+L406</f>
        <v>12794.099999999999</v>
      </c>
      <c r="M407" s="553"/>
      <c r="N407" s="553"/>
      <c r="O407" s="552"/>
    </row>
    <row r="408" spans="1:15" ht="22.15" customHeight="1" thickBot="1" x14ac:dyDescent="0.25">
      <c r="A408" s="551" t="s">
        <v>63</v>
      </c>
      <c r="B408" s="550"/>
      <c r="C408" s="676" t="s">
        <v>276</v>
      </c>
      <c r="D408" s="548"/>
      <c r="E408" s="548"/>
      <c r="F408" s="675"/>
      <c r="G408" s="675"/>
      <c r="H408" s="548"/>
      <c r="I408" s="548"/>
      <c r="J408" s="548"/>
      <c r="K408" s="548"/>
      <c r="L408" s="548"/>
      <c r="M408" s="547"/>
      <c r="N408" s="547"/>
      <c r="O408" s="546"/>
    </row>
    <row r="409" spans="1:15" ht="23.25" customHeight="1" thickBot="1" x14ac:dyDescent="0.25">
      <c r="A409" s="606"/>
      <c r="B409" s="605"/>
      <c r="C409" s="603"/>
      <c r="D409" s="603"/>
      <c r="E409" s="603"/>
      <c r="F409" s="604"/>
      <c r="G409" s="604"/>
      <c r="H409" s="603"/>
      <c r="I409" s="603"/>
      <c r="J409" s="603"/>
      <c r="K409" s="603"/>
      <c r="L409" s="674"/>
      <c r="M409" s="673" t="s">
        <v>275</v>
      </c>
      <c r="N409" s="531" t="s">
        <v>214</v>
      </c>
      <c r="O409" s="672">
        <v>2</v>
      </c>
    </row>
    <row r="410" spans="1:15" ht="21.6" customHeight="1" thickBot="1" x14ac:dyDescent="0.25">
      <c r="A410" s="534" t="s">
        <v>63</v>
      </c>
      <c r="B410" s="671" t="s">
        <v>10</v>
      </c>
      <c r="C410" s="600" t="s">
        <v>274</v>
      </c>
      <c r="D410" s="599"/>
      <c r="E410" s="599"/>
      <c r="F410" s="599"/>
      <c r="G410" s="599"/>
      <c r="H410" s="599"/>
      <c r="I410" s="599"/>
      <c r="J410" s="599"/>
      <c r="K410" s="599"/>
      <c r="L410" s="599"/>
      <c r="M410" s="598"/>
      <c r="N410" s="598"/>
      <c r="O410" s="597"/>
    </row>
    <row r="411" spans="1:15" ht="26.25" thickBot="1" x14ac:dyDescent="0.25">
      <c r="A411" s="596"/>
      <c r="B411" s="411"/>
      <c r="C411" s="595"/>
      <c r="D411" s="595"/>
      <c r="E411" s="595"/>
      <c r="F411" s="595"/>
      <c r="G411" s="595"/>
      <c r="H411" s="595"/>
      <c r="I411" s="595"/>
      <c r="J411" s="595"/>
      <c r="K411" s="595"/>
      <c r="L411" s="595"/>
      <c r="M411" s="532" t="s">
        <v>269</v>
      </c>
      <c r="N411" s="531" t="s">
        <v>223</v>
      </c>
      <c r="O411" s="530">
        <v>1.8</v>
      </c>
    </row>
    <row r="412" spans="1:15" ht="15" customHeight="1" x14ac:dyDescent="0.2">
      <c r="A412" s="583" t="s">
        <v>63</v>
      </c>
      <c r="B412" s="3899" t="s">
        <v>10</v>
      </c>
      <c r="C412" s="581" t="s">
        <v>10</v>
      </c>
      <c r="D412" s="3957" t="s">
        <v>273</v>
      </c>
      <c r="E412" s="3958"/>
      <c r="F412" s="3959"/>
      <c r="G412" s="3914" t="s">
        <v>270</v>
      </c>
      <c r="H412" s="3908" t="s">
        <v>20</v>
      </c>
      <c r="I412" s="3891" t="s">
        <v>21</v>
      </c>
      <c r="J412" s="3897" t="s">
        <v>119</v>
      </c>
      <c r="K412" s="528" t="s">
        <v>22</v>
      </c>
      <c r="L412" s="502">
        <f>L418</f>
        <v>0</v>
      </c>
      <c r="M412" s="440" t="s">
        <v>272</v>
      </c>
      <c r="N412" s="439" t="s">
        <v>214</v>
      </c>
      <c r="O412" s="577">
        <v>1</v>
      </c>
    </row>
    <row r="413" spans="1:15" ht="21" customHeight="1" x14ac:dyDescent="0.2">
      <c r="A413" s="591"/>
      <c r="B413" s="3900"/>
      <c r="C413" s="594"/>
      <c r="D413" s="3960"/>
      <c r="E413" s="3961"/>
      <c r="F413" s="3962"/>
      <c r="G413" s="3915"/>
      <c r="H413" s="3909"/>
      <c r="I413" s="3892"/>
      <c r="J413" s="3898"/>
      <c r="K413" s="523" t="s">
        <v>29</v>
      </c>
      <c r="L413" s="524">
        <f>L419</f>
        <v>111</v>
      </c>
      <c r="M413" s="435" t="s">
        <v>269</v>
      </c>
      <c r="N413" s="434" t="s">
        <v>223</v>
      </c>
      <c r="O413" s="498">
        <v>1.8</v>
      </c>
    </row>
    <row r="414" spans="1:15" ht="15" x14ac:dyDescent="0.2">
      <c r="A414" s="591"/>
      <c r="B414" s="3900"/>
      <c r="C414" s="594"/>
      <c r="D414" s="3960"/>
      <c r="E414" s="3961"/>
      <c r="F414" s="3962"/>
      <c r="G414" s="3915"/>
      <c r="H414" s="3909"/>
      <c r="I414" s="3892"/>
      <c r="J414" s="426"/>
      <c r="K414" s="523" t="s">
        <v>209</v>
      </c>
      <c r="L414" s="500">
        <f>L420</f>
        <v>0</v>
      </c>
      <c r="M414" s="464" t="s">
        <v>267</v>
      </c>
      <c r="N414" s="499" t="s">
        <v>266</v>
      </c>
      <c r="O414" s="498">
        <v>2</v>
      </c>
    </row>
    <row r="415" spans="1:15" ht="15" x14ac:dyDescent="0.2">
      <c r="A415" s="591"/>
      <c r="B415" s="3900"/>
      <c r="C415" s="594"/>
      <c r="D415" s="3960"/>
      <c r="E415" s="3961"/>
      <c r="F415" s="3962"/>
      <c r="G415" s="3915"/>
      <c r="H415" s="3909"/>
      <c r="I415" s="3892"/>
      <c r="J415" s="426"/>
      <c r="K415" s="523" t="s">
        <v>25</v>
      </c>
      <c r="L415" s="500">
        <f>L421</f>
        <v>0</v>
      </c>
      <c r="M415" s="464"/>
      <c r="N415" s="499"/>
      <c r="O415" s="433"/>
    </row>
    <row r="416" spans="1:15" ht="15.75" thickBot="1" x14ac:dyDescent="0.25">
      <c r="A416" s="591"/>
      <c r="B416" s="3900"/>
      <c r="C416" s="594"/>
      <c r="D416" s="3960"/>
      <c r="E416" s="3961"/>
      <c r="F416" s="3962"/>
      <c r="G416" s="3915"/>
      <c r="H416" s="3909"/>
      <c r="I416" s="3892"/>
      <c r="J416" s="426"/>
      <c r="K416" s="670" t="s">
        <v>27</v>
      </c>
      <c r="L416" s="495">
        <f>L422</f>
        <v>0</v>
      </c>
      <c r="M416" s="494"/>
      <c r="N416" s="493"/>
      <c r="O416" s="492"/>
    </row>
    <row r="417" spans="1:15" ht="21" customHeight="1" thickBot="1" x14ac:dyDescent="0.25">
      <c r="A417" s="564"/>
      <c r="B417" s="3901"/>
      <c r="C417" s="593"/>
      <c r="D417" s="3963"/>
      <c r="E417" s="3964"/>
      <c r="F417" s="3965"/>
      <c r="G417" s="3916"/>
      <c r="H417" s="3910"/>
      <c r="I417" s="3893"/>
      <c r="J417" s="490"/>
      <c r="K417" s="450" t="s">
        <v>32</v>
      </c>
      <c r="L417" s="505">
        <f>SUM(L412:L416)</f>
        <v>111</v>
      </c>
      <c r="M417" s="448"/>
      <c r="N417" s="447"/>
      <c r="O417" s="446"/>
    </row>
    <row r="418" spans="1:15" ht="18.75" customHeight="1" x14ac:dyDescent="0.2">
      <c r="A418" s="583" t="s">
        <v>63</v>
      </c>
      <c r="B418" s="3899" t="s">
        <v>10</v>
      </c>
      <c r="C418" s="581" t="s">
        <v>10</v>
      </c>
      <c r="D418" s="580" t="s">
        <v>10</v>
      </c>
      <c r="E418" s="444"/>
      <c r="F418" s="3905" t="s">
        <v>271</v>
      </c>
      <c r="G418" s="3914" t="s">
        <v>270</v>
      </c>
      <c r="H418" s="3908" t="s">
        <v>20</v>
      </c>
      <c r="I418" s="3891" t="s">
        <v>242</v>
      </c>
      <c r="J418" s="669" t="s">
        <v>119</v>
      </c>
      <c r="K418" s="442" t="s">
        <v>22</v>
      </c>
      <c r="L418" s="441"/>
      <c r="M418" s="440" t="s">
        <v>226</v>
      </c>
      <c r="N418" s="439" t="s">
        <v>214</v>
      </c>
      <c r="O418" s="577">
        <v>1</v>
      </c>
    </row>
    <row r="419" spans="1:15" ht="22.5" customHeight="1" x14ac:dyDescent="0.2">
      <c r="A419" s="591"/>
      <c r="B419" s="3900"/>
      <c r="C419" s="594"/>
      <c r="D419" s="571"/>
      <c r="E419" s="427"/>
      <c r="F419" s="3906"/>
      <c r="G419" s="3915"/>
      <c r="H419" s="3909"/>
      <c r="I419" s="3892"/>
      <c r="J419" s="461" t="s">
        <v>186</v>
      </c>
      <c r="K419" s="437" t="s">
        <v>29</v>
      </c>
      <c r="L419" s="585">
        <v>111</v>
      </c>
      <c r="M419" s="435" t="s">
        <v>269</v>
      </c>
      <c r="N419" s="434" t="s">
        <v>223</v>
      </c>
      <c r="O419" s="575">
        <v>1.8</v>
      </c>
    </row>
    <row r="420" spans="1:15" ht="21.75" customHeight="1" x14ac:dyDescent="0.2">
      <c r="A420" s="591"/>
      <c r="B420" s="3900"/>
      <c r="C420" s="594"/>
      <c r="D420" s="571"/>
      <c r="E420" s="427"/>
      <c r="F420" s="3906"/>
      <c r="G420" s="3915"/>
      <c r="H420" s="3909"/>
      <c r="I420" s="3892"/>
      <c r="J420" s="461" t="s">
        <v>268</v>
      </c>
      <c r="K420" s="437" t="s">
        <v>209</v>
      </c>
      <c r="L420" s="460"/>
      <c r="M420" s="464" t="s">
        <v>267</v>
      </c>
      <c r="N420" s="499" t="s">
        <v>266</v>
      </c>
      <c r="O420" s="498">
        <v>2</v>
      </c>
    </row>
    <row r="421" spans="1:15" ht="15" x14ac:dyDescent="0.2">
      <c r="A421" s="591"/>
      <c r="B421" s="3900"/>
      <c r="C421" s="594"/>
      <c r="D421" s="571"/>
      <c r="E421" s="427"/>
      <c r="F421" s="3906"/>
      <c r="G421" s="3915"/>
      <c r="H421" s="3909"/>
      <c r="I421" s="3892"/>
      <c r="J421" s="461"/>
      <c r="K421" s="437" t="s">
        <v>25</v>
      </c>
      <c r="L421" s="460"/>
      <c r="M421" s="464"/>
      <c r="N421" s="499"/>
      <c r="O421" s="433"/>
    </row>
    <row r="422" spans="1:15" ht="15.75" thickBot="1" x14ac:dyDescent="0.25">
      <c r="A422" s="591"/>
      <c r="B422" s="3900"/>
      <c r="C422" s="594"/>
      <c r="D422" s="571"/>
      <c r="E422" s="427"/>
      <c r="F422" s="3906"/>
      <c r="G422" s="3915"/>
      <c r="H422" s="3909"/>
      <c r="I422" s="3892"/>
      <c r="J422" s="426"/>
      <c r="K422" s="425" t="s">
        <v>27</v>
      </c>
      <c r="L422" s="512"/>
      <c r="M422" s="494"/>
      <c r="N422" s="493"/>
      <c r="O422" s="492"/>
    </row>
    <row r="423" spans="1:15" ht="15.75" thickBot="1" x14ac:dyDescent="0.25">
      <c r="A423" s="564"/>
      <c r="B423" s="3901"/>
      <c r="C423" s="593"/>
      <c r="D423" s="566"/>
      <c r="E423" s="453"/>
      <c r="F423" s="3907"/>
      <c r="G423" s="3916"/>
      <c r="H423" s="668"/>
      <c r="I423" s="3893"/>
      <c r="J423" s="490"/>
      <c r="K423" s="450" t="s">
        <v>32</v>
      </c>
      <c r="L423" s="449">
        <f>SUM(L418:L422)</f>
        <v>111</v>
      </c>
      <c r="M423" s="448"/>
      <c r="N423" s="447"/>
      <c r="O423" s="446"/>
    </row>
    <row r="424" spans="1:15" ht="18" customHeight="1" x14ac:dyDescent="0.2">
      <c r="A424" s="660" t="s">
        <v>63</v>
      </c>
      <c r="B424" s="3934" t="s">
        <v>10</v>
      </c>
      <c r="C424" s="659" t="s">
        <v>33</v>
      </c>
      <c r="D424" s="3943" t="s">
        <v>265</v>
      </c>
      <c r="E424" s="3944"/>
      <c r="F424" s="3945"/>
      <c r="G424" s="3914" t="s">
        <v>261</v>
      </c>
      <c r="H424" s="3937" t="s">
        <v>20</v>
      </c>
      <c r="I424" s="3940" t="s">
        <v>21</v>
      </c>
      <c r="J424" s="3897" t="s">
        <v>119</v>
      </c>
      <c r="K424" s="667" t="s">
        <v>22</v>
      </c>
      <c r="L424" s="666">
        <f>L430</f>
        <v>0</v>
      </c>
      <c r="M424" s="654" t="s">
        <v>233</v>
      </c>
      <c r="N424" s="653" t="s">
        <v>214</v>
      </c>
      <c r="O424" s="652">
        <v>1</v>
      </c>
    </row>
    <row r="425" spans="1:15" x14ac:dyDescent="0.2">
      <c r="A425" s="642"/>
      <c r="B425" s="3935"/>
      <c r="C425" s="641"/>
      <c r="D425" s="3946"/>
      <c r="E425" s="3947"/>
      <c r="F425" s="3948"/>
      <c r="G425" s="3915"/>
      <c r="H425" s="3938"/>
      <c r="I425" s="3941"/>
      <c r="J425" s="3898"/>
      <c r="K425" s="665" t="s">
        <v>29</v>
      </c>
      <c r="L425" s="664">
        <f>L431</f>
        <v>0</v>
      </c>
      <c r="M425" s="645" t="s">
        <v>264</v>
      </c>
      <c r="N425" s="644" t="s">
        <v>223</v>
      </c>
      <c r="O425" s="649">
        <v>1.032</v>
      </c>
    </row>
    <row r="426" spans="1:15" ht="15" customHeight="1" x14ac:dyDescent="0.2">
      <c r="A426" s="642"/>
      <c r="B426" s="3935"/>
      <c r="C426" s="641"/>
      <c r="D426" s="3946"/>
      <c r="E426" s="3947"/>
      <c r="F426" s="3948"/>
      <c r="G426" s="3915"/>
      <c r="H426" s="3938"/>
      <c r="I426" s="3941"/>
      <c r="J426" s="3898"/>
      <c r="K426" s="665" t="s">
        <v>209</v>
      </c>
      <c r="L426" s="664">
        <f>L432</f>
        <v>0</v>
      </c>
      <c r="M426" s="645" t="s">
        <v>263</v>
      </c>
      <c r="N426" s="644"/>
      <c r="O426" s="643"/>
    </row>
    <row r="427" spans="1:15" ht="15" customHeight="1" x14ac:dyDescent="0.2">
      <c r="A427" s="642"/>
      <c r="B427" s="3935"/>
      <c r="C427" s="641"/>
      <c r="D427" s="3946"/>
      <c r="E427" s="3947"/>
      <c r="F427" s="3948"/>
      <c r="G427" s="3915"/>
      <c r="H427" s="3938"/>
      <c r="I427" s="3941"/>
      <c r="J427" s="648"/>
      <c r="K427" s="665" t="s">
        <v>25</v>
      </c>
      <c r="L427" s="664">
        <f>L433</f>
        <v>97</v>
      </c>
      <c r="M427" s="645"/>
      <c r="N427" s="644"/>
      <c r="O427" s="643"/>
    </row>
    <row r="428" spans="1:15" ht="15.75" customHeight="1" thickBot="1" x14ac:dyDescent="0.25">
      <c r="A428" s="642"/>
      <c r="B428" s="3935"/>
      <c r="C428" s="641"/>
      <c r="D428" s="3946"/>
      <c r="E428" s="3947"/>
      <c r="F428" s="3948"/>
      <c r="G428" s="3915"/>
      <c r="H428" s="3938"/>
      <c r="I428" s="3941"/>
      <c r="J428" s="648"/>
      <c r="K428" s="663" t="s">
        <v>27</v>
      </c>
      <c r="L428" s="662">
        <f>L434</f>
        <v>0</v>
      </c>
      <c r="M428" s="635"/>
      <c r="N428" s="634"/>
      <c r="O428" s="633"/>
    </row>
    <row r="429" spans="1:15" ht="11.25" customHeight="1" thickBot="1" x14ac:dyDescent="0.25">
      <c r="A429" s="632"/>
      <c r="B429" s="3936"/>
      <c r="C429" s="631"/>
      <c r="D429" s="3949"/>
      <c r="E429" s="3950"/>
      <c r="F429" s="3951"/>
      <c r="G429" s="3916"/>
      <c r="H429" s="3939"/>
      <c r="I429" s="3942"/>
      <c r="J429" s="661"/>
      <c r="K429" s="627" t="s">
        <v>32</v>
      </c>
      <c r="L429" s="626">
        <f>SUM(L424:L428)</f>
        <v>97</v>
      </c>
      <c r="M429" s="625"/>
      <c r="N429" s="624"/>
      <c r="O429" s="623"/>
    </row>
    <row r="430" spans="1:15" ht="15" x14ac:dyDescent="0.2">
      <c r="A430" s="660" t="s">
        <v>63</v>
      </c>
      <c r="B430" s="3934" t="s">
        <v>10</v>
      </c>
      <c r="C430" s="659" t="s">
        <v>33</v>
      </c>
      <c r="D430" s="658" t="s">
        <v>10</v>
      </c>
      <c r="E430" s="657"/>
      <c r="F430" s="3905" t="s">
        <v>262</v>
      </c>
      <c r="G430" s="3914" t="s">
        <v>261</v>
      </c>
      <c r="H430" s="3937" t="s">
        <v>20</v>
      </c>
      <c r="I430" s="3940" t="s">
        <v>210</v>
      </c>
      <c r="J430" s="443" t="s">
        <v>182</v>
      </c>
      <c r="K430" s="656" t="s">
        <v>22</v>
      </c>
      <c r="L430" s="655"/>
      <c r="M430" s="654" t="s">
        <v>226</v>
      </c>
      <c r="N430" s="653" t="s">
        <v>214</v>
      </c>
      <c r="O430" s="652">
        <v>1</v>
      </c>
    </row>
    <row r="431" spans="1:15" ht="15" x14ac:dyDescent="0.2">
      <c r="A431" s="642"/>
      <c r="B431" s="3935"/>
      <c r="C431" s="641"/>
      <c r="D431" s="640"/>
      <c r="E431" s="639"/>
      <c r="F431" s="3906"/>
      <c r="G431" s="3915"/>
      <c r="H431" s="3938"/>
      <c r="I431" s="3941"/>
      <c r="J431" s="461" t="s">
        <v>260</v>
      </c>
      <c r="K431" s="647" t="s">
        <v>29</v>
      </c>
      <c r="L431" s="646"/>
      <c r="M431" s="651" t="s">
        <v>259</v>
      </c>
      <c r="N431" s="650" t="s">
        <v>223</v>
      </c>
      <c r="O431" s="649">
        <v>1.032</v>
      </c>
    </row>
    <row r="432" spans="1:15" x14ac:dyDescent="0.2">
      <c r="A432" s="642"/>
      <c r="B432" s="3935"/>
      <c r="C432" s="641"/>
      <c r="D432" s="640"/>
      <c r="E432" s="639"/>
      <c r="F432" s="3906"/>
      <c r="G432" s="3915"/>
      <c r="H432" s="3938"/>
      <c r="I432" s="3941"/>
      <c r="J432" s="648"/>
      <c r="K432" s="647" t="s">
        <v>209</v>
      </c>
      <c r="L432" s="646"/>
      <c r="M432" s="645"/>
      <c r="N432" s="644"/>
      <c r="O432" s="643"/>
    </row>
    <row r="433" spans="1:15" x14ac:dyDescent="0.2">
      <c r="A433" s="642"/>
      <c r="B433" s="3935"/>
      <c r="C433" s="641"/>
      <c r="D433" s="640"/>
      <c r="E433" s="639"/>
      <c r="F433" s="3906"/>
      <c r="G433" s="3915"/>
      <c r="H433" s="3938"/>
      <c r="I433" s="3941"/>
      <c r="J433" s="638"/>
      <c r="K433" s="647" t="s">
        <v>25</v>
      </c>
      <c r="L433" s="646">
        <v>97</v>
      </c>
      <c r="M433" s="645"/>
      <c r="N433" s="644"/>
      <c r="O433" s="643"/>
    </row>
    <row r="434" spans="1:15" ht="13.5" thickBot="1" x14ac:dyDescent="0.25">
      <c r="A434" s="642"/>
      <c r="B434" s="3935"/>
      <c r="C434" s="641"/>
      <c r="D434" s="640"/>
      <c r="E434" s="639"/>
      <c r="F434" s="3906"/>
      <c r="G434" s="3915"/>
      <c r="H434" s="3938"/>
      <c r="I434" s="3941"/>
      <c r="J434" s="638"/>
      <c r="K434" s="637" t="s">
        <v>27</v>
      </c>
      <c r="L434" s="636"/>
      <c r="M434" s="635"/>
      <c r="N434" s="634"/>
      <c r="O434" s="633"/>
    </row>
    <row r="435" spans="1:15" ht="13.5" thickBot="1" x14ac:dyDescent="0.25">
      <c r="A435" s="632"/>
      <c r="B435" s="3936"/>
      <c r="C435" s="631"/>
      <c r="D435" s="630"/>
      <c r="E435" s="629"/>
      <c r="F435" s="3907"/>
      <c r="G435" s="3916"/>
      <c r="H435" s="3939"/>
      <c r="I435" s="3942"/>
      <c r="J435" s="628"/>
      <c r="K435" s="627" t="s">
        <v>32</v>
      </c>
      <c r="L435" s="626">
        <f>SUM(L430:L434)</f>
        <v>97</v>
      </c>
      <c r="M435" s="625"/>
      <c r="N435" s="624"/>
      <c r="O435" s="623"/>
    </row>
    <row r="436" spans="1:15" ht="18.75" customHeight="1" thickBot="1" x14ac:dyDescent="0.25">
      <c r="A436" s="622" t="s">
        <v>63</v>
      </c>
      <c r="B436" s="621" t="s">
        <v>10</v>
      </c>
      <c r="C436" s="4031" t="s">
        <v>50</v>
      </c>
      <c r="D436" s="4031"/>
      <c r="E436" s="4031"/>
      <c r="F436" s="4031"/>
      <c r="G436" s="4031"/>
      <c r="H436" s="4031"/>
      <c r="I436" s="4032"/>
      <c r="J436" s="620"/>
      <c r="K436" s="619" t="s">
        <v>32</v>
      </c>
      <c r="L436" s="618">
        <f>L417+L429</f>
        <v>208</v>
      </c>
      <c r="M436" s="408"/>
      <c r="N436" s="408"/>
      <c r="O436" s="407"/>
    </row>
    <row r="437" spans="1:15" ht="19.5" customHeight="1" thickBot="1" x14ac:dyDescent="0.25">
      <c r="A437" s="617" t="s">
        <v>63</v>
      </c>
      <c r="B437" s="616"/>
      <c r="C437" s="3889" t="s">
        <v>87</v>
      </c>
      <c r="D437" s="3889"/>
      <c r="E437" s="3889"/>
      <c r="F437" s="3889"/>
      <c r="G437" s="3889"/>
      <c r="H437" s="3889"/>
      <c r="I437" s="3890"/>
      <c r="J437" s="615"/>
      <c r="K437" s="614" t="s">
        <v>32</v>
      </c>
      <c r="L437" s="613">
        <f>L436*1</f>
        <v>208</v>
      </c>
      <c r="M437" s="403"/>
      <c r="N437" s="403"/>
      <c r="O437" s="402"/>
    </row>
    <row r="438" spans="1:15" ht="26.45" customHeight="1" thickBot="1" x14ac:dyDescent="0.25">
      <c r="A438" s="551" t="s">
        <v>66</v>
      </c>
      <c r="B438" s="612"/>
      <c r="C438" s="611" t="s">
        <v>258</v>
      </c>
      <c r="D438" s="609"/>
      <c r="E438" s="609"/>
      <c r="F438" s="610"/>
      <c r="G438" s="610"/>
      <c r="H438" s="609"/>
      <c r="I438" s="609"/>
      <c r="J438" s="609"/>
      <c r="K438" s="609"/>
      <c r="L438" s="609"/>
      <c r="M438" s="608"/>
      <c r="N438" s="608"/>
      <c r="O438" s="607"/>
    </row>
    <row r="439" spans="1:15" ht="43.9" customHeight="1" thickBot="1" x14ac:dyDescent="0.25">
      <c r="A439" s="606"/>
      <c r="B439" s="605"/>
      <c r="C439" s="603"/>
      <c r="D439" s="603"/>
      <c r="E439" s="603"/>
      <c r="F439" s="604"/>
      <c r="G439" s="604"/>
      <c r="H439" s="603"/>
      <c r="I439" s="603"/>
      <c r="J439" s="603"/>
      <c r="K439" s="603"/>
      <c r="L439" s="603"/>
      <c r="M439" s="602" t="s">
        <v>257</v>
      </c>
      <c r="N439" s="531" t="s">
        <v>214</v>
      </c>
      <c r="O439" s="530">
        <v>4</v>
      </c>
    </row>
    <row r="440" spans="1:15" ht="23.25" customHeight="1" thickBot="1" x14ac:dyDescent="0.25">
      <c r="A440" s="596" t="s">
        <v>66</v>
      </c>
      <c r="B440" s="601" t="s">
        <v>10</v>
      </c>
      <c r="C440" s="600" t="s">
        <v>256</v>
      </c>
      <c r="D440" s="599"/>
      <c r="E440" s="599"/>
      <c r="F440" s="599"/>
      <c r="G440" s="599"/>
      <c r="H440" s="599"/>
      <c r="I440" s="599"/>
      <c r="J440" s="599"/>
      <c r="K440" s="599"/>
      <c r="L440" s="599"/>
      <c r="M440" s="598"/>
      <c r="N440" s="598"/>
      <c r="O440" s="597"/>
    </row>
    <row r="441" spans="1:15" ht="39" thickBot="1" x14ac:dyDescent="0.25">
      <c r="A441" s="596"/>
      <c r="B441" s="411"/>
      <c r="C441" s="595"/>
      <c r="D441" s="595"/>
      <c r="E441" s="595"/>
      <c r="F441" s="595"/>
      <c r="G441" s="595"/>
      <c r="H441" s="595"/>
      <c r="I441" s="595"/>
      <c r="J441" s="595"/>
      <c r="K441" s="595"/>
      <c r="L441" s="595"/>
      <c r="M441" s="532" t="s">
        <v>255</v>
      </c>
      <c r="N441" s="531" t="s">
        <v>214</v>
      </c>
      <c r="O441" s="530">
        <v>3</v>
      </c>
    </row>
    <row r="442" spans="1:15" ht="15" customHeight="1" x14ac:dyDescent="0.2">
      <c r="A442" s="583" t="s">
        <v>66</v>
      </c>
      <c r="B442" s="3899" t="s">
        <v>10</v>
      </c>
      <c r="C442" s="581" t="s">
        <v>10</v>
      </c>
      <c r="D442" s="3957" t="s">
        <v>254</v>
      </c>
      <c r="E442" s="3958"/>
      <c r="F442" s="3959"/>
      <c r="G442" s="3914" t="s">
        <v>241</v>
      </c>
      <c r="H442" s="3954" t="s">
        <v>20</v>
      </c>
      <c r="I442" s="3891" t="s">
        <v>21</v>
      </c>
      <c r="J442" s="3897" t="s">
        <v>119</v>
      </c>
      <c r="K442" s="528" t="s">
        <v>22</v>
      </c>
      <c r="L442" s="502">
        <f>L449+L456+L462+L468</f>
        <v>0</v>
      </c>
      <c r="M442" s="440" t="s">
        <v>233</v>
      </c>
      <c r="N442" s="439" t="s">
        <v>214</v>
      </c>
      <c r="O442" s="577">
        <v>3</v>
      </c>
    </row>
    <row r="443" spans="1:15" ht="15" x14ac:dyDescent="0.2">
      <c r="A443" s="591"/>
      <c r="B443" s="3900"/>
      <c r="C443" s="594"/>
      <c r="D443" s="3960"/>
      <c r="E443" s="3961"/>
      <c r="F443" s="3962"/>
      <c r="G443" s="3915"/>
      <c r="H443" s="3955"/>
      <c r="I443" s="3892"/>
      <c r="J443" s="3898"/>
      <c r="K443" s="523" t="s">
        <v>29</v>
      </c>
      <c r="L443" s="524">
        <f>L450+L457+L463+L469</f>
        <v>71.400000000000006</v>
      </c>
      <c r="M443" s="464" t="s">
        <v>253</v>
      </c>
      <c r="N443" s="499" t="s">
        <v>214</v>
      </c>
      <c r="O443" s="498">
        <v>5</v>
      </c>
    </row>
    <row r="444" spans="1:15" ht="15" x14ac:dyDescent="0.2">
      <c r="A444" s="591"/>
      <c r="B444" s="3900"/>
      <c r="C444" s="594"/>
      <c r="D444" s="3960"/>
      <c r="E444" s="3961"/>
      <c r="F444" s="3962"/>
      <c r="G444" s="3915"/>
      <c r="H444" s="3955"/>
      <c r="I444" s="3892"/>
      <c r="J444" s="3898"/>
      <c r="K444" s="523" t="s">
        <v>209</v>
      </c>
      <c r="L444" s="500">
        <f>L451+L458+L464+L470</f>
        <v>0</v>
      </c>
      <c r="M444" s="464"/>
      <c r="N444" s="499"/>
      <c r="O444" s="433"/>
    </row>
    <row r="445" spans="1:15" ht="15" x14ac:dyDescent="0.2">
      <c r="A445" s="591"/>
      <c r="B445" s="3900"/>
      <c r="C445" s="594"/>
      <c r="D445" s="3960"/>
      <c r="E445" s="3961"/>
      <c r="F445" s="3962"/>
      <c r="G445" s="3915"/>
      <c r="H445" s="3955"/>
      <c r="I445" s="3892"/>
      <c r="J445" s="426"/>
      <c r="K445" s="523" t="s">
        <v>25</v>
      </c>
      <c r="L445" s="527">
        <f>L452+L459+L465+L471</f>
        <v>402.70000000000005</v>
      </c>
      <c r="M445" s="464"/>
      <c r="N445" s="499"/>
      <c r="O445" s="433"/>
    </row>
    <row r="446" spans="1:15" ht="15" x14ac:dyDescent="0.2">
      <c r="A446" s="591"/>
      <c r="B446" s="3900"/>
      <c r="C446" s="594"/>
      <c r="D446" s="3960"/>
      <c r="E446" s="3961"/>
      <c r="F446" s="3962"/>
      <c r="G446" s="3915"/>
      <c r="H446" s="3955"/>
      <c r="I446" s="3892"/>
      <c r="J446" s="426"/>
      <c r="K446" s="523" t="s">
        <v>27</v>
      </c>
      <c r="L446" s="522">
        <f>L453+L460+L466+L472</f>
        <v>0</v>
      </c>
      <c r="M446" s="494"/>
      <c r="N446" s="493"/>
      <c r="O446" s="492"/>
    </row>
    <row r="447" spans="1:15" ht="15.75" thickBot="1" x14ac:dyDescent="0.25">
      <c r="A447" s="591"/>
      <c r="B447" s="3900"/>
      <c r="C447" s="594"/>
      <c r="D447" s="3960"/>
      <c r="E447" s="3961"/>
      <c r="F447" s="3962"/>
      <c r="G447" s="3915"/>
      <c r="H447" s="3955"/>
      <c r="I447" s="3892"/>
      <c r="J447" s="418"/>
      <c r="K447" s="520" t="s">
        <v>221</v>
      </c>
      <c r="L447" s="519">
        <f>L454</f>
        <v>240</v>
      </c>
      <c r="M447" s="423"/>
      <c r="N447" s="422"/>
      <c r="O447" s="506"/>
    </row>
    <row r="448" spans="1:15" ht="15.75" thickBot="1" x14ac:dyDescent="0.25">
      <c r="A448" s="564"/>
      <c r="B448" s="3901"/>
      <c r="C448" s="593"/>
      <c r="D448" s="3963"/>
      <c r="E448" s="3964"/>
      <c r="F448" s="3965"/>
      <c r="G448" s="3916"/>
      <c r="H448" s="3956"/>
      <c r="I448" s="3893"/>
      <c r="J448" s="490"/>
      <c r="K448" s="450" t="s">
        <v>32</v>
      </c>
      <c r="L448" s="505">
        <f>SUM(L442:L447)</f>
        <v>714.1</v>
      </c>
      <c r="M448" s="448"/>
      <c r="N448" s="447"/>
      <c r="O448" s="446"/>
    </row>
    <row r="449" spans="1:15" ht="15" x14ac:dyDescent="0.2">
      <c r="A449" s="583" t="s">
        <v>66</v>
      </c>
      <c r="B449" s="582" t="s">
        <v>10</v>
      </c>
      <c r="C449" s="529" t="s">
        <v>10</v>
      </c>
      <c r="D449" s="445" t="s">
        <v>10</v>
      </c>
      <c r="E449" s="444"/>
      <c r="F449" s="3905" t="s">
        <v>252</v>
      </c>
      <c r="G449" s="3914" t="s">
        <v>241</v>
      </c>
      <c r="H449" s="3908" t="s">
        <v>20</v>
      </c>
      <c r="I449" s="3891" t="s">
        <v>228</v>
      </c>
      <c r="J449" s="578" t="s">
        <v>187</v>
      </c>
      <c r="K449" s="442" t="s">
        <v>22</v>
      </c>
      <c r="L449" s="441"/>
      <c r="M449" s="440" t="s">
        <v>226</v>
      </c>
      <c r="N449" s="439" t="s">
        <v>214</v>
      </c>
      <c r="O449" s="438"/>
    </row>
    <row r="450" spans="1:15" ht="15" x14ac:dyDescent="0.2">
      <c r="A450" s="591"/>
      <c r="B450" s="590"/>
      <c r="C450" s="521"/>
      <c r="D450" s="428"/>
      <c r="E450" s="427"/>
      <c r="F450" s="3906"/>
      <c r="G450" s="3915"/>
      <c r="H450" s="3909"/>
      <c r="I450" s="3892"/>
      <c r="J450" s="426"/>
      <c r="K450" s="437" t="s">
        <v>29</v>
      </c>
      <c r="L450" s="585">
        <v>20</v>
      </c>
      <c r="M450" s="435" t="s">
        <v>251</v>
      </c>
      <c r="N450" s="434" t="s">
        <v>214</v>
      </c>
      <c r="O450" s="498">
        <v>1</v>
      </c>
    </row>
    <row r="451" spans="1:15" ht="15" x14ac:dyDescent="0.2">
      <c r="A451" s="591"/>
      <c r="B451" s="590"/>
      <c r="C451" s="521"/>
      <c r="D451" s="428"/>
      <c r="E451" s="427"/>
      <c r="F451" s="3906"/>
      <c r="G451" s="3915"/>
      <c r="H451" s="3909"/>
      <c r="I451" s="3892"/>
      <c r="J451" s="426"/>
      <c r="K451" s="437" t="s">
        <v>209</v>
      </c>
      <c r="L451" s="460"/>
      <c r="M451" s="464"/>
      <c r="N451" s="499"/>
      <c r="O451" s="462"/>
    </row>
    <row r="452" spans="1:15" ht="15" x14ac:dyDescent="0.2">
      <c r="A452" s="591"/>
      <c r="B452" s="590"/>
      <c r="C452" s="521"/>
      <c r="D452" s="428"/>
      <c r="E452" s="427"/>
      <c r="F452" s="3906"/>
      <c r="G452" s="3915"/>
      <c r="H452" s="3909"/>
      <c r="I452" s="3892"/>
      <c r="J452" s="426"/>
      <c r="K452" s="437" t="s">
        <v>25</v>
      </c>
      <c r="L452" s="460"/>
      <c r="M452" s="464"/>
      <c r="N452" s="499"/>
      <c r="O452" s="433"/>
    </row>
    <row r="453" spans="1:15" ht="15" x14ac:dyDescent="0.2">
      <c r="A453" s="591"/>
      <c r="B453" s="590"/>
      <c r="C453" s="521"/>
      <c r="D453" s="428"/>
      <c r="E453" s="427"/>
      <c r="F453" s="3906"/>
      <c r="G453" s="3915"/>
      <c r="H453" s="3909"/>
      <c r="I453" s="3892"/>
      <c r="J453" s="426"/>
      <c r="K453" s="437" t="s">
        <v>27</v>
      </c>
      <c r="L453" s="592"/>
      <c r="M453" s="494"/>
      <c r="N453" s="493"/>
      <c r="O453" s="492"/>
    </row>
    <row r="454" spans="1:15" ht="15.75" thickBot="1" x14ac:dyDescent="0.25">
      <c r="A454" s="591"/>
      <c r="B454" s="590"/>
      <c r="C454" s="521"/>
      <c r="D454" s="428"/>
      <c r="E454" s="427"/>
      <c r="F454" s="3906"/>
      <c r="G454" s="3915"/>
      <c r="H454" s="3909"/>
      <c r="I454" s="3892"/>
      <c r="J454" s="418"/>
      <c r="K454" s="457" t="s">
        <v>221</v>
      </c>
      <c r="L454" s="456">
        <v>240</v>
      </c>
      <c r="M454" s="423"/>
      <c r="N454" s="422"/>
      <c r="O454" s="506"/>
    </row>
    <row r="455" spans="1:15" ht="16.5" customHeight="1" thickBot="1" x14ac:dyDescent="0.25">
      <c r="A455" s="564"/>
      <c r="B455" s="589"/>
      <c r="C455" s="588"/>
      <c r="D455" s="454"/>
      <c r="E455" s="453"/>
      <c r="F455" s="3907"/>
      <c r="G455" s="3916"/>
      <c r="H455" s="3910"/>
      <c r="I455" s="3893"/>
      <c r="J455" s="490"/>
      <c r="K455" s="450" t="s">
        <v>32</v>
      </c>
      <c r="L455" s="449">
        <f>SUM(L449:L454)</f>
        <v>260</v>
      </c>
      <c r="M455" s="448"/>
      <c r="N455" s="447"/>
      <c r="O455" s="446"/>
    </row>
    <row r="456" spans="1:15" ht="15" customHeight="1" x14ac:dyDescent="0.2">
      <c r="A456" s="583" t="s">
        <v>66</v>
      </c>
      <c r="B456" s="582" t="s">
        <v>10</v>
      </c>
      <c r="C456" s="529" t="s">
        <v>10</v>
      </c>
      <c r="D456" s="445" t="s">
        <v>33</v>
      </c>
      <c r="E456" s="444"/>
      <c r="F456" s="3905" t="s">
        <v>250</v>
      </c>
      <c r="G456" s="579"/>
      <c r="H456" s="3908" t="s">
        <v>20</v>
      </c>
      <c r="I456" s="3891" t="s">
        <v>228</v>
      </c>
      <c r="J456" s="587" t="s">
        <v>187</v>
      </c>
      <c r="K456" s="442" t="s">
        <v>22</v>
      </c>
      <c r="L456" s="441"/>
      <c r="M456" s="440" t="s">
        <v>226</v>
      </c>
      <c r="N456" s="439" t="s">
        <v>214</v>
      </c>
      <c r="O456" s="577">
        <v>1</v>
      </c>
    </row>
    <row r="457" spans="1:15" ht="15" x14ac:dyDescent="0.2">
      <c r="A457" s="574"/>
      <c r="B457" s="573"/>
      <c r="C457" s="470"/>
      <c r="D457" s="428"/>
      <c r="E457" s="427"/>
      <c r="F457" s="3906"/>
      <c r="G457" s="570"/>
      <c r="H457" s="3909"/>
      <c r="I457" s="3892"/>
      <c r="J457" s="461" t="s">
        <v>249</v>
      </c>
      <c r="K457" s="437" t="s">
        <v>29</v>
      </c>
      <c r="L457" s="585">
        <v>23.6</v>
      </c>
      <c r="M457" s="435" t="s">
        <v>248</v>
      </c>
      <c r="N457" s="434" t="s">
        <v>214</v>
      </c>
      <c r="O457" s="498">
        <v>1</v>
      </c>
    </row>
    <row r="458" spans="1:15" ht="32.25" x14ac:dyDescent="0.2">
      <c r="A458" s="574"/>
      <c r="B458" s="573"/>
      <c r="C458" s="470"/>
      <c r="D458" s="428"/>
      <c r="E458" s="427"/>
      <c r="F458" s="3906"/>
      <c r="G458" s="570" t="s">
        <v>241</v>
      </c>
      <c r="H458" s="3909"/>
      <c r="I458" s="586"/>
      <c r="J458" s="586"/>
      <c r="K458" s="437" t="s">
        <v>209</v>
      </c>
      <c r="L458" s="460"/>
      <c r="M458" s="464"/>
      <c r="N458" s="499"/>
      <c r="O458" s="433"/>
    </row>
    <row r="459" spans="1:15" ht="15" x14ac:dyDescent="0.2">
      <c r="A459" s="574"/>
      <c r="B459" s="573"/>
      <c r="C459" s="470"/>
      <c r="D459" s="428"/>
      <c r="E459" s="427"/>
      <c r="F459" s="3906"/>
      <c r="G459" s="570"/>
      <c r="H459" s="3909"/>
      <c r="I459" s="586"/>
      <c r="J459" s="586"/>
      <c r="K459" s="437" t="s">
        <v>25</v>
      </c>
      <c r="L459" s="585">
        <v>106.4</v>
      </c>
      <c r="M459" s="464"/>
      <c r="N459" s="499"/>
      <c r="O459" s="433"/>
    </row>
    <row r="460" spans="1:15" ht="15.75" thickBot="1" x14ac:dyDescent="0.25">
      <c r="A460" s="574"/>
      <c r="B460" s="573"/>
      <c r="C460" s="470"/>
      <c r="D460" s="428"/>
      <c r="E460" s="427"/>
      <c r="F460" s="3906"/>
      <c r="G460" s="570"/>
      <c r="H460" s="3909"/>
      <c r="I460" s="3892"/>
      <c r="J460" s="426"/>
      <c r="K460" s="425" t="s">
        <v>27</v>
      </c>
      <c r="L460" s="512"/>
      <c r="M460" s="494"/>
      <c r="N460" s="493"/>
      <c r="O460" s="492"/>
    </row>
    <row r="461" spans="1:15" ht="15.75" thickBot="1" x14ac:dyDescent="0.25">
      <c r="A461" s="569"/>
      <c r="B461" s="568"/>
      <c r="C461" s="584"/>
      <c r="D461" s="454"/>
      <c r="E461" s="453"/>
      <c r="F461" s="3907"/>
      <c r="G461" s="565"/>
      <c r="H461" s="3910"/>
      <c r="I461" s="3893"/>
      <c r="J461" s="451"/>
      <c r="K461" s="450" t="s">
        <v>32</v>
      </c>
      <c r="L461" s="449">
        <f>SUM(L456:L460)</f>
        <v>130</v>
      </c>
      <c r="M461" s="448"/>
      <c r="N461" s="447"/>
      <c r="O461" s="446"/>
    </row>
    <row r="462" spans="1:15" ht="15" x14ac:dyDescent="0.2">
      <c r="A462" s="583" t="s">
        <v>66</v>
      </c>
      <c r="B462" s="582" t="s">
        <v>10</v>
      </c>
      <c r="C462" s="529" t="s">
        <v>10</v>
      </c>
      <c r="D462" s="445" t="s">
        <v>38</v>
      </c>
      <c r="E462" s="444"/>
      <c r="F462" s="3905" t="s">
        <v>247</v>
      </c>
      <c r="G462" s="579"/>
      <c r="H462" s="3908" t="s">
        <v>20</v>
      </c>
      <c r="I462" s="3891" t="s">
        <v>228</v>
      </c>
      <c r="J462" s="443" t="s">
        <v>246</v>
      </c>
      <c r="K462" s="442" t="s">
        <v>22</v>
      </c>
      <c r="L462" s="441"/>
      <c r="M462" s="440" t="s">
        <v>226</v>
      </c>
      <c r="N462" s="439" t="s">
        <v>214</v>
      </c>
      <c r="O462" s="577">
        <v>1</v>
      </c>
    </row>
    <row r="463" spans="1:15" ht="15" x14ac:dyDescent="0.2">
      <c r="A463" s="574"/>
      <c r="B463" s="573"/>
      <c r="C463" s="470"/>
      <c r="D463" s="428"/>
      <c r="E463" s="427"/>
      <c r="F463" s="3906"/>
      <c r="G463" s="570"/>
      <c r="H463" s="3909"/>
      <c r="I463" s="3892"/>
      <c r="J463" s="461" t="s">
        <v>225</v>
      </c>
      <c r="K463" s="437" t="s">
        <v>29</v>
      </c>
      <c r="L463" s="460">
        <v>20.100000000000001</v>
      </c>
      <c r="M463" s="435" t="s">
        <v>245</v>
      </c>
      <c r="N463" s="434" t="s">
        <v>214</v>
      </c>
      <c r="O463" s="498">
        <v>1</v>
      </c>
    </row>
    <row r="464" spans="1:15" ht="32.25" x14ac:dyDescent="0.2">
      <c r="A464" s="574"/>
      <c r="B464" s="573"/>
      <c r="C464" s="470"/>
      <c r="D464" s="428"/>
      <c r="E464" s="427"/>
      <c r="F464" s="3906"/>
      <c r="G464" s="570" t="s">
        <v>241</v>
      </c>
      <c r="H464" s="3909"/>
      <c r="I464" s="3892"/>
      <c r="J464" s="426"/>
      <c r="K464" s="437" t="s">
        <v>209</v>
      </c>
      <c r="L464" s="460"/>
      <c r="M464" s="464" t="s">
        <v>244</v>
      </c>
      <c r="N464" s="499" t="s">
        <v>214</v>
      </c>
      <c r="O464" s="498">
        <v>1</v>
      </c>
    </row>
    <row r="465" spans="1:17" ht="15" x14ac:dyDescent="0.2">
      <c r="A465" s="574"/>
      <c r="B465" s="573"/>
      <c r="C465" s="470"/>
      <c r="D465" s="428"/>
      <c r="E465" s="427"/>
      <c r="F465" s="3906"/>
      <c r="G465" s="570"/>
      <c r="H465" s="3909"/>
      <c r="I465" s="3892"/>
      <c r="J465" s="426"/>
      <c r="K465" s="437" t="s">
        <v>25</v>
      </c>
      <c r="L465" s="460">
        <v>12</v>
      </c>
      <c r="M465" s="464"/>
      <c r="N465" s="499"/>
      <c r="O465" s="433"/>
    </row>
    <row r="466" spans="1:17" ht="15.75" thickBot="1" x14ac:dyDescent="0.25">
      <c r="A466" s="574"/>
      <c r="B466" s="573"/>
      <c r="C466" s="470"/>
      <c r="D466" s="428"/>
      <c r="E466" s="427"/>
      <c r="F466" s="3906"/>
      <c r="G466" s="570"/>
      <c r="H466" s="3909"/>
      <c r="I466" s="3892"/>
      <c r="J466" s="426"/>
      <c r="K466" s="425" t="s">
        <v>27</v>
      </c>
      <c r="L466" s="512"/>
      <c r="M466" s="494"/>
      <c r="N466" s="493"/>
      <c r="O466" s="492"/>
    </row>
    <row r="467" spans="1:17" ht="22.9" customHeight="1" thickBot="1" x14ac:dyDescent="0.25">
      <c r="A467" s="569"/>
      <c r="B467" s="568"/>
      <c r="C467" s="584"/>
      <c r="D467" s="454"/>
      <c r="E467" s="453"/>
      <c r="F467" s="3907"/>
      <c r="G467" s="565"/>
      <c r="H467" s="3910"/>
      <c r="I467" s="3893"/>
      <c r="J467" s="490"/>
      <c r="K467" s="450" t="s">
        <v>32</v>
      </c>
      <c r="L467" s="449">
        <f>SUM(L462:L466)</f>
        <v>32.1</v>
      </c>
      <c r="M467" s="448"/>
      <c r="N467" s="447"/>
      <c r="O467" s="446"/>
    </row>
    <row r="468" spans="1:17" ht="18" customHeight="1" x14ac:dyDescent="0.2">
      <c r="A468" s="583" t="s">
        <v>66</v>
      </c>
      <c r="B468" s="582" t="s">
        <v>10</v>
      </c>
      <c r="C468" s="581" t="s">
        <v>10</v>
      </c>
      <c r="D468" s="580" t="s">
        <v>42</v>
      </c>
      <c r="E468" s="444"/>
      <c r="F468" s="3905" t="s">
        <v>243</v>
      </c>
      <c r="G468" s="579"/>
      <c r="H468" s="3908" t="s">
        <v>20</v>
      </c>
      <c r="I468" s="3891" t="s">
        <v>242</v>
      </c>
      <c r="J468" s="578" t="s">
        <v>186</v>
      </c>
      <c r="K468" s="442" t="s">
        <v>22</v>
      </c>
      <c r="L468" s="441"/>
      <c r="M468" s="440" t="s">
        <v>226</v>
      </c>
      <c r="N468" s="439" t="s">
        <v>214</v>
      </c>
      <c r="O468" s="577">
        <v>1</v>
      </c>
    </row>
    <row r="469" spans="1:17" ht="38.25" customHeight="1" x14ac:dyDescent="0.2">
      <c r="A469" s="574"/>
      <c r="B469" s="573"/>
      <c r="C469" s="572"/>
      <c r="D469" s="571"/>
      <c r="E469" s="427"/>
      <c r="F469" s="3906"/>
      <c r="G469" s="570" t="s">
        <v>241</v>
      </c>
      <c r="H469" s="3909"/>
      <c r="I469" s="3892"/>
      <c r="J469" s="461" t="s">
        <v>240</v>
      </c>
      <c r="K469" s="437" t="s">
        <v>29</v>
      </c>
      <c r="L469" s="576">
        <v>7.7</v>
      </c>
      <c r="M469" s="435" t="s">
        <v>239</v>
      </c>
      <c r="N469" s="434" t="s">
        <v>214</v>
      </c>
      <c r="O469" s="575">
        <v>1</v>
      </c>
    </row>
    <row r="470" spans="1:17" ht="15" x14ac:dyDescent="0.2">
      <c r="A470" s="574"/>
      <c r="B470" s="573"/>
      <c r="C470" s="572"/>
      <c r="D470" s="571"/>
      <c r="E470" s="427"/>
      <c r="F470" s="3906"/>
      <c r="G470" s="570"/>
      <c r="H470" s="3909"/>
      <c r="I470" s="3892"/>
      <c r="J470" s="426"/>
      <c r="K470" s="437" t="s">
        <v>209</v>
      </c>
      <c r="L470" s="460"/>
      <c r="M470" s="464"/>
      <c r="N470" s="499"/>
      <c r="O470" s="433"/>
    </row>
    <row r="471" spans="1:17" ht="15" x14ac:dyDescent="0.2">
      <c r="A471" s="574"/>
      <c r="B471" s="573"/>
      <c r="C471" s="572"/>
      <c r="D471" s="571"/>
      <c r="E471" s="427"/>
      <c r="F471" s="3906"/>
      <c r="G471" s="570"/>
      <c r="H471" s="3909"/>
      <c r="I471" s="3892"/>
      <c r="J471" s="426"/>
      <c r="K471" s="437" t="s">
        <v>25</v>
      </c>
      <c r="L471" s="460">
        <v>284.3</v>
      </c>
      <c r="M471" s="464"/>
      <c r="N471" s="499"/>
      <c r="O471" s="433"/>
      <c r="Q471" s="365"/>
    </row>
    <row r="472" spans="1:17" ht="15.75" thickBot="1" x14ac:dyDescent="0.25">
      <c r="A472" s="574"/>
      <c r="B472" s="573"/>
      <c r="C472" s="572"/>
      <c r="D472" s="571"/>
      <c r="E472" s="427"/>
      <c r="F472" s="3906"/>
      <c r="G472" s="570"/>
      <c r="H472" s="3909"/>
      <c r="I472" s="3892"/>
      <c r="J472" s="426"/>
      <c r="K472" s="425" t="s">
        <v>27</v>
      </c>
      <c r="L472" s="512"/>
      <c r="M472" s="494"/>
      <c r="N472" s="493"/>
      <c r="O472" s="492"/>
    </row>
    <row r="473" spans="1:17" ht="19.149999999999999" customHeight="1" thickBot="1" x14ac:dyDescent="0.25">
      <c r="A473" s="569"/>
      <c r="B473" s="568"/>
      <c r="C473" s="567"/>
      <c r="D473" s="566"/>
      <c r="E473" s="453"/>
      <c r="F473" s="3907"/>
      <c r="G473" s="565"/>
      <c r="H473" s="3910"/>
      <c r="I473" s="3893"/>
      <c r="J473" s="490"/>
      <c r="K473" s="450" t="s">
        <v>32</v>
      </c>
      <c r="L473" s="449">
        <f>SUM(L468:L472)</f>
        <v>292</v>
      </c>
      <c r="M473" s="448"/>
      <c r="N473" s="447"/>
      <c r="O473" s="446"/>
    </row>
    <row r="474" spans="1:17" ht="15" thickBot="1" x14ac:dyDescent="0.25">
      <c r="A474" s="564" t="s">
        <v>66</v>
      </c>
      <c r="B474" s="563" t="s">
        <v>10</v>
      </c>
      <c r="C474" s="3973" t="s">
        <v>50</v>
      </c>
      <c r="D474" s="3973"/>
      <c r="E474" s="3973"/>
      <c r="F474" s="3973"/>
      <c r="G474" s="3973"/>
      <c r="H474" s="3973"/>
      <c r="I474" s="3974"/>
      <c r="J474" s="562"/>
      <c r="K474" s="561" t="s">
        <v>32</v>
      </c>
      <c r="L474" s="560">
        <f>L448*1</f>
        <v>714.1</v>
      </c>
      <c r="M474" s="559"/>
      <c r="N474" s="559"/>
      <c r="O474" s="558"/>
    </row>
    <row r="475" spans="1:17" ht="15" thickBot="1" x14ac:dyDescent="0.25">
      <c r="A475" s="557" t="s">
        <v>66</v>
      </c>
      <c r="B475" s="557"/>
      <c r="C475" s="3975" t="s">
        <v>87</v>
      </c>
      <c r="D475" s="3975"/>
      <c r="E475" s="3975"/>
      <c r="F475" s="3975"/>
      <c r="G475" s="3975"/>
      <c r="H475" s="3975"/>
      <c r="I475" s="3976"/>
      <c r="J475" s="556"/>
      <c r="K475" s="555" t="s">
        <v>32</v>
      </c>
      <c r="L475" s="554">
        <f>L474*1</f>
        <v>714.1</v>
      </c>
      <c r="M475" s="553"/>
      <c r="N475" s="553"/>
      <c r="O475" s="552"/>
    </row>
    <row r="476" spans="1:17" ht="15.75" thickBot="1" x14ac:dyDescent="0.25">
      <c r="A476" s="551" t="s">
        <v>68</v>
      </c>
      <c r="B476" s="550"/>
      <c r="C476" s="548" t="s">
        <v>238</v>
      </c>
      <c r="D476" s="548"/>
      <c r="E476" s="548"/>
      <c r="F476" s="549"/>
      <c r="G476" s="549"/>
      <c r="H476" s="548"/>
      <c r="I476" s="548"/>
      <c r="J476" s="548"/>
      <c r="K476" s="548"/>
      <c r="L476" s="548"/>
      <c r="M476" s="547"/>
      <c r="N476" s="547"/>
      <c r="O476" s="546"/>
    </row>
    <row r="477" spans="1:17" ht="38.450000000000003" customHeight="1" thickBot="1" x14ac:dyDescent="0.25">
      <c r="A477" s="545"/>
      <c r="B477" s="544"/>
      <c r="C477" s="542"/>
      <c r="D477" s="542"/>
      <c r="E477" s="542"/>
      <c r="F477" s="543"/>
      <c r="G477" s="543"/>
      <c r="H477" s="542"/>
      <c r="I477" s="542"/>
      <c r="J477" s="542"/>
      <c r="K477" s="542"/>
      <c r="L477" s="541"/>
      <c r="M477" s="540" t="s">
        <v>237</v>
      </c>
      <c r="N477" s="531" t="s">
        <v>214</v>
      </c>
      <c r="O477" s="539"/>
    </row>
    <row r="478" spans="1:17" ht="24.6" customHeight="1" thickBot="1" x14ac:dyDescent="0.25">
      <c r="A478" s="534" t="s">
        <v>68</v>
      </c>
      <c r="B478" s="411" t="s">
        <v>10</v>
      </c>
      <c r="C478" s="538" t="s">
        <v>236</v>
      </c>
      <c r="D478" s="537"/>
      <c r="E478" s="537"/>
      <c r="F478" s="537"/>
      <c r="G478" s="537"/>
      <c r="H478" s="537"/>
      <c r="I478" s="537"/>
      <c r="J478" s="537"/>
      <c r="K478" s="537"/>
      <c r="L478" s="537"/>
      <c r="M478" s="536"/>
      <c r="N478" s="536"/>
      <c r="O478" s="535"/>
    </row>
    <row r="479" spans="1:17" ht="65.25" customHeight="1" thickBot="1" x14ac:dyDescent="0.25">
      <c r="A479" s="534"/>
      <c r="B479" s="411"/>
      <c r="C479" s="533"/>
      <c r="D479" s="533"/>
      <c r="E479" s="533"/>
      <c r="F479" s="533"/>
      <c r="G479" s="533"/>
      <c r="H479" s="533"/>
      <c r="I479" s="533"/>
      <c r="J479" s="533"/>
      <c r="K479" s="533"/>
      <c r="L479" s="533"/>
      <c r="M479" s="532" t="s">
        <v>235</v>
      </c>
      <c r="N479" s="531" t="s">
        <v>214</v>
      </c>
      <c r="O479" s="530">
        <v>2</v>
      </c>
    </row>
    <row r="480" spans="1:17" ht="15" customHeight="1" x14ac:dyDescent="0.2">
      <c r="A480" s="4098" t="s">
        <v>68</v>
      </c>
      <c r="B480" s="3899" t="s">
        <v>10</v>
      </c>
      <c r="C480" s="529" t="s">
        <v>10</v>
      </c>
      <c r="D480" s="3957" t="s">
        <v>234</v>
      </c>
      <c r="E480" s="3958"/>
      <c r="F480" s="3959"/>
      <c r="G480" s="3914" t="s">
        <v>211</v>
      </c>
      <c r="H480" s="4061" t="s">
        <v>20</v>
      </c>
      <c r="I480" s="3891" t="s">
        <v>21</v>
      </c>
      <c r="J480" s="3897" t="s">
        <v>119</v>
      </c>
      <c r="K480" s="528" t="s">
        <v>22</v>
      </c>
      <c r="L480" s="502">
        <f>L488+L494+L502+L511+L515</f>
        <v>110.5</v>
      </c>
      <c r="M480" s="440" t="s">
        <v>233</v>
      </c>
      <c r="N480" s="439" t="s">
        <v>214</v>
      </c>
      <c r="O480" s="438"/>
    </row>
    <row r="481" spans="1:18" ht="14.25" x14ac:dyDescent="0.2">
      <c r="A481" s="4100"/>
      <c r="B481" s="3900"/>
      <c r="C481" s="521"/>
      <c r="D481" s="3960"/>
      <c r="E481" s="3961"/>
      <c r="F481" s="3962"/>
      <c r="G481" s="3915"/>
      <c r="H481" s="3909"/>
      <c r="I481" s="3892"/>
      <c r="J481" s="3898"/>
      <c r="K481" s="523" t="s">
        <v>29</v>
      </c>
      <c r="L481" s="527">
        <f>L489+L495+L503+L512+L516</f>
        <v>768.4</v>
      </c>
      <c r="M481" s="526"/>
      <c r="N481" s="499"/>
      <c r="O481" s="433"/>
    </row>
    <row r="482" spans="1:18" ht="15" x14ac:dyDescent="0.2">
      <c r="A482" s="4100"/>
      <c r="B482" s="3900"/>
      <c r="C482" s="521"/>
      <c r="D482" s="3960"/>
      <c r="E482" s="3961"/>
      <c r="F482" s="3962"/>
      <c r="G482" s="3915"/>
      <c r="H482" s="3909"/>
      <c r="I482" s="3892"/>
      <c r="J482" s="426"/>
      <c r="K482" s="523" t="s">
        <v>209</v>
      </c>
      <c r="L482" s="500">
        <f>L490+L496+L504+L513+L517</f>
        <v>800</v>
      </c>
      <c r="M482" s="464"/>
      <c r="N482" s="499"/>
      <c r="O482" s="433"/>
    </row>
    <row r="483" spans="1:18" ht="15" x14ac:dyDescent="0.2">
      <c r="A483" s="4100"/>
      <c r="B483" s="3900"/>
      <c r="C483" s="521"/>
      <c r="D483" s="3960"/>
      <c r="E483" s="3961"/>
      <c r="F483" s="3962"/>
      <c r="G483" s="3915"/>
      <c r="H483" s="3909"/>
      <c r="I483" s="3892"/>
      <c r="J483" s="426"/>
      <c r="K483" s="523" t="s">
        <v>25</v>
      </c>
      <c r="L483" s="500">
        <f>L491+L497</f>
        <v>1131</v>
      </c>
      <c r="M483" s="464"/>
      <c r="N483" s="499"/>
      <c r="O483" s="433"/>
    </row>
    <row r="484" spans="1:18" ht="15" x14ac:dyDescent="0.2">
      <c r="A484" s="4100"/>
      <c r="B484" s="3900"/>
      <c r="C484" s="521"/>
      <c r="D484" s="3960"/>
      <c r="E484" s="3961"/>
      <c r="F484" s="3962"/>
      <c r="G484" s="3915"/>
      <c r="H484" s="3909"/>
      <c r="I484" s="3892"/>
      <c r="J484" s="426"/>
      <c r="K484" s="525" t="s">
        <v>221</v>
      </c>
      <c r="L484" s="524">
        <f>L499</f>
        <v>862</v>
      </c>
      <c r="M484" s="464"/>
      <c r="N484" s="499"/>
      <c r="O484" s="433"/>
    </row>
    <row r="485" spans="1:18" ht="15" x14ac:dyDescent="0.2">
      <c r="A485" s="4100"/>
      <c r="B485" s="3900"/>
      <c r="C485" s="521"/>
      <c r="D485" s="3960"/>
      <c r="E485" s="3961"/>
      <c r="F485" s="3962"/>
      <c r="G485" s="3915"/>
      <c r="H485" s="3909"/>
      <c r="I485" s="3892"/>
      <c r="J485" s="426"/>
      <c r="K485" s="523" t="s">
        <v>27</v>
      </c>
      <c r="L485" s="522">
        <f>L492+L498</f>
        <v>0</v>
      </c>
      <c r="M485" s="509"/>
      <c r="N485" s="508"/>
      <c r="O485" s="507"/>
    </row>
    <row r="486" spans="1:18" ht="15.75" thickBot="1" x14ac:dyDescent="0.25">
      <c r="A486" s="4100"/>
      <c r="B486" s="3900"/>
      <c r="C486" s="521"/>
      <c r="D486" s="3960"/>
      <c r="E486" s="3961"/>
      <c r="F486" s="3962"/>
      <c r="G486" s="3915"/>
      <c r="H486" s="3909"/>
      <c r="I486" s="3892"/>
      <c r="J486" s="418"/>
      <c r="K486" s="520" t="s">
        <v>220</v>
      </c>
      <c r="L486" s="519">
        <f>L500</f>
        <v>356.8</v>
      </c>
      <c r="M486" s="423"/>
      <c r="N486" s="422"/>
      <c r="O486" s="506"/>
    </row>
    <row r="487" spans="1:18" ht="32.450000000000003" customHeight="1" thickBot="1" x14ac:dyDescent="0.25">
      <c r="A487" s="4099"/>
      <c r="B487" s="3901"/>
      <c r="C487" s="518"/>
      <c r="D487" s="3963"/>
      <c r="E487" s="3964"/>
      <c r="F487" s="3965"/>
      <c r="G487" s="3916"/>
      <c r="H487" s="4062"/>
      <c r="I487" s="3893"/>
      <c r="J487" s="490"/>
      <c r="K487" s="517" t="s">
        <v>32</v>
      </c>
      <c r="L487" s="516">
        <f>SUM(L480:L486)</f>
        <v>4028.7000000000003</v>
      </c>
      <c r="M487" s="515"/>
      <c r="N487" s="514"/>
      <c r="O487" s="513"/>
    </row>
    <row r="488" spans="1:18" ht="15" x14ac:dyDescent="0.2">
      <c r="A488" s="4098" t="s">
        <v>68</v>
      </c>
      <c r="B488" s="3899" t="s">
        <v>10</v>
      </c>
      <c r="C488" s="3966" t="s">
        <v>10</v>
      </c>
      <c r="D488" s="445" t="s">
        <v>10</v>
      </c>
      <c r="E488" s="444"/>
      <c r="F488" s="3926" t="s">
        <v>232</v>
      </c>
      <c r="G488" s="3914" t="s">
        <v>211</v>
      </c>
      <c r="H488" s="4061" t="s">
        <v>20</v>
      </c>
      <c r="I488" s="3891" t="s">
        <v>210</v>
      </c>
      <c r="J488" s="443" t="s">
        <v>182</v>
      </c>
      <c r="K488" s="442" t="s">
        <v>22</v>
      </c>
      <c r="L488" s="441">
        <v>0.3</v>
      </c>
      <c r="M488" s="440" t="s">
        <v>226</v>
      </c>
      <c r="N488" s="439" t="s">
        <v>214</v>
      </c>
      <c r="O488" s="438"/>
    </row>
    <row r="489" spans="1:18" ht="15" x14ac:dyDescent="0.2">
      <c r="A489" s="4100"/>
      <c r="B489" s="3900"/>
      <c r="C489" s="3967"/>
      <c r="D489" s="428"/>
      <c r="E489" s="427"/>
      <c r="F489" s="3927"/>
      <c r="G489" s="3915"/>
      <c r="H489" s="3909"/>
      <c r="I489" s="3892"/>
      <c r="J489" s="461" t="s">
        <v>231</v>
      </c>
      <c r="K489" s="437" t="s">
        <v>29</v>
      </c>
      <c r="L489" s="460">
        <v>612</v>
      </c>
      <c r="M489" s="435" t="s">
        <v>230</v>
      </c>
      <c r="N489" s="434" t="s">
        <v>214</v>
      </c>
      <c r="O489" s="433"/>
    </row>
    <row r="490" spans="1:18" ht="15" x14ac:dyDescent="0.2">
      <c r="A490" s="4100"/>
      <c r="B490" s="3900"/>
      <c r="C490" s="3967"/>
      <c r="D490" s="428"/>
      <c r="E490" s="427"/>
      <c r="F490" s="3927"/>
      <c r="G490" s="3915"/>
      <c r="H490" s="3909"/>
      <c r="I490" s="3892"/>
      <c r="J490" s="426"/>
      <c r="K490" s="437" t="s">
        <v>209</v>
      </c>
      <c r="L490" s="460"/>
      <c r="M490" s="464"/>
      <c r="N490" s="499"/>
      <c r="O490" s="433"/>
    </row>
    <row r="491" spans="1:18" ht="15" x14ac:dyDescent="0.2">
      <c r="A491" s="4100"/>
      <c r="B491" s="3900"/>
      <c r="C491" s="3967"/>
      <c r="D491" s="428"/>
      <c r="E491" s="427"/>
      <c r="F491" s="3927"/>
      <c r="G491" s="3915"/>
      <c r="H491" s="3909"/>
      <c r="I491" s="3892"/>
      <c r="J491" s="426"/>
      <c r="K491" s="437" t="s">
        <v>25</v>
      </c>
      <c r="L491" s="460">
        <v>1131</v>
      </c>
      <c r="M491" s="464"/>
      <c r="N491" s="499"/>
      <c r="O491" s="433"/>
    </row>
    <row r="492" spans="1:18" ht="15.75" thickBot="1" x14ac:dyDescent="0.25">
      <c r="A492" s="4100"/>
      <c r="B492" s="3900"/>
      <c r="C492" s="3967"/>
      <c r="D492" s="428"/>
      <c r="E492" s="427"/>
      <c r="F492" s="3927"/>
      <c r="G492" s="3915"/>
      <c r="H492" s="3909"/>
      <c r="I492" s="3892"/>
      <c r="J492" s="426"/>
      <c r="K492" s="425" t="s">
        <v>27</v>
      </c>
      <c r="L492" s="512"/>
      <c r="M492" s="494"/>
      <c r="N492" s="493"/>
      <c r="O492" s="492"/>
    </row>
    <row r="493" spans="1:18" ht="24" customHeight="1" thickBot="1" x14ac:dyDescent="0.25">
      <c r="A493" s="4099"/>
      <c r="B493" s="3901"/>
      <c r="C493" s="3968"/>
      <c r="D493" s="454"/>
      <c r="E493" s="453"/>
      <c r="F493" s="3928"/>
      <c r="G493" s="3916"/>
      <c r="H493" s="4062"/>
      <c r="I493" s="3893"/>
      <c r="J493" s="490"/>
      <c r="K493" s="450" t="s">
        <v>32</v>
      </c>
      <c r="L493" s="449">
        <f>SUM(L488:L492)</f>
        <v>1743.3</v>
      </c>
      <c r="M493" s="448"/>
      <c r="N493" s="447"/>
      <c r="O493" s="446"/>
    </row>
    <row r="494" spans="1:18" ht="15" x14ac:dyDescent="0.2">
      <c r="A494" s="4098" t="s">
        <v>68</v>
      </c>
      <c r="B494" s="3899" t="s">
        <v>10</v>
      </c>
      <c r="C494" s="3966" t="s">
        <v>10</v>
      </c>
      <c r="D494" s="445" t="s">
        <v>33</v>
      </c>
      <c r="E494" s="444"/>
      <c r="F494" s="3926" t="s">
        <v>229</v>
      </c>
      <c r="G494" s="3914" t="s">
        <v>211</v>
      </c>
      <c r="H494" s="3929" t="s">
        <v>20</v>
      </c>
      <c r="I494" s="3931" t="s">
        <v>228</v>
      </c>
      <c r="J494" s="443" t="s">
        <v>227</v>
      </c>
      <c r="K494" s="442" t="s">
        <v>22</v>
      </c>
      <c r="L494" s="441">
        <v>73</v>
      </c>
      <c r="M494" s="440" t="s">
        <v>226</v>
      </c>
      <c r="N494" s="439" t="s">
        <v>214</v>
      </c>
      <c r="O494" s="438"/>
      <c r="P494" s="364"/>
      <c r="R494" s="365"/>
    </row>
    <row r="495" spans="1:18" ht="15" x14ac:dyDescent="0.2">
      <c r="A495" s="4100"/>
      <c r="B495" s="3900"/>
      <c r="C495" s="3967"/>
      <c r="D495" s="428"/>
      <c r="E495" s="427"/>
      <c r="F495" s="3927"/>
      <c r="G495" s="3915"/>
      <c r="H495" s="3883"/>
      <c r="I495" s="3932"/>
      <c r="J495" s="461" t="s">
        <v>225</v>
      </c>
      <c r="K495" s="437" t="s">
        <v>29</v>
      </c>
      <c r="L495" s="460">
        <v>0</v>
      </c>
      <c r="M495" s="435" t="s">
        <v>224</v>
      </c>
      <c r="N495" s="434" t="s">
        <v>223</v>
      </c>
      <c r="O495" s="498">
        <v>2.8490000000000002</v>
      </c>
    </row>
    <row r="496" spans="1:18" ht="15" x14ac:dyDescent="0.2">
      <c r="A496" s="4100"/>
      <c r="B496" s="3900"/>
      <c r="C496" s="3967"/>
      <c r="D496" s="428"/>
      <c r="E496" s="427"/>
      <c r="F496" s="3927"/>
      <c r="G496" s="3915"/>
      <c r="H496" s="3883"/>
      <c r="I496" s="3932"/>
      <c r="J496" s="426"/>
      <c r="K496" s="437" t="s">
        <v>209</v>
      </c>
      <c r="L496" s="460">
        <v>800</v>
      </c>
      <c r="M496" s="464" t="s">
        <v>222</v>
      </c>
      <c r="N496" s="499" t="s">
        <v>214</v>
      </c>
      <c r="O496" s="498">
        <v>2</v>
      </c>
    </row>
    <row r="497" spans="1:18" ht="15" x14ac:dyDescent="0.2">
      <c r="A497" s="4100"/>
      <c r="B497" s="3900"/>
      <c r="C497" s="3967"/>
      <c r="D497" s="428"/>
      <c r="E497" s="427"/>
      <c r="F497" s="3927"/>
      <c r="G497" s="3915"/>
      <c r="H497" s="3883"/>
      <c r="I497" s="3932"/>
      <c r="J497" s="426"/>
      <c r="K497" s="437" t="s">
        <v>25</v>
      </c>
      <c r="L497" s="460"/>
      <c r="M497" s="464"/>
      <c r="N497" s="499"/>
      <c r="O497" s="433"/>
    </row>
    <row r="498" spans="1:18" ht="15" x14ac:dyDescent="0.2">
      <c r="A498" s="4100"/>
      <c r="B498" s="3900"/>
      <c r="C498" s="3967"/>
      <c r="D498" s="428"/>
      <c r="E498" s="427"/>
      <c r="F498" s="3927"/>
      <c r="G498" s="3915"/>
      <c r="H498" s="3883"/>
      <c r="I498" s="3932"/>
      <c r="J498" s="426"/>
      <c r="K498" s="437" t="s">
        <v>27</v>
      </c>
      <c r="L498" s="460"/>
      <c r="M498" s="464"/>
      <c r="N498" s="499"/>
      <c r="O498" s="433"/>
    </row>
    <row r="499" spans="1:18" ht="15" x14ac:dyDescent="0.2">
      <c r="A499" s="4100"/>
      <c r="B499" s="3900"/>
      <c r="C499" s="3967"/>
      <c r="D499" s="428"/>
      <c r="E499" s="427"/>
      <c r="F499" s="3927"/>
      <c r="G499" s="3915"/>
      <c r="H499" s="3883"/>
      <c r="I499" s="3932"/>
      <c r="J499" s="426"/>
      <c r="K499" s="511" t="s">
        <v>221</v>
      </c>
      <c r="L499" s="510">
        <v>862</v>
      </c>
      <c r="M499" s="509"/>
      <c r="N499" s="508"/>
      <c r="O499" s="507"/>
    </row>
    <row r="500" spans="1:18" ht="15.75" thickBot="1" x14ac:dyDescent="0.25">
      <c r="A500" s="4100"/>
      <c r="B500" s="3900"/>
      <c r="C500" s="3967"/>
      <c r="D500" s="428"/>
      <c r="E500" s="427"/>
      <c r="F500" s="3927"/>
      <c r="G500" s="3915"/>
      <c r="H500" s="3883"/>
      <c r="I500" s="3932"/>
      <c r="J500" s="418"/>
      <c r="K500" s="457" t="s">
        <v>220</v>
      </c>
      <c r="L500" s="456">
        <v>356.8</v>
      </c>
      <c r="M500" s="423"/>
      <c r="N500" s="422"/>
      <c r="O500" s="506"/>
      <c r="P500" s="364"/>
      <c r="R500" s="365"/>
    </row>
    <row r="501" spans="1:18" ht="25.15" customHeight="1" thickBot="1" x14ac:dyDescent="0.25">
      <c r="A501" s="4099"/>
      <c r="B501" s="3901"/>
      <c r="C501" s="3968"/>
      <c r="D501" s="454"/>
      <c r="E501" s="453"/>
      <c r="F501" s="3928"/>
      <c r="G501" s="3916"/>
      <c r="H501" s="3930"/>
      <c r="I501" s="3933"/>
      <c r="J501" s="490"/>
      <c r="K501" s="450" t="s">
        <v>32</v>
      </c>
      <c r="L501" s="505">
        <f>SUM(L494:L500)</f>
        <v>2091.8000000000002</v>
      </c>
      <c r="M501" s="448"/>
      <c r="N501" s="447"/>
      <c r="O501" s="446"/>
    </row>
    <row r="502" spans="1:18" ht="15" customHeight="1" x14ac:dyDescent="0.2">
      <c r="A502" s="4098" t="s">
        <v>68</v>
      </c>
      <c r="B502" s="3899" t="s">
        <v>10</v>
      </c>
      <c r="C502" s="3966" t="s">
        <v>10</v>
      </c>
      <c r="D502" s="504" t="s">
        <v>38</v>
      </c>
      <c r="E502" s="4104"/>
      <c r="F502" s="3926" t="s">
        <v>219</v>
      </c>
      <c r="G502" s="3894" t="s">
        <v>211</v>
      </c>
      <c r="H502" s="3882" t="s">
        <v>20</v>
      </c>
      <c r="I502" s="3891" t="s">
        <v>218</v>
      </c>
      <c r="J502" s="443" t="s">
        <v>182</v>
      </c>
      <c r="K502" s="503" t="s">
        <v>22</v>
      </c>
      <c r="L502" s="502">
        <v>25</v>
      </c>
      <c r="M502" s="485" t="s">
        <v>217</v>
      </c>
      <c r="N502" s="484" t="s">
        <v>214</v>
      </c>
      <c r="O502" s="483">
        <v>3</v>
      </c>
      <c r="P502" s="362"/>
      <c r="Q502" s="362"/>
      <c r="R502" s="362"/>
    </row>
    <row r="503" spans="1:18" ht="15" x14ac:dyDescent="0.2">
      <c r="A503" s="4100"/>
      <c r="B503" s="3900"/>
      <c r="C503" s="3967"/>
      <c r="D503" s="497"/>
      <c r="E503" s="4105"/>
      <c r="F503" s="3927"/>
      <c r="G503" s="3895"/>
      <c r="H503" s="3883"/>
      <c r="I503" s="3892"/>
      <c r="J503" s="362"/>
      <c r="K503" s="501" t="s">
        <v>29</v>
      </c>
      <c r="L503" s="500"/>
      <c r="M503" s="435"/>
      <c r="N503" s="434"/>
      <c r="O503" s="498"/>
      <c r="P503" s="362"/>
      <c r="Q503" s="362"/>
      <c r="R503" s="362"/>
    </row>
    <row r="504" spans="1:18" ht="15" x14ac:dyDescent="0.2">
      <c r="A504" s="4100"/>
      <c r="B504" s="3900"/>
      <c r="C504" s="3967"/>
      <c r="D504" s="497"/>
      <c r="E504" s="4105"/>
      <c r="F504" s="3927"/>
      <c r="G504" s="3895"/>
      <c r="H504" s="3883"/>
      <c r="I504" s="3892"/>
      <c r="J504" s="426"/>
      <c r="K504" s="501" t="s">
        <v>209</v>
      </c>
      <c r="L504" s="500"/>
      <c r="M504" s="464"/>
      <c r="N504" s="499"/>
      <c r="O504" s="498"/>
      <c r="P504" s="362"/>
      <c r="Q504" s="362"/>
      <c r="R504" s="362"/>
    </row>
    <row r="505" spans="1:18" ht="15.75" thickBot="1" x14ac:dyDescent="0.25">
      <c r="A505" s="4100"/>
      <c r="B505" s="3900"/>
      <c r="C505" s="3967"/>
      <c r="D505" s="497"/>
      <c r="E505" s="4105"/>
      <c r="F505" s="3927"/>
      <c r="G505" s="3895"/>
      <c r="H505" s="3883"/>
      <c r="I505" s="3892"/>
      <c r="J505" s="426"/>
      <c r="K505" s="496"/>
      <c r="L505" s="495"/>
      <c r="M505" s="494"/>
      <c r="N505" s="493"/>
      <c r="O505" s="492"/>
      <c r="P505" s="362"/>
      <c r="Q505" s="362"/>
      <c r="R505" s="362"/>
    </row>
    <row r="506" spans="1:18" ht="25.9" customHeight="1" thickBot="1" x14ac:dyDescent="0.25">
      <c r="A506" s="4099"/>
      <c r="B506" s="3901"/>
      <c r="C506" s="3968"/>
      <c r="D506" s="491"/>
      <c r="E506" s="4106"/>
      <c r="F506" s="3928"/>
      <c r="G506" s="3895"/>
      <c r="H506" s="3883"/>
      <c r="I506" s="3893"/>
      <c r="J506" s="490"/>
      <c r="K506" s="450" t="s">
        <v>32</v>
      </c>
      <c r="L506" s="449">
        <f>SUM(L502:L505)</f>
        <v>25</v>
      </c>
      <c r="M506" s="467"/>
      <c r="N506" s="466"/>
      <c r="O506" s="465"/>
      <c r="P506" s="362"/>
      <c r="Q506" s="362"/>
      <c r="R506" s="362"/>
    </row>
    <row r="507" spans="1:18" ht="25.9" customHeight="1" x14ac:dyDescent="0.2">
      <c r="A507" s="472" t="s">
        <v>68</v>
      </c>
      <c r="B507" s="471" t="s">
        <v>10</v>
      </c>
      <c r="C507" s="470" t="s">
        <v>10</v>
      </c>
      <c r="D507" s="489" t="s">
        <v>38</v>
      </c>
      <c r="E507" s="3886" t="s">
        <v>10</v>
      </c>
      <c r="F507" s="488" t="s">
        <v>216</v>
      </c>
      <c r="G507" s="3895"/>
      <c r="H507" s="3883"/>
      <c r="I507" s="426" t="s">
        <v>78</v>
      </c>
      <c r="J507" s="461" t="s">
        <v>183</v>
      </c>
      <c r="K507" s="487" t="s">
        <v>22</v>
      </c>
      <c r="L507" s="486">
        <v>2.8</v>
      </c>
      <c r="M507" s="485" t="s">
        <v>215</v>
      </c>
      <c r="N507" s="484" t="s">
        <v>214</v>
      </c>
      <c r="O507" s="483">
        <v>1</v>
      </c>
      <c r="P507" s="362"/>
      <c r="Q507" s="362"/>
      <c r="R507" s="362"/>
    </row>
    <row r="508" spans="1:18" ht="18" customHeight="1" x14ac:dyDescent="0.2">
      <c r="A508" s="472"/>
      <c r="B508" s="471"/>
      <c r="C508" s="470"/>
      <c r="D508" s="469"/>
      <c r="E508" s="3886"/>
      <c r="F508" s="468"/>
      <c r="G508" s="3895"/>
      <c r="H508" s="3883"/>
      <c r="I508" s="426"/>
      <c r="J508" s="418"/>
      <c r="K508" s="482" t="s">
        <v>29</v>
      </c>
      <c r="L508" s="481"/>
      <c r="M508" s="480"/>
      <c r="N508" s="479"/>
      <c r="O508" s="478"/>
      <c r="P508" s="362"/>
      <c r="Q508" s="362"/>
      <c r="R508" s="362"/>
    </row>
    <row r="509" spans="1:18" ht="15.75" customHeight="1" thickBot="1" x14ac:dyDescent="0.25">
      <c r="A509" s="472"/>
      <c r="B509" s="471"/>
      <c r="C509" s="470"/>
      <c r="D509" s="469"/>
      <c r="E509" s="3886"/>
      <c r="F509" s="468"/>
      <c r="G509" s="3895"/>
      <c r="H509" s="3883"/>
      <c r="I509" s="426"/>
      <c r="J509" s="418"/>
      <c r="K509" s="477" t="s">
        <v>209</v>
      </c>
      <c r="L509" s="476"/>
      <c r="M509" s="475"/>
      <c r="N509" s="474"/>
      <c r="O509" s="473"/>
      <c r="P509" s="362"/>
      <c r="Q509" s="362"/>
      <c r="R509" s="362"/>
    </row>
    <row r="510" spans="1:18" ht="16.5" customHeight="1" thickBot="1" x14ac:dyDescent="0.25">
      <c r="A510" s="472"/>
      <c r="B510" s="471"/>
      <c r="C510" s="470"/>
      <c r="D510" s="469"/>
      <c r="E510" s="3887"/>
      <c r="F510" s="468"/>
      <c r="G510" s="3896"/>
      <c r="H510" s="3884"/>
      <c r="I510" s="426"/>
      <c r="J510" s="418"/>
      <c r="K510" s="450" t="s">
        <v>32</v>
      </c>
      <c r="L510" s="449">
        <f>SUM(L507:L509)</f>
        <v>2.8</v>
      </c>
      <c r="M510" s="467"/>
      <c r="N510" s="466"/>
      <c r="O510" s="465"/>
      <c r="P510" s="362"/>
      <c r="Q510" s="362"/>
      <c r="R510" s="362"/>
    </row>
    <row r="511" spans="1:18" ht="15" customHeight="1" x14ac:dyDescent="0.2">
      <c r="A511" s="4098" t="s">
        <v>68</v>
      </c>
      <c r="B511" s="3899" t="s">
        <v>10</v>
      </c>
      <c r="C511" s="3966" t="s">
        <v>10</v>
      </c>
      <c r="D511" s="445" t="s">
        <v>42</v>
      </c>
      <c r="E511" s="444"/>
      <c r="F511" s="4101" t="s">
        <v>213</v>
      </c>
      <c r="G511" s="3914" t="s">
        <v>211</v>
      </c>
      <c r="H511" s="4061" t="s">
        <v>20</v>
      </c>
      <c r="I511" s="3891" t="s">
        <v>210</v>
      </c>
      <c r="J511" s="443" t="s">
        <v>182</v>
      </c>
      <c r="K511" s="442" t="s">
        <v>22</v>
      </c>
      <c r="L511" s="460">
        <v>12.2</v>
      </c>
      <c r="M511" s="464"/>
      <c r="N511" s="463"/>
      <c r="O511" s="462"/>
    </row>
    <row r="512" spans="1:18" ht="15" x14ac:dyDescent="0.2">
      <c r="A512" s="4100"/>
      <c r="B512" s="3900"/>
      <c r="C512" s="3967"/>
      <c r="D512" s="428"/>
      <c r="E512" s="427"/>
      <c r="F512" s="4102"/>
      <c r="G512" s="3915"/>
      <c r="H512" s="3909"/>
      <c r="I512" s="3892"/>
      <c r="J512" s="461"/>
      <c r="K512" s="437" t="s">
        <v>29</v>
      </c>
      <c r="L512" s="460"/>
      <c r="M512" s="435"/>
      <c r="N512" s="434"/>
      <c r="O512" s="433"/>
    </row>
    <row r="513" spans="1:27" ht="15.75" thickBot="1" x14ac:dyDescent="0.25">
      <c r="A513" s="4100"/>
      <c r="B513" s="3900"/>
      <c r="C513" s="3967"/>
      <c r="D513" s="428"/>
      <c r="E513" s="427"/>
      <c r="F513" s="459"/>
      <c r="G513" s="3915"/>
      <c r="H513" s="3909"/>
      <c r="I513" s="3892"/>
      <c r="J513" s="458"/>
      <c r="K513" s="457" t="s">
        <v>209</v>
      </c>
      <c r="L513" s="456"/>
      <c r="M513" s="455"/>
      <c r="N513" s="422"/>
      <c r="O513" s="421"/>
    </row>
    <row r="514" spans="1:27" ht="27.6" customHeight="1" thickBot="1" x14ac:dyDescent="0.25">
      <c r="A514" s="4099"/>
      <c r="B514" s="3901"/>
      <c r="C514" s="3968"/>
      <c r="D514" s="454"/>
      <c r="E514" s="453"/>
      <c r="F514" s="452"/>
      <c r="G514" s="3916"/>
      <c r="H514" s="4062"/>
      <c r="I514" s="3893"/>
      <c r="J514" s="451"/>
      <c r="K514" s="450" t="s">
        <v>32</v>
      </c>
      <c r="L514" s="449">
        <f>SUM(L511:L513)</f>
        <v>12.2</v>
      </c>
      <c r="M514" s="448"/>
      <c r="N514" s="447"/>
      <c r="O514" s="446"/>
    </row>
    <row r="515" spans="1:27" ht="15" x14ac:dyDescent="0.2">
      <c r="A515" s="4098" t="s">
        <v>68</v>
      </c>
      <c r="B515" s="3899" t="s">
        <v>10</v>
      </c>
      <c r="C515" s="3966" t="s">
        <v>10</v>
      </c>
      <c r="D515" s="445" t="s">
        <v>44</v>
      </c>
      <c r="E515" s="444"/>
      <c r="F515" s="4101" t="s">
        <v>212</v>
      </c>
      <c r="G515" s="3915" t="s">
        <v>211</v>
      </c>
      <c r="H515" s="4061" t="s">
        <v>20</v>
      </c>
      <c r="I515" s="3891" t="s">
        <v>210</v>
      </c>
      <c r="J515" s="443" t="s">
        <v>182</v>
      </c>
      <c r="K515" s="442" t="s">
        <v>22</v>
      </c>
      <c r="L515" s="441"/>
      <c r="M515" s="440"/>
      <c r="N515" s="439"/>
      <c r="O515" s="438"/>
    </row>
    <row r="516" spans="1:27" ht="15" x14ac:dyDescent="0.2">
      <c r="A516" s="4100"/>
      <c r="B516" s="3900"/>
      <c r="C516" s="3967"/>
      <c r="D516" s="428"/>
      <c r="E516" s="427"/>
      <c r="F516" s="4102"/>
      <c r="G516" s="3915"/>
      <c r="H516" s="3909"/>
      <c r="I516" s="3892"/>
      <c r="J516" s="426"/>
      <c r="K516" s="437" t="s">
        <v>29</v>
      </c>
      <c r="L516" s="436">
        <v>156.4</v>
      </c>
      <c r="M516" s="435"/>
      <c r="N516" s="434"/>
      <c r="O516" s="433"/>
      <c r="Q516" s="432"/>
      <c r="T516" s="431"/>
      <c r="U516" s="430">
        <v>0</v>
      </c>
      <c r="AA516" s="429"/>
    </row>
    <row r="517" spans="1:27" ht="15.75" thickBot="1" x14ac:dyDescent="0.25">
      <c r="A517" s="4100"/>
      <c r="B517" s="3900"/>
      <c r="C517" s="3967"/>
      <c r="D517" s="428"/>
      <c r="E517" s="427"/>
      <c r="F517" s="4102"/>
      <c r="G517" s="3915"/>
      <c r="H517" s="3909"/>
      <c r="I517" s="3892"/>
      <c r="J517" s="426"/>
      <c r="K517" s="425" t="s">
        <v>209</v>
      </c>
      <c r="L517" s="424">
        <v>0</v>
      </c>
      <c r="M517" s="423"/>
      <c r="N517" s="422"/>
      <c r="O517" s="421"/>
    </row>
    <row r="518" spans="1:27" ht="31.15" customHeight="1" thickBot="1" x14ac:dyDescent="0.25">
      <c r="A518" s="4100"/>
      <c r="B518" s="3900"/>
      <c r="C518" s="3967"/>
      <c r="D518" s="420"/>
      <c r="E518" s="419"/>
      <c r="F518" s="4102"/>
      <c r="G518" s="3915"/>
      <c r="H518" s="4103"/>
      <c r="I518" s="3892"/>
      <c r="J518" s="418"/>
      <c r="K518" s="417" t="s">
        <v>32</v>
      </c>
      <c r="L518" s="416">
        <f>SUM(L515:L517)</f>
        <v>156.4</v>
      </c>
      <c r="M518" s="415"/>
      <c r="N518" s="414"/>
      <c r="O518" s="413"/>
    </row>
    <row r="519" spans="1:27" ht="17.25" customHeight="1" thickBot="1" x14ac:dyDescent="0.25">
      <c r="A519" s="412" t="s">
        <v>68</v>
      </c>
      <c r="B519" s="411" t="s">
        <v>10</v>
      </c>
      <c r="C519" s="4121" t="s">
        <v>50</v>
      </c>
      <c r="D519" s="4122"/>
      <c r="E519" s="4122"/>
      <c r="F519" s="4122"/>
      <c r="G519" s="4122"/>
      <c r="H519" s="4122"/>
      <c r="I519" s="4122"/>
      <c r="J519" s="4123"/>
      <c r="K519" s="410" t="s">
        <v>32</v>
      </c>
      <c r="L519" s="409">
        <f>L487*1</f>
        <v>4028.7000000000003</v>
      </c>
      <c r="M519" s="408"/>
      <c r="N519" s="408"/>
      <c r="O519" s="407"/>
    </row>
    <row r="520" spans="1:27" ht="20.45" customHeight="1" thickBot="1" x14ac:dyDescent="0.25">
      <c r="A520" s="406" t="s">
        <v>68</v>
      </c>
      <c r="B520" s="406"/>
      <c r="C520" s="4124" t="s">
        <v>87</v>
      </c>
      <c r="D520" s="4125"/>
      <c r="E520" s="4125"/>
      <c r="F520" s="4125"/>
      <c r="G520" s="4125"/>
      <c r="H520" s="4125"/>
      <c r="I520" s="4125"/>
      <c r="J520" s="4126"/>
      <c r="K520" s="405" t="s">
        <v>32</v>
      </c>
      <c r="L520" s="404">
        <f>L519*1</f>
        <v>4028.7000000000003</v>
      </c>
      <c r="M520" s="403"/>
      <c r="N520" s="403"/>
      <c r="O520" s="402"/>
    </row>
    <row r="521" spans="1:27" ht="18" hidden="1" customHeight="1" thickBot="1" x14ac:dyDescent="0.25">
      <c r="A521" s="401"/>
      <c r="B521" s="401"/>
      <c r="C521" s="4116" t="s">
        <v>88</v>
      </c>
      <c r="D521" s="4116"/>
      <c r="E521" s="4116"/>
      <c r="F521" s="4116"/>
      <c r="G521" s="4116"/>
      <c r="H521" s="4116"/>
      <c r="I521" s="4117"/>
      <c r="J521" s="400"/>
      <c r="K521" s="399" t="s">
        <v>32</v>
      </c>
      <c r="L521" s="398" t="e">
        <f>L522-#REF!</f>
        <v>#REF!</v>
      </c>
      <c r="M521" s="397"/>
      <c r="N521" s="397"/>
      <c r="O521" s="396"/>
    </row>
    <row r="522" spans="1:27" ht="22.15" customHeight="1" thickBot="1" x14ac:dyDescent="0.25">
      <c r="A522" s="4118" t="s">
        <v>208</v>
      </c>
      <c r="B522" s="4119"/>
      <c r="C522" s="4119"/>
      <c r="D522" s="4119"/>
      <c r="E522" s="4119"/>
      <c r="F522" s="4119"/>
      <c r="G522" s="4119"/>
      <c r="H522" s="4119"/>
      <c r="I522" s="4119"/>
      <c r="J522" s="4120"/>
      <c r="K522" s="395" t="s">
        <v>32</v>
      </c>
      <c r="L522" s="394">
        <f>L65+L120+L171+L249+L297+L407+L437+L475+L520</f>
        <v>28319.8</v>
      </c>
      <c r="M522" s="393"/>
      <c r="N522" s="393"/>
      <c r="O522" s="392"/>
    </row>
    <row r="523" spans="1:27" ht="15" x14ac:dyDescent="0.2">
      <c r="A523" s="208" t="s">
        <v>171</v>
      </c>
      <c r="B523" s="208"/>
      <c r="C523" s="208"/>
      <c r="D523" s="208"/>
      <c r="E523" s="208"/>
      <c r="F523" s="208"/>
      <c r="G523" s="208"/>
      <c r="H523" s="208"/>
      <c r="I523" s="208"/>
      <c r="J523" s="208"/>
      <c r="K523" s="208"/>
      <c r="L523" s="208"/>
    </row>
    <row r="524" spans="1:27" ht="202.5" customHeight="1" x14ac:dyDescent="0.2">
      <c r="A524" s="391"/>
      <c r="B524" s="391"/>
      <c r="C524" s="391"/>
      <c r="D524" s="391"/>
      <c r="E524" s="391"/>
      <c r="F524" s="391"/>
      <c r="G524" s="391"/>
      <c r="H524" s="391"/>
      <c r="I524" s="391"/>
      <c r="J524" s="391"/>
      <c r="K524" s="391"/>
      <c r="L524" s="391"/>
    </row>
    <row r="525" spans="1:27" ht="15" x14ac:dyDescent="0.25">
      <c r="A525" s="389"/>
      <c r="B525" s="389"/>
      <c r="C525" s="389"/>
      <c r="D525" s="390"/>
      <c r="E525" s="390"/>
      <c r="F525" s="4144" t="s">
        <v>207</v>
      </c>
      <c r="G525" s="4144"/>
      <c r="H525" s="4144"/>
      <c r="I525" s="4144"/>
      <c r="J525" s="4144"/>
      <c r="K525" s="4144"/>
      <c r="L525" s="4144"/>
    </row>
    <row r="526" spans="1:27" ht="15.75" thickBot="1" x14ac:dyDescent="0.3">
      <c r="A526" s="389"/>
      <c r="B526" s="389"/>
      <c r="C526" s="389"/>
      <c r="D526" s="389"/>
      <c r="E526" s="389"/>
      <c r="F526" s="389"/>
      <c r="G526" s="389"/>
      <c r="H526" s="389"/>
      <c r="I526" s="389"/>
      <c r="J526" s="389"/>
      <c r="K526" s="389"/>
      <c r="L526" s="389"/>
    </row>
    <row r="527" spans="1:27" ht="33.75" customHeight="1" thickBot="1" x14ac:dyDescent="0.25">
      <c r="F527" s="388"/>
      <c r="G527" s="387"/>
      <c r="H527" s="387"/>
      <c r="I527" s="387"/>
      <c r="J527" s="387"/>
      <c r="K527" s="386"/>
      <c r="L527" s="80" t="s">
        <v>143</v>
      </c>
      <c r="M527" s="385"/>
    </row>
    <row r="528" spans="1:27" ht="15.75" thickBot="1" x14ac:dyDescent="0.25">
      <c r="F528" s="4145" t="s">
        <v>126</v>
      </c>
      <c r="G528" s="4146"/>
      <c r="H528" s="4146"/>
      <c r="I528" s="4146"/>
      <c r="J528" s="4146"/>
      <c r="K528" s="4147"/>
      <c r="L528" s="384">
        <f>SUM(L529:L539)</f>
        <v>28319.799999999996</v>
      </c>
      <c r="M528" s="383"/>
    </row>
    <row r="529" spans="6:17" ht="15" x14ac:dyDescent="0.2">
      <c r="F529" s="4127" t="s">
        <v>206</v>
      </c>
      <c r="G529" s="4128"/>
      <c r="H529" s="4128"/>
      <c r="I529" s="4128"/>
      <c r="J529" s="4128"/>
      <c r="K529" s="4129"/>
      <c r="L529" s="382">
        <f>L15+L46+L71+L95+L125+L143+L158+L176+L254+L269+L284+L302+L319+L334+L412+L424+L442+L480</f>
        <v>180.2</v>
      </c>
    </row>
    <row r="530" spans="6:17" ht="15" x14ac:dyDescent="0.2">
      <c r="F530" s="4127" t="s">
        <v>205</v>
      </c>
      <c r="G530" s="4128"/>
      <c r="H530" s="4128"/>
      <c r="I530" s="4128"/>
      <c r="J530" s="4128"/>
      <c r="K530" s="4129"/>
      <c r="L530" s="374"/>
    </row>
    <row r="531" spans="6:17" ht="15" x14ac:dyDescent="0.2">
      <c r="F531" s="4127" t="s">
        <v>204</v>
      </c>
      <c r="G531" s="4128"/>
      <c r="H531" s="4128"/>
      <c r="I531" s="4128"/>
      <c r="J531" s="4128"/>
      <c r="K531" s="4129"/>
      <c r="L531" s="381">
        <f>L20+L50+L75+L129+L147+L162+L180+L258+L273+L288+L307+L323+L338+L416+L428+L446+L485</f>
        <v>0</v>
      </c>
    </row>
    <row r="532" spans="6:17" ht="28.9" customHeight="1" x14ac:dyDescent="0.2">
      <c r="F532" s="4127" t="s">
        <v>203</v>
      </c>
      <c r="G532" s="4128"/>
      <c r="H532" s="4128"/>
      <c r="I532" s="4128"/>
      <c r="J532" s="4128"/>
      <c r="K532" s="4129"/>
      <c r="L532" s="380">
        <f>L500+L306</f>
        <v>796.6</v>
      </c>
      <c r="O532" s="365"/>
    </row>
    <row r="533" spans="6:17" ht="15" x14ac:dyDescent="0.2">
      <c r="F533" s="4135" t="s">
        <v>202</v>
      </c>
      <c r="G533" s="4136"/>
      <c r="H533" s="4136"/>
      <c r="I533" s="4136"/>
      <c r="J533" s="4136"/>
      <c r="K533" s="4137"/>
      <c r="L533" s="379">
        <f>L447+L99+L19+L499</f>
        <v>6522</v>
      </c>
    </row>
    <row r="534" spans="6:17" ht="15" x14ac:dyDescent="0.25">
      <c r="F534" s="378" t="s">
        <v>201</v>
      </c>
      <c r="G534" s="377"/>
      <c r="H534" s="376"/>
      <c r="I534" s="376"/>
      <c r="J534" s="376"/>
      <c r="K534" s="375"/>
      <c r="L534" s="374"/>
    </row>
    <row r="535" spans="6:17" ht="15" x14ac:dyDescent="0.2">
      <c r="F535" s="4127" t="s">
        <v>200</v>
      </c>
      <c r="G535" s="4128"/>
      <c r="H535" s="4128"/>
      <c r="I535" s="4128"/>
      <c r="J535" s="4128"/>
      <c r="K535" s="4129"/>
      <c r="L535" s="374"/>
    </row>
    <row r="536" spans="6:17" ht="15" x14ac:dyDescent="0.2">
      <c r="F536" s="4127" t="s">
        <v>199</v>
      </c>
      <c r="G536" s="4128"/>
      <c r="H536" s="4128"/>
      <c r="I536" s="4128"/>
      <c r="J536" s="4128"/>
      <c r="K536" s="4129"/>
      <c r="L536" s="373"/>
    </row>
    <row r="537" spans="6:17" ht="15" x14ac:dyDescent="0.2">
      <c r="F537" s="4127" t="s">
        <v>198</v>
      </c>
      <c r="G537" s="4128"/>
      <c r="H537" s="4128"/>
      <c r="I537" s="4128"/>
      <c r="J537" s="4128"/>
      <c r="K537" s="4129"/>
      <c r="L537" s="372">
        <f>L17+L48+L73+L97+L127+L145+L160+L178+L256+L271+L286+L304+L321+L336+L414+L426+L444+L482</f>
        <v>3935.1</v>
      </c>
    </row>
    <row r="538" spans="6:17" ht="15" x14ac:dyDescent="0.2">
      <c r="F538" s="4127" t="s">
        <v>197</v>
      </c>
      <c r="G538" s="4128"/>
      <c r="H538" s="4128"/>
      <c r="I538" s="4128"/>
      <c r="J538" s="4128"/>
      <c r="K538" s="4129"/>
      <c r="L538" s="372">
        <f>L18+L49+L74+L98+L128+L146+L161+L179+L257+L272+L287+L305+L322+L337+L415+L427+L445+L483</f>
        <v>9189.7000000000007</v>
      </c>
    </row>
    <row r="539" spans="6:17" ht="15.75" thickBot="1" x14ac:dyDescent="0.25">
      <c r="F539" s="4130" t="s">
        <v>196</v>
      </c>
      <c r="G539" s="4131"/>
      <c r="H539" s="4131"/>
      <c r="I539" s="4131"/>
      <c r="J539" s="4131"/>
      <c r="K539" s="4132"/>
      <c r="L539" s="371">
        <f>L16+L47+L72+L96+L126+L144+L159+L177+L255+L270+L285+L303+L320+L335+L413+L425+L443+L481</f>
        <v>7696.1999999999989</v>
      </c>
      <c r="M539" s="363"/>
    </row>
    <row r="540" spans="6:17" ht="15.75" thickBot="1" x14ac:dyDescent="0.25">
      <c r="F540" s="4133" t="s">
        <v>140</v>
      </c>
      <c r="G540" s="4134"/>
      <c r="H540" s="4134"/>
      <c r="I540" s="4134"/>
      <c r="J540" s="4134"/>
      <c r="K540" s="4134"/>
      <c r="L540" s="370">
        <f>L541</f>
        <v>0</v>
      </c>
      <c r="Q540" s="362"/>
    </row>
    <row r="541" spans="6:17" ht="15.75" thickBot="1" x14ac:dyDescent="0.25">
      <c r="F541" s="4141" t="s">
        <v>195</v>
      </c>
      <c r="G541" s="4142"/>
      <c r="H541" s="4142"/>
      <c r="I541" s="4142"/>
      <c r="J541" s="4142"/>
      <c r="K541" s="4143"/>
      <c r="L541" s="369">
        <v>0</v>
      </c>
    </row>
    <row r="542" spans="6:17" ht="13.5" customHeight="1" thickBot="1" x14ac:dyDescent="0.25">
      <c r="F542" s="368"/>
      <c r="G542" s="367"/>
      <c r="H542" s="367"/>
      <c r="I542" s="367"/>
      <c r="J542" s="3952" t="s">
        <v>142</v>
      </c>
      <c r="K542" s="3953"/>
      <c r="L542" s="366">
        <f>L528+L540</f>
        <v>28319.799999999996</v>
      </c>
      <c r="M542" s="365"/>
      <c r="Q542" s="362"/>
    </row>
    <row r="543" spans="6:17" x14ac:dyDescent="0.2">
      <c r="L543" s="364"/>
    </row>
    <row r="545" spans="13:13" x14ac:dyDescent="0.2">
      <c r="M545" s="363"/>
    </row>
  </sheetData>
  <mergeCells count="480">
    <mergeCell ref="M1:O1"/>
    <mergeCell ref="M2:O2"/>
    <mergeCell ref="J71:J72"/>
    <mergeCell ref="J334:J335"/>
    <mergeCell ref="J412:J413"/>
    <mergeCell ref="J113:J118"/>
    <mergeCell ref="J34:J35"/>
    <mergeCell ref="B69:B70"/>
    <mergeCell ref="B95:B100"/>
    <mergeCell ref="F95:F100"/>
    <mergeCell ref="H95:H100"/>
    <mergeCell ref="I95:I100"/>
    <mergeCell ref="F52:F57"/>
    <mergeCell ref="H52:H57"/>
    <mergeCell ref="I52:I57"/>
    <mergeCell ref="G46:G51"/>
    <mergeCell ref="G52:G57"/>
    <mergeCell ref="B52:B57"/>
    <mergeCell ref="B46:B51"/>
    <mergeCell ref="I46:I51"/>
    <mergeCell ref="F101:F105"/>
    <mergeCell ref="H101:H106"/>
    <mergeCell ref="I101:I106"/>
    <mergeCell ref="G95:G100"/>
    <mergeCell ref="G101:G106"/>
    <mergeCell ref="B101:B106"/>
    <mergeCell ref="N303:N304"/>
    <mergeCell ref="O303:O304"/>
    <mergeCell ref="C316:I316"/>
    <mergeCell ref="C249:I249"/>
    <mergeCell ref="G254:G259"/>
    <mergeCell ref="J200:J201"/>
    <mergeCell ref="H206:H211"/>
    <mergeCell ref="I206:I211"/>
    <mergeCell ref="H212:H217"/>
    <mergeCell ref="I212:I217"/>
    <mergeCell ref="M327:M328"/>
    <mergeCell ref="M303:M304"/>
    <mergeCell ref="C119:I119"/>
    <mergeCell ref="G107:G112"/>
    <mergeCell ref="G200:G205"/>
    <mergeCell ref="G206:G211"/>
    <mergeCell ref="H137:H142"/>
    <mergeCell ref="H218:H223"/>
    <mergeCell ref="I218:I223"/>
    <mergeCell ref="C248:I248"/>
    <mergeCell ref="J242:J247"/>
    <mergeCell ref="F242:F247"/>
    <mergeCell ref="G242:G247"/>
    <mergeCell ref="H242:H246"/>
    <mergeCell ref="I242:I247"/>
    <mergeCell ref="G224:G229"/>
    <mergeCell ref="G230:G235"/>
    <mergeCell ref="J284:J285"/>
    <mergeCell ref="J176:J177"/>
    <mergeCell ref="J442:J444"/>
    <mergeCell ref="I302:I308"/>
    <mergeCell ref="I309:I315"/>
    <mergeCell ref="J424:J426"/>
    <mergeCell ref="I125:I130"/>
    <mergeCell ref="I230:I235"/>
    <mergeCell ref="I137:I142"/>
    <mergeCell ref="J143:J148"/>
    <mergeCell ref="I236:I241"/>
    <mergeCell ref="J158:J159"/>
    <mergeCell ref="I260:I265"/>
    <mergeCell ref="F541:K541"/>
    <mergeCell ref="F525:L525"/>
    <mergeCell ref="F528:K528"/>
    <mergeCell ref="F529:K529"/>
    <mergeCell ref="F530:K530"/>
    <mergeCell ref="J480:J481"/>
    <mergeCell ref="F536:K536"/>
    <mergeCell ref="F394:F396"/>
    <mergeCell ref="H394:H399"/>
    <mergeCell ref="G424:G429"/>
    <mergeCell ref="G430:G435"/>
    <mergeCell ref="F418:F423"/>
    <mergeCell ref="C436:I436"/>
    <mergeCell ref="C437:I437"/>
    <mergeCell ref="I430:I435"/>
    <mergeCell ref="H418:H422"/>
    <mergeCell ref="I418:I423"/>
    <mergeCell ref="F537:K537"/>
    <mergeCell ref="F538:K538"/>
    <mergeCell ref="F539:K539"/>
    <mergeCell ref="F540:K540"/>
    <mergeCell ref="F532:K532"/>
    <mergeCell ref="F533:K533"/>
    <mergeCell ref="F535:K535"/>
    <mergeCell ref="E242:E247"/>
    <mergeCell ref="D242:D247"/>
    <mergeCell ref="G260:G265"/>
    <mergeCell ref="D269:F274"/>
    <mergeCell ref="G269:G274"/>
    <mergeCell ref="I284:I289"/>
    <mergeCell ref="F260:F265"/>
    <mergeCell ref="F275:F280"/>
    <mergeCell ref="H260:H265"/>
    <mergeCell ref="G302:G308"/>
    <mergeCell ref="F290:F295"/>
    <mergeCell ref="H290:H295"/>
    <mergeCell ref="I290:I295"/>
    <mergeCell ref="C296:I296"/>
    <mergeCell ref="C297:I297"/>
    <mergeCell ref="I254:I259"/>
    <mergeCell ref="J302:J304"/>
    <mergeCell ref="C521:I521"/>
    <mergeCell ref="A522:J522"/>
    <mergeCell ref="C519:J519"/>
    <mergeCell ref="C520:J520"/>
    <mergeCell ref="F531:K531"/>
    <mergeCell ref="G511:G514"/>
    <mergeCell ref="A511:A514"/>
    <mergeCell ref="A515:A518"/>
    <mergeCell ref="B515:B518"/>
    <mergeCell ref="C515:C518"/>
    <mergeCell ref="A502:A506"/>
    <mergeCell ref="B502:B506"/>
    <mergeCell ref="C502:C506"/>
    <mergeCell ref="I502:I506"/>
    <mergeCell ref="F502:F506"/>
    <mergeCell ref="E502:E506"/>
    <mergeCell ref="G218:G223"/>
    <mergeCell ref="C266:I266"/>
    <mergeCell ref="J319:J320"/>
    <mergeCell ref="I480:I487"/>
    <mergeCell ref="C488:C493"/>
    <mergeCell ref="C475:I475"/>
    <mergeCell ref="F456:F461"/>
    <mergeCell ref="H456:H461"/>
    <mergeCell ref="I456:I457"/>
    <mergeCell ref="C331:I331"/>
    <mergeCell ref="I462:I467"/>
    <mergeCell ref="I394:I399"/>
    <mergeCell ref="G394:G399"/>
    <mergeCell ref="C406:I406"/>
    <mergeCell ref="C407:I407"/>
    <mergeCell ref="H468:H473"/>
    <mergeCell ref="I468:I473"/>
    <mergeCell ref="G442:G448"/>
    <mergeCell ref="B394:B399"/>
    <mergeCell ref="B412:B417"/>
    <mergeCell ref="H412:H417"/>
    <mergeCell ref="I412:I417"/>
    <mergeCell ref="D412:F417"/>
    <mergeCell ref="A69:A70"/>
    <mergeCell ref="A494:A501"/>
    <mergeCell ref="A242:A247"/>
    <mergeCell ref="A480:A487"/>
    <mergeCell ref="B480:B487"/>
    <mergeCell ref="H480:H487"/>
    <mergeCell ref="G480:G487"/>
    <mergeCell ref="G488:G493"/>
    <mergeCell ref="A488:A493"/>
    <mergeCell ref="B488:B493"/>
    <mergeCell ref="C69:L70"/>
    <mergeCell ref="G449:G455"/>
    <mergeCell ref="C474:I474"/>
    <mergeCell ref="F113:F118"/>
    <mergeCell ref="C155:I155"/>
    <mergeCell ref="G164:G169"/>
    <mergeCell ref="J400:J405"/>
    <mergeCell ref="C242:C247"/>
    <mergeCell ref="J125:J126"/>
    <mergeCell ref="G412:G417"/>
    <mergeCell ref="E400:E405"/>
    <mergeCell ref="F400:F405"/>
    <mergeCell ref="G400:G405"/>
    <mergeCell ref="H400:H405"/>
    <mergeCell ref="I400:I405"/>
    <mergeCell ref="F488:F493"/>
    <mergeCell ref="H488:H493"/>
    <mergeCell ref="I488:I493"/>
    <mergeCell ref="D480:F487"/>
    <mergeCell ref="B382:B387"/>
    <mergeCell ref="F382:F384"/>
    <mergeCell ref="H382:H387"/>
    <mergeCell ref="I382:I387"/>
    <mergeCell ref="G382:G387"/>
    <mergeCell ref="B388:B393"/>
    <mergeCell ref="F388:F390"/>
    <mergeCell ref="H388:H393"/>
    <mergeCell ref="I392:I393"/>
    <mergeCell ref="G388:G393"/>
    <mergeCell ref="B370:B375"/>
    <mergeCell ref="F370:F372"/>
    <mergeCell ref="H370:H375"/>
    <mergeCell ref="I370:I375"/>
    <mergeCell ref="G370:G375"/>
    <mergeCell ref="B376:B381"/>
    <mergeCell ref="F376:F378"/>
    <mergeCell ref="H376:H381"/>
    <mergeCell ref="I376:I381"/>
    <mergeCell ref="G376:G381"/>
    <mergeCell ref="B358:B363"/>
    <mergeCell ref="F358:F363"/>
    <mergeCell ref="H358:H363"/>
    <mergeCell ref="I358:I363"/>
    <mergeCell ref="G358:G363"/>
    <mergeCell ref="B364:B369"/>
    <mergeCell ref="F364:F369"/>
    <mergeCell ref="H364:H369"/>
    <mergeCell ref="I364:I369"/>
    <mergeCell ref="G364:G369"/>
    <mergeCell ref="B346:B351"/>
    <mergeCell ref="F346:F348"/>
    <mergeCell ref="H346:H351"/>
    <mergeCell ref="I346:I351"/>
    <mergeCell ref="G346:G351"/>
    <mergeCell ref="B352:B357"/>
    <mergeCell ref="F352:F354"/>
    <mergeCell ref="H352:H357"/>
    <mergeCell ref="I352:I357"/>
    <mergeCell ref="G352:G357"/>
    <mergeCell ref="B334:B339"/>
    <mergeCell ref="H334:H339"/>
    <mergeCell ref="I334:I339"/>
    <mergeCell ref="D334:F339"/>
    <mergeCell ref="G334:G339"/>
    <mergeCell ref="B340:B345"/>
    <mergeCell ref="F340:F345"/>
    <mergeCell ref="H340:H345"/>
    <mergeCell ref="I340:I345"/>
    <mergeCell ref="G340:G345"/>
    <mergeCell ref="A325:A330"/>
    <mergeCell ref="B325:B330"/>
    <mergeCell ref="C325:C330"/>
    <mergeCell ref="F325:F330"/>
    <mergeCell ref="H325:H330"/>
    <mergeCell ref="I325:I330"/>
    <mergeCell ref="G325:G330"/>
    <mergeCell ref="A319:A324"/>
    <mergeCell ref="B319:B324"/>
    <mergeCell ref="C319:C324"/>
    <mergeCell ref="H319:H324"/>
    <mergeCell ref="I319:I324"/>
    <mergeCell ref="D319:F324"/>
    <mergeCell ref="G319:G324"/>
    <mergeCell ref="G309:G315"/>
    <mergeCell ref="H275:H280"/>
    <mergeCell ref="I275:I280"/>
    <mergeCell ref="C281:I281"/>
    <mergeCell ref="B275:B280"/>
    <mergeCell ref="D284:F289"/>
    <mergeCell ref="G275:G280"/>
    <mergeCell ref="B284:B289"/>
    <mergeCell ref="A309:A315"/>
    <mergeCell ref="B309:B315"/>
    <mergeCell ref="C309:C315"/>
    <mergeCell ref="F309:F315"/>
    <mergeCell ref="H309:H315"/>
    <mergeCell ref="A302:A308"/>
    <mergeCell ref="B302:B308"/>
    <mergeCell ref="C302:C308"/>
    <mergeCell ref="H302:H308"/>
    <mergeCell ref="D302:F308"/>
    <mergeCell ref="B269:B274"/>
    <mergeCell ref="H269:H274"/>
    <mergeCell ref="I269:I274"/>
    <mergeCell ref="B158:B163"/>
    <mergeCell ref="F158:F163"/>
    <mergeCell ref="H158:H163"/>
    <mergeCell ref="I158:I163"/>
    <mergeCell ref="I200:I205"/>
    <mergeCell ref="B182:B187"/>
    <mergeCell ref="B188:B193"/>
    <mergeCell ref="B242:B247"/>
    <mergeCell ref="F236:F241"/>
    <mergeCell ref="G236:G241"/>
    <mergeCell ref="H236:H240"/>
    <mergeCell ref="F212:F217"/>
    <mergeCell ref="F230:F235"/>
    <mergeCell ref="G212:G217"/>
    <mergeCell ref="B200:B205"/>
    <mergeCell ref="C170:I170"/>
    <mergeCell ref="C171:I171"/>
    <mergeCell ref="B176:B181"/>
    <mergeCell ref="F176:F181"/>
    <mergeCell ref="H176:H181"/>
    <mergeCell ref="I176:I181"/>
    <mergeCell ref="G176:G181"/>
    <mergeCell ref="G182:G187"/>
    <mergeCell ref="H143:H148"/>
    <mergeCell ref="I143:I148"/>
    <mergeCell ref="F149:F154"/>
    <mergeCell ref="H149:H154"/>
    <mergeCell ref="I149:I154"/>
    <mergeCell ref="G188:G193"/>
    <mergeCell ref="G194:G199"/>
    <mergeCell ref="B164:B169"/>
    <mergeCell ref="F164:F169"/>
    <mergeCell ref="H164:H169"/>
    <mergeCell ref="I164:I169"/>
    <mergeCell ref="F188:F193"/>
    <mergeCell ref="H188:H193"/>
    <mergeCell ref="F194:F199"/>
    <mergeCell ref="H194:H198"/>
    <mergeCell ref="B194:B199"/>
    <mergeCell ref="F137:F142"/>
    <mergeCell ref="B137:B142"/>
    <mergeCell ref="B149:B154"/>
    <mergeCell ref="G143:G148"/>
    <mergeCell ref="G137:G142"/>
    <mergeCell ref="G149:G154"/>
    <mergeCell ref="G158:G163"/>
    <mergeCell ref="B143:B148"/>
    <mergeCell ref="F143:F148"/>
    <mergeCell ref="A6:O6"/>
    <mergeCell ref="K8:K10"/>
    <mergeCell ref="L8:L10"/>
    <mergeCell ref="J8:J10"/>
    <mergeCell ref="H28:H33"/>
    <mergeCell ref="I28:I33"/>
    <mergeCell ref="G15:G21"/>
    <mergeCell ref="G22:G27"/>
    <mergeCell ref="G28:G33"/>
    <mergeCell ref="E22:E27"/>
    <mergeCell ref="E28:E33"/>
    <mergeCell ref="H15:H21"/>
    <mergeCell ref="I15:I21"/>
    <mergeCell ref="M16:M17"/>
    <mergeCell ref="F22:F27"/>
    <mergeCell ref="H22:H27"/>
    <mergeCell ref="I22:I27"/>
    <mergeCell ref="J22:J23"/>
    <mergeCell ref="B15:B21"/>
    <mergeCell ref="F15:F21"/>
    <mergeCell ref="F28:F33"/>
    <mergeCell ref="M8:O8"/>
    <mergeCell ref="E8:E10"/>
    <mergeCell ref="N7:O7"/>
    <mergeCell ref="B77:B82"/>
    <mergeCell ref="H77:H82"/>
    <mergeCell ref="I77:I82"/>
    <mergeCell ref="E77:E82"/>
    <mergeCell ref="G71:G76"/>
    <mergeCell ref="A4:Q4"/>
    <mergeCell ref="A8:A10"/>
    <mergeCell ref="B8:B10"/>
    <mergeCell ref="C8:C10"/>
    <mergeCell ref="D8:D10"/>
    <mergeCell ref="F8:F10"/>
    <mergeCell ref="H8:H10"/>
    <mergeCell ref="G8:G10"/>
    <mergeCell ref="O9:O10"/>
    <mergeCell ref="I8:I10"/>
    <mergeCell ref="J28:J29"/>
    <mergeCell ref="F34:F39"/>
    <mergeCell ref="H34:H39"/>
    <mergeCell ref="I34:I39"/>
    <mergeCell ref="F40:F45"/>
    <mergeCell ref="A5:O5"/>
    <mergeCell ref="C64:I64"/>
    <mergeCell ref="C65:I65"/>
    <mergeCell ref="B71:B76"/>
    <mergeCell ref="F71:F76"/>
    <mergeCell ref="H71:H76"/>
    <mergeCell ref="I71:I76"/>
    <mergeCell ref="F77:F82"/>
    <mergeCell ref="M9:M10"/>
    <mergeCell ref="N9:N10"/>
    <mergeCell ref="G34:G39"/>
    <mergeCell ref="E34:E39"/>
    <mergeCell ref="E40:E45"/>
    <mergeCell ref="B58:B63"/>
    <mergeCell ref="E52:E57"/>
    <mergeCell ref="F58:F63"/>
    <mergeCell ref="H58:H63"/>
    <mergeCell ref="I58:I63"/>
    <mergeCell ref="E58:E63"/>
    <mergeCell ref="G58:G63"/>
    <mergeCell ref="H40:H45"/>
    <mergeCell ref="I40:I45"/>
    <mergeCell ref="G40:G45"/>
    <mergeCell ref="F46:F51"/>
    <mergeCell ref="H46:H51"/>
    <mergeCell ref="I131:I136"/>
    <mergeCell ref="I113:I118"/>
    <mergeCell ref="E113:E118"/>
    <mergeCell ref="D113:D118"/>
    <mergeCell ref="G77:G82"/>
    <mergeCell ref="G83:G88"/>
    <mergeCell ref="G89:G94"/>
    <mergeCell ref="B125:B130"/>
    <mergeCell ref="F125:F130"/>
    <mergeCell ref="H125:H130"/>
    <mergeCell ref="B113:B118"/>
    <mergeCell ref="C113:C118"/>
    <mergeCell ref="F83:F88"/>
    <mergeCell ref="H83:H88"/>
    <mergeCell ref="I83:I88"/>
    <mergeCell ref="F89:F94"/>
    <mergeCell ref="H89:H94"/>
    <mergeCell ref="I93:I94"/>
    <mergeCell ref="B83:B88"/>
    <mergeCell ref="B89:B94"/>
    <mergeCell ref="E89:E94"/>
    <mergeCell ref="H107:H112"/>
    <mergeCell ref="I107:I112"/>
    <mergeCell ref="B131:B136"/>
    <mergeCell ref="G125:G130"/>
    <mergeCell ref="G131:G136"/>
    <mergeCell ref="H113:H118"/>
    <mergeCell ref="G113:G118"/>
    <mergeCell ref="B107:B112"/>
    <mergeCell ref="F107:F112"/>
    <mergeCell ref="F131:F136"/>
    <mergeCell ref="H131:H136"/>
    <mergeCell ref="B418:B423"/>
    <mergeCell ref="B430:B435"/>
    <mergeCell ref="D424:F429"/>
    <mergeCell ref="F430:F435"/>
    <mergeCell ref="H430:H435"/>
    <mergeCell ref="J542:K542"/>
    <mergeCell ref="B442:B448"/>
    <mergeCell ref="H442:H448"/>
    <mergeCell ref="I442:I448"/>
    <mergeCell ref="F449:F455"/>
    <mergeCell ref="H449:H455"/>
    <mergeCell ref="I449:I455"/>
    <mergeCell ref="D442:F448"/>
    <mergeCell ref="B494:B501"/>
    <mergeCell ref="C494:C501"/>
    <mergeCell ref="F515:F518"/>
    <mergeCell ref="H515:H518"/>
    <mergeCell ref="I515:I518"/>
    <mergeCell ref="G515:G518"/>
    <mergeCell ref="B511:B514"/>
    <mergeCell ref="C511:C514"/>
    <mergeCell ref="F511:F512"/>
    <mergeCell ref="H511:H514"/>
    <mergeCell ref="I511:I514"/>
    <mergeCell ref="J269:J271"/>
    <mergeCell ref="B400:B405"/>
    <mergeCell ref="D400:D405"/>
    <mergeCell ref="F182:F187"/>
    <mergeCell ref="H182:H187"/>
    <mergeCell ref="F200:F205"/>
    <mergeCell ref="B206:B211"/>
    <mergeCell ref="B236:B241"/>
    <mergeCell ref="B290:B295"/>
    <mergeCell ref="G290:G295"/>
    <mergeCell ref="H284:H289"/>
    <mergeCell ref="B260:B265"/>
    <mergeCell ref="G284:G289"/>
    <mergeCell ref="F206:F211"/>
    <mergeCell ref="H230:H235"/>
    <mergeCell ref="B218:B223"/>
    <mergeCell ref="B224:B229"/>
    <mergeCell ref="B230:B235"/>
    <mergeCell ref="B254:B259"/>
    <mergeCell ref="F254:F259"/>
    <mergeCell ref="H254:H259"/>
    <mergeCell ref="B212:B217"/>
    <mergeCell ref="I184:I187"/>
    <mergeCell ref="H200:H205"/>
    <mergeCell ref="E83:E88"/>
    <mergeCell ref="E101:E106"/>
    <mergeCell ref="E107:E112"/>
    <mergeCell ref="B120:I120"/>
    <mergeCell ref="H224:H229"/>
    <mergeCell ref="I224:I229"/>
    <mergeCell ref="E507:E510"/>
    <mergeCell ref="G502:G510"/>
    <mergeCell ref="H502:H510"/>
    <mergeCell ref="H462:H467"/>
    <mergeCell ref="F468:F473"/>
    <mergeCell ref="G418:G423"/>
    <mergeCell ref="F494:F501"/>
    <mergeCell ref="H494:H501"/>
    <mergeCell ref="I192:I193"/>
    <mergeCell ref="I194:I199"/>
    <mergeCell ref="I494:I501"/>
    <mergeCell ref="G494:G501"/>
    <mergeCell ref="I460:I461"/>
    <mergeCell ref="F462:F467"/>
    <mergeCell ref="B424:B429"/>
    <mergeCell ref="H424:H429"/>
    <mergeCell ref="I424:I429"/>
  </mergeCells>
  <pageMargins left="0.70866141732283472" right="0.70866141732283472" top="0.74803149606299213" bottom="0.74803149606299213" header="0.31496062992125984" footer="0.31496062992125984"/>
  <pageSetup paperSize="9" scale="60" firstPageNumber="7" fitToHeight="0" orientation="landscape" useFirstPageNumber="1" verticalDpi="4294967294"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7"/>
  <sheetViews>
    <sheetView zoomScale="90" zoomScaleNormal="90" workbookViewId="0">
      <selection activeCell="W13" sqref="W13"/>
    </sheetView>
  </sheetViews>
  <sheetFormatPr defaultRowHeight="12.75" x14ac:dyDescent="0.2"/>
  <cols>
    <col min="1" max="1" width="3.5703125" style="906" customWidth="1"/>
    <col min="2" max="2" width="3.140625" style="906" customWidth="1"/>
    <col min="3" max="4" width="3.7109375" style="906" customWidth="1"/>
    <col min="5" max="5" width="2.5703125" style="906" customWidth="1"/>
    <col min="6" max="6" width="42.28515625" style="906" customWidth="1"/>
    <col min="7" max="7" width="5.5703125" style="906" customWidth="1"/>
    <col min="8" max="8" width="5.85546875" style="906" customWidth="1"/>
    <col min="9" max="9" width="4.42578125" style="906" customWidth="1"/>
    <col min="10" max="10" width="27.28515625" style="906" customWidth="1"/>
    <col min="11" max="11" width="7.28515625" style="906" customWidth="1"/>
    <col min="12" max="12" width="11.42578125" style="906" customWidth="1"/>
    <col min="13" max="13" width="41.28515625" style="906" customWidth="1"/>
    <col min="14" max="14" width="9.140625" style="906" customWidth="1"/>
    <col min="15" max="15" width="16.85546875" style="906" customWidth="1"/>
    <col min="16" max="16384" width="9.140625" style="906"/>
  </cols>
  <sheetData>
    <row r="1" spans="1:15" ht="66" customHeight="1" x14ac:dyDescent="0.2">
      <c r="M1" s="3816" t="s">
        <v>1285</v>
      </c>
      <c r="N1" s="3816"/>
      <c r="O1" s="3816"/>
    </row>
    <row r="2" spans="1:15" ht="15.75" customHeight="1" x14ac:dyDescent="0.2">
      <c r="A2" s="4331" t="s">
        <v>521</v>
      </c>
      <c r="B2" s="4331"/>
      <c r="C2" s="4331"/>
      <c r="D2" s="4331"/>
      <c r="E2" s="4331"/>
      <c r="F2" s="4331"/>
      <c r="G2" s="4331"/>
      <c r="H2" s="4331"/>
      <c r="I2" s="4331"/>
      <c r="J2" s="4331"/>
      <c r="K2" s="4331"/>
      <c r="L2" s="4331"/>
      <c r="M2" s="4331"/>
      <c r="N2" s="4331"/>
      <c r="O2" s="4331"/>
    </row>
    <row r="3" spans="1:15" ht="13.9" customHeight="1" x14ac:dyDescent="0.2">
      <c r="A3" s="4289" t="s">
        <v>520</v>
      </c>
      <c r="B3" s="4289"/>
      <c r="C3" s="4289"/>
      <c r="D3" s="4289"/>
      <c r="E3" s="4289"/>
      <c r="F3" s="4289"/>
      <c r="G3" s="4289"/>
      <c r="H3" s="4289"/>
      <c r="I3" s="4289"/>
      <c r="J3" s="4289"/>
      <c r="K3" s="4289"/>
      <c r="L3" s="4289"/>
      <c r="M3" s="4289"/>
      <c r="N3" s="4289"/>
      <c r="O3" s="4289"/>
    </row>
    <row r="4" spans="1:15" ht="14.25" x14ac:dyDescent="0.2">
      <c r="A4" s="4332" t="s">
        <v>519</v>
      </c>
      <c r="B4" s="4332"/>
      <c r="C4" s="4332"/>
      <c r="D4" s="4332"/>
      <c r="E4" s="4332"/>
      <c r="F4" s="4332"/>
      <c r="G4" s="4332"/>
      <c r="H4" s="4332"/>
      <c r="I4" s="4332"/>
      <c r="J4" s="4332"/>
      <c r="K4" s="4332"/>
      <c r="L4" s="4332"/>
      <c r="M4" s="4332"/>
      <c r="N4" s="4332"/>
      <c r="O4" s="4332"/>
    </row>
    <row r="5" spans="1:15" ht="24.75" customHeight="1" thickBot="1" x14ac:dyDescent="0.25">
      <c r="A5" s="1130"/>
      <c r="B5" s="1130"/>
      <c r="C5" s="1130"/>
      <c r="D5" s="1130"/>
      <c r="E5" s="1130"/>
      <c r="F5" s="1130"/>
      <c r="G5" s="1130"/>
      <c r="H5" s="1130"/>
      <c r="I5" s="1130"/>
      <c r="J5" s="1130"/>
      <c r="K5" s="1130"/>
      <c r="L5" s="1130"/>
      <c r="M5" s="1131"/>
      <c r="N5" s="1130"/>
      <c r="O5" s="1129" t="s">
        <v>158</v>
      </c>
    </row>
    <row r="6" spans="1:15" ht="26.25" customHeight="1" thickBot="1" x14ac:dyDescent="0.25">
      <c r="A6" s="4290" t="s">
        <v>0</v>
      </c>
      <c r="B6" s="4293" t="s">
        <v>1</v>
      </c>
      <c r="C6" s="4296" t="s">
        <v>2</v>
      </c>
      <c r="D6" s="4284" t="s">
        <v>93</v>
      </c>
      <c r="E6" s="4299"/>
      <c r="F6" s="4302" t="s">
        <v>4</v>
      </c>
      <c r="G6" s="4264" t="s">
        <v>2</v>
      </c>
      <c r="H6" s="4277" t="s">
        <v>5</v>
      </c>
      <c r="I6" s="4274" t="s">
        <v>6</v>
      </c>
      <c r="J6" s="3823" t="s">
        <v>94</v>
      </c>
      <c r="K6" s="4277" t="s">
        <v>7</v>
      </c>
      <c r="L6" s="3777" t="s">
        <v>95</v>
      </c>
      <c r="M6" s="3981" t="s">
        <v>96</v>
      </c>
      <c r="N6" s="3982"/>
      <c r="O6" s="3983"/>
    </row>
    <row r="7" spans="1:15" ht="13.15" customHeight="1" x14ac:dyDescent="0.2">
      <c r="A7" s="4291"/>
      <c r="B7" s="4294"/>
      <c r="C7" s="4297"/>
      <c r="D7" s="4285"/>
      <c r="E7" s="4300"/>
      <c r="F7" s="4303"/>
      <c r="G7" s="4265"/>
      <c r="H7" s="4278"/>
      <c r="I7" s="4275"/>
      <c r="J7" s="3824"/>
      <c r="K7" s="4278"/>
      <c r="L7" s="3778"/>
      <c r="M7" s="4280" t="s">
        <v>8</v>
      </c>
      <c r="N7" s="4282" t="s">
        <v>9</v>
      </c>
      <c r="O7" s="4287" t="s">
        <v>97</v>
      </c>
    </row>
    <row r="8" spans="1:15" ht="122.25" customHeight="1" thickBot="1" x14ac:dyDescent="0.25">
      <c r="A8" s="4292"/>
      <c r="B8" s="4295"/>
      <c r="C8" s="4298"/>
      <c r="D8" s="4286"/>
      <c r="E8" s="4301"/>
      <c r="F8" s="4304"/>
      <c r="G8" s="4266"/>
      <c r="H8" s="4279"/>
      <c r="I8" s="4276"/>
      <c r="J8" s="3824"/>
      <c r="K8" s="4279"/>
      <c r="L8" s="3779"/>
      <c r="M8" s="4281"/>
      <c r="N8" s="4283"/>
      <c r="O8" s="4288"/>
    </row>
    <row r="9" spans="1:15" ht="15" thickBot="1" x14ac:dyDescent="0.25">
      <c r="A9" s="1128" t="s">
        <v>10</v>
      </c>
      <c r="B9" s="4324" t="s">
        <v>324</v>
      </c>
      <c r="C9" s="4325"/>
      <c r="D9" s="4325"/>
      <c r="E9" s="4325"/>
      <c r="F9" s="4325"/>
      <c r="G9" s="4325"/>
      <c r="H9" s="4325"/>
      <c r="I9" s="4325"/>
      <c r="J9" s="4325"/>
      <c r="K9" s="4325"/>
      <c r="L9" s="4325"/>
      <c r="M9" s="4325"/>
      <c r="N9" s="4325"/>
      <c r="O9" s="4326"/>
    </row>
    <row r="10" spans="1:15" ht="13.5" thickBot="1" x14ac:dyDescent="0.25">
      <c r="A10" s="1127"/>
      <c r="B10" s="1126"/>
      <c r="C10" s="1125"/>
      <c r="D10" s="1125"/>
      <c r="E10" s="1125"/>
      <c r="F10" s="1125"/>
      <c r="G10" s="1125"/>
      <c r="H10" s="1125"/>
      <c r="I10" s="1125"/>
      <c r="J10" s="1125"/>
      <c r="K10" s="1125"/>
      <c r="L10" s="1125"/>
      <c r="M10" s="1124" t="s">
        <v>518</v>
      </c>
      <c r="N10" s="1123" t="s">
        <v>17</v>
      </c>
      <c r="O10" s="1122">
        <v>76.25</v>
      </c>
    </row>
    <row r="11" spans="1:15" ht="15" thickBot="1" x14ac:dyDescent="0.25">
      <c r="A11" s="1121" t="s">
        <v>10</v>
      </c>
      <c r="B11" s="1120" t="s">
        <v>10</v>
      </c>
      <c r="C11" s="4190" t="s">
        <v>517</v>
      </c>
      <c r="D11" s="4191"/>
      <c r="E11" s="4191"/>
      <c r="F11" s="4191"/>
      <c r="G11" s="4191"/>
      <c r="H11" s="4191"/>
      <c r="I11" s="4191"/>
      <c r="J11" s="4191"/>
      <c r="K11" s="4191"/>
      <c r="L11" s="4191"/>
      <c r="M11" s="4191"/>
      <c r="N11" s="4191"/>
      <c r="O11" s="4192"/>
    </row>
    <row r="12" spans="1:15" ht="26.25" thickBot="1" x14ac:dyDescent="0.25">
      <c r="A12" s="1119"/>
      <c r="B12" s="1118"/>
      <c r="C12" s="1117"/>
      <c r="D12" s="1116"/>
      <c r="E12" s="1116"/>
      <c r="F12" s="1116"/>
      <c r="G12" s="1116"/>
      <c r="H12" s="1116"/>
      <c r="I12" s="1116"/>
      <c r="J12" s="1116"/>
      <c r="K12" s="1116"/>
      <c r="L12" s="1115"/>
      <c r="M12" s="1114" t="s">
        <v>516</v>
      </c>
      <c r="N12" s="1113" t="s">
        <v>17</v>
      </c>
      <c r="O12" s="1112">
        <v>36</v>
      </c>
    </row>
    <row r="13" spans="1:15" x14ac:dyDescent="0.2">
      <c r="A13" s="1058" t="s">
        <v>10</v>
      </c>
      <c r="B13" s="1057" t="s">
        <v>10</v>
      </c>
      <c r="C13" s="1069" t="s">
        <v>10</v>
      </c>
      <c r="D13" s="4305" t="s">
        <v>515</v>
      </c>
      <c r="E13" s="4194"/>
      <c r="F13" s="4195"/>
      <c r="G13" s="3915" t="s">
        <v>98</v>
      </c>
      <c r="H13" s="4262" t="s">
        <v>20</v>
      </c>
      <c r="I13" s="991" t="s">
        <v>472</v>
      </c>
      <c r="J13" s="1111" t="s">
        <v>187</v>
      </c>
      <c r="K13" s="1110" t="s">
        <v>22</v>
      </c>
      <c r="L13" s="1109">
        <f>L17+L21+L25+L29+L33+L37+L41</f>
        <v>58.5</v>
      </c>
      <c r="M13" s="4346"/>
      <c r="N13" s="4349"/>
      <c r="O13" s="4336"/>
    </row>
    <row r="14" spans="1:15" x14ac:dyDescent="0.2">
      <c r="A14" s="1053"/>
      <c r="B14" s="1052"/>
      <c r="C14" s="1069"/>
      <c r="D14" s="4306"/>
      <c r="E14" s="4197"/>
      <c r="F14" s="4198"/>
      <c r="G14" s="3915"/>
      <c r="H14" s="4262"/>
      <c r="I14" s="1106"/>
      <c r="J14" s="1108"/>
      <c r="K14" s="1075" t="s">
        <v>27</v>
      </c>
      <c r="L14" s="1107">
        <f>L18+L22+L26+L30+L34+L38+L42</f>
        <v>37</v>
      </c>
      <c r="M14" s="4347"/>
      <c r="N14" s="4343"/>
      <c r="O14" s="4337"/>
    </row>
    <row r="15" spans="1:15" ht="13.5" thickBot="1" x14ac:dyDescent="0.25">
      <c r="A15" s="1053"/>
      <c r="B15" s="1052"/>
      <c r="C15" s="1069"/>
      <c r="D15" s="4306"/>
      <c r="E15" s="4197"/>
      <c r="F15" s="4198"/>
      <c r="G15" s="3915"/>
      <c r="H15" s="4262"/>
      <c r="I15" s="1106"/>
      <c r="J15" s="957"/>
      <c r="K15" s="1105" t="s">
        <v>29</v>
      </c>
      <c r="L15" s="1104">
        <f>L19+L23+L27+L31+L35+L39+L43</f>
        <v>40</v>
      </c>
      <c r="M15" s="4347"/>
      <c r="N15" s="4343"/>
      <c r="O15" s="4337"/>
    </row>
    <row r="16" spans="1:15" ht="13.5" thickBot="1" x14ac:dyDescent="0.25">
      <c r="A16" s="1081"/>
      <c r="B16" s="1080"/>
      <c r="C16" s="1079"/>
      <c r="D16" s="4306"/>
      <c r="E16" s="4197"/>
      <c r="F16" s="4198"/>
      <c r="G16" s="3916"/>
      <c r="H16" s="4263"/>
      <c r="I16" s="1103"/>
      <c r="J16" s="1102"/>
      <c r="K16" s="1071" t="s">
        <v>32</v>
      </c>
      <c r="L16" s="1101">
        <f>SUM(L13:L15)</f>
        <v>135.5</v>
      </c>
      <c r="M16" s="4348"/>
      <c r="N16" s="4350"/>
      <c r="O16" s="4351"/>
    </row>
    <row r="17" spans="1:18" x14ac:dyDescent="0.2">
      <c r="A17" s="1058" t="s">
        <v>10</v>
      </c>
      <c r="B17" s="1057" t="s">
        <v>10</v>
      </c>
      <c r="C17" s="1056" t="s">
        <v>10</v>
      </c>
      <c r="D17" s="4271" t="s">
        <v>10</v>
      </c>
      <c r="E17" s="4231"/>
      <c r="F17" s="4310" t="s">
        <v>514</v>
      </c>
      <c r="G17" s="3914" t="s">
        <v>98</v>
      </c>
      <c r="H17" s="4234" t="s">
        <v>20</v>
      </c>
      <c r="I17" s="4237" t="s">
        <v>472</v>
      </c>
      <c r="J17" s="4322" t="s">
        <v>187</v>
      </c>
      <c r="K17" s="1030" t="s">
        <v>22</v>
      </c>
      <c r="L17" s="1100">
        <v>0</v>
      </c>
      <c r="M17" s="4352" t="s">
        <v>513</v>
      </c>
      <c r="N17" s="4349" t="s">
        <v>504</v>
      </c>
      <c r="O17" s="4336">
        <v>185</v>
      </c>
    </row>
    <row r="18" spans="1:18" x14ac:dyDescent="0.2">
      <c r="A18" s="1053"/>
      <c r="B18" s="1052"/>
      <c r="C18" s="1069"/>
      <c r="D18" s="4272"/>
      <c r="E18" s="4232"/>
      <c r="F18" s="4311"/>
      <c r="G18" s="3915"/>
      <c r="H18" s="4235"/>
      <c r="I18" s="4238"/>
      <c r="J18" s="4314"/>
      <c r="K18" s="1098" t="s">
        <v>27</v>
      </c>
      <c r="L18" s="1096">
        <v>0</v>
      </c>
      <c r="M18" s="4353"/>
      <c r="N18" s="4343"/>
      <c r="O18" s="4337"/>
    </row>
    <row r="19" spans="1:18" ht="13.5" thickBot="1" x14ac:dyDescent="0.25">
      <c r="A19" s="1053"/>
      <c r="B19" s="1052"/>
      <c r="C19" s="1069"/>
      <c r="D19" s="4272"/>
      <c r="E19" s="4232"/>
      <c r="F19" s="4311"/>
      <c r="G19" s="3915"/>
      <c r="H19" s="4235"/>
      <c r="I19" s="4238"/>
      <c r="J19" s="4314"/>
      <c r="K19" s="1051" t="s">
        <v>29</v>
      </c>
      <c r="L19" s="1082">
        <v>30</v>
      </c>
      <c r="M19" s="4353"/>
      <c r="N19" s="4343"/>
      <c r="O19" s="4337"/>
    </row>
    <row r="20" spans="1:18" ht="13.5" thickBot="1" x14ac:dyDescent="0.25">
      <c r="A20" s="1053"/>
      <c r="B20" s="1052"/>
      <c r="C20" s="1069"/>
      <c r="D20" s="4273"/>
      <c r="E20" s="4233"/>
      <c r="F20" s="4312"/>
      <c r="G20" s="3916"/>
      <c r="H20" s="4236"/>
      <c r="I20" s="4238"/>
      <c r="J20" s="4323"/>
      <c r="K20" s="1024" t="s">
        <v>32</v>
      </c>
      <c r="L20" s="965">
        <f>SUM(L17:L19)</f>
        <v>30</v>
      </c>
      <c r="M20" s="4354"/>
      <c r="N20" s="4344"/>
      <c r="O20" s="4338"/>
    </row>
    <row r="21" spans="1:18" x14ac:dyDescent="0.2">
      <c r="A21" s="1058" t="s">
        <v>10</v>
      </c>
      <c r="B21" s="1057" t="s">
        <v>10</v>
      </c>
      <c r="C21" s="1056" t="s">
        <v>10</v>
      </c>
      <c r="D21" s="4271" t="s">
        <v>33</v>
      </c>
      <c r="E21" s="4231"/>
      <c r="F21" s="4257" t="s">
        <v>512</v>
      </c>
      <c r="G21" s="3914" t="s">
        <v>98</v>
      </c>
      <c r="H21" s="4234" t="s">
        <v>20</v>
      </c>
      <c r="I21" s="4237" t="s">
        <v>472</v>
      </c>
      <c r="J21" s="4313" t="s">
        <v>187</v>
      </c>
      <c r="K21" s="1030" t="s">
        <v>22</v>
      </c>
      <c r="L21" s="1099">
        <v>23.5</v>
      </c>
      <c r="M21" s="4339" t="s">
        <v>511</v>
      </c>
      <c r="N21" s="4342" t="s">
        <v>504</v>
      </c>
      <c r="O21" s="4345">
        <v>500</v>
      </c>
      <c r="R21" s="910"/>
    </row>
    <row r="22" spans="1:18" x14ac:dyDescent="0.2">
      <c r="A22" s="1053"/>
      <c r="B22" s="1052"/>
      <c r="C22" s="1069"/>
      <c r="D22" s="4272"/>
      <c r="E22" s="4232"/>
      <c r="F22" s="4258"/>
      <c r="G22" s="3915"/>
      <c r="H22" s="4235"/>
      <c r="I22" s="4238"/>
      <c r="J22" s="4314"/>
      <c r="K22" s="1098" t="s">
        <v>27</v>
      </c>
      <c r="L22" s="1083">
        <v>0</v>
      </c>
      <c r="M22" s="4340"/>
      <c r="N22" s="4343"/>
      <c r="O22" s="4337"/>
    </row>
    <row r="23" spans="1:18" ht="13.5" thickBot="1" x14ac:dyDescent="0.25">
      <c r="A23" s="1053"/>
      <c r="B23" s="1052"/>
      <c r="C23" s="1069"/>
      <c r="D23" s="4272"/>
      <c r="E23" s="4232"/>
      <c r="F23" s="4258"/>
      <c r="G23" s="3915"/>
      <c r="H23" s="4235"/>
      <c r="I23" s="4238"/>
      <c r="J23" s="4314"/>
      <c r="K23" s="1051" t="s">
        <v>29</v>
      </c>
      <c r="L23" s="1082">
        <v>6.5</v>
      </c>
      <c r="M23" s="4340"/>
      <c r="N23" s="4343"/>
      <c r="O23" s="4337"/>
    </row>
    <row r="24" spans="1:18" ht="13.5" thickBot="1" x14ac:dyDescent="0.25">
      <c r="A24" s="1053"/>
      <c r="B24" s="1052"/>
      <c r="C24" s="1069"/>
      <c r="D24" s="4273"/>
      <c r="E24" s="4233"/>
      <c r="F24" s="1097"/>
      <c r="G24" s="3916"/>
      <c r="H24" s="4236"/>
      <c r="I24" s="4238"/>
      <c r="J24" s="4323"/>
      <c r="K24" s="1024" t="s">
        <v>32</v>
      </c>
      <c r="L24" s="950">
        <f>SUM(L21:L23)</f>
        <v>30</v>
      </c>
      <c r="M24" s="4341"/>
      <c r="N24" s="4344"/>
      <c r="O24" s="4338"/>
    </row>
    <row r="25" spans="1:18" x14ac:dyDescent="0.2">
      <c r="A25" s="1058" t="s">
        <v>10</v>
      </c>
      <c r="B25" s="1057" t="s">
        <v>10</v>
      </c>
      <c r="C25" s="1056" t="s">
        <v>10</v>
      </c>
      <c r="D25" s="4271" t="s">
        <v>38</v>
      </c>
      <c r="E25" s="4231"/>
      <c r="F25" s="4256" t="s">
        <v>510</v>
      </c>
      <c r="G25" s="3914" t="s">
        <v>98</v>
      </c>
      <c r="H25" s="4234" t="s">
        <v>20</v>
      </c>
      <c r="I25" s="4237" t="s">
        <v>472</v>
      </c>
      <c r="J25" s="4313" t="s">
        <v>187</v>
      </c>
      <c r="K25" s="1030" t="s">
        <v>22</v>
      </c>
      <c r="L25" s="1096">
        <v>1</v>
      </c>
      <c r="M25" s="4339" t="s">
        <v>509</v>
      </c>
      <c r="N25" s="4342" t="s">
        <v>504</v>
      </c>
      <c r="O25" s="4345">
        <v>90</v>
      </c>
    </row>
    <row r="26" spans="1:18" x14ac:dyDescent="0.2">
      <c r="A26" s="1053"/>
      <c r="B26" s="1052"/>
      <c r="C26" s="1069"/>
      <c r="D26" s="4272"/>
      <c r="E26" s="4232"/>
      <c r="F26" s="4202"/>
      <c r="G26" s="3915"/>
      <c r="H26" s="4235"/>
      <c r="I26" s="4238"/>
      <c r="J26" s="4314"/>
      <c r="K26" s="967" t="s">
        <v>27</v>
      </c>
      <c r="L26" s="1083">
        <v>9</v>
      </c>
      <c r="M26" s="4340"/>
      <c r="N26" s="4343"/>
      <c r="O26" s="4337"/>
    </row>
    <row r="27" spans="1:18" ht="13.5" thickBot="1" x14ac:dyDescent="0.25">
      <c r="A27" s="1053"/>
      <c r="B27" s="1052"/>
      <c r="C27" s="1069"/>
      <c r="D27" s="4272"/>
      <c r="E27" s="4232"/>
      <c r="F27" s="1095"/>
      <c r="G27" s="3915"/>
      <c r="H27" s="4235"/>
      <c r="I27" s="4238"/>
      <c r="J27" s="4314"/>
      <c r="K27" s="1026" t="s">
        <v>29</v>
      </c>
      <c r="L27" s="1082">
        <v>0</v>
      </c>
      <c r="M27" s="4340"/>
      <c r="N27" s="4343"/>
      <c r="O27" s="4337"/>
    </row>
    <row r="28" spans="1:18" ht="13.5" thickBot="1" x14ac:dyDescent="0.25">
      <c r="A28" s="1053"/>
      <c r="B28" s="1052"/>
      <c r="C28" s="1069"/>
      <c r="D28" s="4273"/>
      <c r="E28" s="4233"/>
      <c r="F28" s="1094"/>
      <c r="G28" s="3916"/>
      <c r="H28" s="4236"/>
      <c r="I28" s="4238"/>
      <c r="J28" s="4323"/>
      <c r="K28" s="1024" t="s">
        <v>32</v>
      </c>
      <c r="L28" s="965">
        <f>SUM(L25:L27)</f>
        <v>10</v>
      </c>
      <c r="M28" s="4341"/>
      <c r="N28" s="4344"/>
      <c r="O28" s="4338"/>
    </row>
    <row r="29" spans="1:18" x14ac:dyDescent="0.2">
      <c r="A29" s="1058" t="s">
        <v>10</v>
      </c>
      <c r="B29" s="1057" t="s">
        <v>10</v>
      </c>
      <c r="C29" s="1056" t="s">
        <v>10</v>
      </c>
      <c r="D29" s="4307" t="s">
        <v>42</v>
      </c>
      <c r="E29" s="4231"/>
      <c r="F29" s="4267" t="s">
        <v>508</v>
      </c>
      <c r="G29" s="3914" t="s">
        <v>98</v>
      </c>
      <c r="H29" s="4234" t="s">
        <v>20</v>
      </c>
      <c r="I29" s="4237" t="s">
        <v>472</v>
      </c>
      <c r="J29" s="4313" t="s">
        <v>187</v>
      </c>
      <c r="K29" s="963" t="s">
        <v>22</v>
      </c>
      <c r="L29" s="1093">
        <v>4</v>
      </c>
      <c r="M29" s="4339" t="s">
        <v>507</v>
      </c>
      <c r="N29" s="4342" t="s">
        <v>214</v>
      </c>
      <c r="O29" s="4345">
        <v>200</v>
      </c>
    </row>
    <row r="30" spans="1:18" x14ac:dyDescent="0.2">
      <c r="A30" s="1053"/>
      <c r="B30" s="1052"/>
      <c r="C30" s="1069"/>
      <c r="D30" s="4260"/>
      <c r="E30" s="4232"/>
      <c r="F30" s="4267"/>
      <c r="G30" s="3915"/>
      <c r="H30" s="4235"/>
      <c r="I30" s="4238"/>
      <c r="J30" s="4314"/>
      <c r="K30" s="961" t="s">
        <v>27</v>
      </c>
      <c r="L30" s="1088">
        <v>0</v>
      </c>
      <c r="M30" s="4340"/>
      <c r="N30" s="4343"/>
      <c r="O30" s="4337"/>
    </row>
    <row r="31" spans="1:18" ht="13.5" thickBot="1" x14ac:dyDescent="0.25">
      <c r="A31" s="1053"/>
      <c r="B31" s="1052"/>
      <c r="C31" s="1069"/>
      <c r="D31" s="4260"/>
      <c r="E31" s="4232"/>
      <c r="F31" s="4267"/>
      <c r="G31" s="3915"/>
      <c r="H31" s="4235"/>
      <c r="I31" s="4238"/>
      <c r="J31" s="4314"/>
      <c r="K31" s="1087" t="s">
        <v>29</v>
      </c>
      <c r="L31" s="1086">
        <v>0</v>
      </c>
      <c r="M31" s="4340"/>
      <c r="N31" s="4343"/>
      <c r="O31" s="4337"/>
    </row>
    <row r="32" spans="1:18" ht="13.5" thickBot="1" x14ac:dyDescent="0.25">
      <c r="A32" s="1053"/>
      <c r="B32" s="1052"/>
      <c r="C32" s="1069"/>
      <c r="D32" s="4260"/>
      <c r="E32" s="4232"/>
      <c r="F32" s="1092"/>
      <c r="G32" s="3915"/>
      <c r="H32" s="4235"/>
      <c r="I32" s="4238"/>
      <c r="J32" s="4314"/>
      <c r="K32" s="1091" t="s">
        <v>32</v>
      </c>
      <c r="L32" s="1090">
        <f>SUM(L29:L31)</f>
        <v>4</v>
      </c>
      <c r="M32" s="4340"/>
      <c r="N32" s="4343"/>
      <c r="O32" s="4337"/>
    </row>
    <row r="33" spans="1:15" x14ac:dyDescent="0.2">
      <c r="A33" s="1058" t="s">
        <v>10</v>
      </c>
      <c r="B33" s="1057" t="s">
        <v>10</v>
      </c>
      <c r="C33" s="1056" t="s">
        <v>10</v>
      </c>
      <c r="D33" s="4308" t="s">
        <v>44</v>
      </c>
      <c r="E33" s="4231"/>
      <c r="F33" s="4256" t="s">
        <v>506</v>
      </c>
      <c r="G33" s="3914" t="s">
        <v>98</v>
      </c>
      <c r="H33" s="4234" t="s">
        <v>20</v>
      </c>
      <c r="I33" s="4237" t="s">
        <v>472</v>
      </c>
      <c r="J33" s="4322" t="s">
        <v>187</v>
      </c>
      <c r="K33" s="963" t="s">
        <v>22</v>
      </c>
      <c r="L33" s="1089">
        <v>0</v>
      </c>
      <c r="M33" s="4355" t="s">
        <v>505</v>
      </c>
      <c r="N33" s="4349" t="s">
        <v>504</v>
      </c>
      <c r="O33" s="4336">
        <v>160</v>
      </c>
    </row>
    <row r="34" spans="1:15" x14ac:dyDescent="0.2">
      <c r="A34" s="1053"/>
      <c r="B34" s="1052"/>
      <c r="C34" s="1069"/>
      <c r="D34" s="4272"/>
      <c r="E34" s="4232"/>
      <c r="F34" s="4202"/>
      <c r="G34" s="3915"/>
      <c r="H34" s="4235"/>
      <c r="I34" s="4238"/>
      <c r="J34" s="4314"/>
      <c r="K34" s="961" t="s">
        <v>27</v>
      </c>
      <c r="L34" s="1088">
        <v>28</v>
      </c>
      <c r="M34" s="4340"/>
      <c r="N34" s="4343"/>
      <c r="O34" s="4337"/>
    </row>
    <row r="35" spans="1:15" ht="13.5" thickBot="1" x14ac:dyDescent="0.25">
      <c r="A35" s="1053"/>
      <c r="B35" s="1052"/>
      <c r="C35" s="1069"/>
      <c r="D35" s="4272"/>
      <c r="E35" s="4232"/>
      <c r="F35" s="4202"/>
      <c r="G35" s="3915"/>
      <c r="H35" s="4235"/>
      <c r="I35" s="4238"/>
      <c r="J35" s="4314"/>
      <c r="K35" s="1087" t="s">
        <v>29</v>
      </c>
      <c r="L35" s="1086">
        <v>0</v>
      </c>
      <c r="M35" s="4340"/>
      <c r="N35" s="4343"/>
      <c r="O35" s="4337"/>
    </row>
    <row r="36" spans="1:15" ht="26.25" customHeight="1" thickBot="1" x14ac:dyDescent="0.25">
      <c r="A36" s="1081"/>
      <c r="B36" s="1080"/>
      <c r="C36" s="1079"/>
      <c r="D36" s="4309"/>
      <c r="E36" s="4233"/>
      <c r="F36" s="4203"/>
      <c r="G36" s="3916"/>
      <c r="H36" s="4236"/>
      <c r="I36" s="4239"/>
      <c r="J36" s="4315"/>
      <c r="K36" s="1085" t="s">
        <v>32</v>
      </c>
      <c r="L36" s="965">
        <f>SUM(L33:L35)</f>
        <v>28</v>
      </c>
      <c r="M36" s="4356"/>
      <c r="N36" s="4350"/>
      <c r="O36" s="4351"/>
    </row>
    <row r="37" spans="1:15" ht="21.75" customHeight="1" x14ac:dyDescent="0.2">
      <c r="A37" s="1058" t="s">
        <v>10</v>
      </c>
      <c r="B37" s="1057" t="s">
        <v>10</v>
      </c>
      <c r="C37" s="1056" t="s">
        <v>10</v>
      </c>
      <c r="D37" s="4308" t="s">
        <v>47</v>
      </c>
      <c r="E37" s="4231"/>
      <c r="F37" s="4256" t="s">
        <v>503</v>
      </c>
      <c r="G37" s="3914" t="s">
        <v>98</v>
      </c>
      <c r="H37" s="4234" t="s">
        <v>20</v>
      </c>
      <c r="I37" s="4237" t="s">
        <v>472</v>
      </c>
      <c r="J37" s="4322" t="s">
        <v>187</v>
      </c>
      <c r="K37" s="1030" t="s">
        <v>22</v>
      </c>
      <c r="L37" s="1084">
        <v>8</v>
      </c>
      <c r="M37" s="4355" t="s">
        <v>502</v>
      </c>
      <c r="N37" s="4349"/>
      <c r="O37" s="4336" t="s">
        <v>362</v>
      </c>
    </row>
    <row r="38" spans="1:15" x14ac:dyDescent="0.2">
      <c r="A38" s="1053"/>
      <c r="B38" s="1052"/>
      <c r="C38" s="1069"/>
      <c r="D38" s="4272"/>
      <c r="E38" s="4232"/>
      <c r="F38" s="4202"/>
      <c r="G38" s="3915"/>
      <c r="H38" s="4235"/>
      <c r="I38" s="4238"/>
      <c r="J38" s="4314"/>
      <c r="K38" s="961" t="s">
        <v>27</v>
      </c>
      <c r="L38" s="1083">
        <v>0</v>
      </c>
      <c r="M38" s="4340"/>
      <c r="N38" s="4343"/>
      <c r="O38" s="4337"/>
    </row>
    <row r="39" spans="1:15" ht="13.5" thickBot="1" x14ac:dyDescent="0.25">
      <c r="A39" s="1053"/>
      <c r="B39" s="1052"/>
      <c r="C39" s="1069"/>
      <c r="D39" s="4272"/>
      <c r="E39" s="4232"/>
      <c r="F39" s="4202"/>
      <c r="G39" s="3915"/>
      <c r="H39" s="4235"/>
      <c r="I39" s="4238"/>
      <c r="J39" s="4314"/>
      <c r="K39" s="1026" t="s">
        <v>29</v>
      </c>
      <c r="L39" s="1082">
        <v>3.5</v>
      </c>
      <c r="M39" s="4340"/>
      <c r="N39" s="4343"/>
      <c r="O39" s="4337"/>
    </row>
    <row r="40" spans="1:15" ht="13.5" thickBot="1" x14ac:dyDescent="0.25">
      <c r="A40" s="1081"/>
      <c r="B40" s="1080"/>
      <c r="C40" s="1079"/>
      <c r="D40" s="4309"/>
      <c r="E40" s="4233"/>
      <c r="F40" s="4203"/>
      <c r="G40" s="3916"/>
      <c r="H40" s="4236"/>
      <c r="I40" s="4239"/>
      <c r="J40" s="4315"/>
      <c r="K40" s="1024" t="s">
        <v>32</v>
      </c>
      <c r="L40" s="950">
        <f>SUM(L37:L39)</f>
        <v>11.5</v>
      </c>
      <c r="M40" s="4356"/>
      <c r="N40" s="4350"/>
      <c r="O40" s="4351"/>
    </row>
    <row r="41" spans="1:15" x14ac:dyDescent="0.2">
      <c r="A41" s="1058" t="s">
        <v>10</v>
      </c>
      <c r="B41" s="1057" t="s">
        <v>10</v>
      </c>
      <c r="C41" s="1056" t="s">
        <v>10</v>
      </c>
      <c r="D41" s="4259" t="s">
        <v>63</v>
      </c>
      <c r="E41" s="4268"/>
      <c r="F41" s="4256" t="s">
        <v>501</v>
      </c>
      <c r="G41" s="4250" t="s">
        <v>98</v>
      </c>
      <c r="H41" s="4234" t="s">
        <v>20</v>
      </c>
      <c r="I41" s="4237" t="s">
        <v>472</v>
      </c>
      <c r="J41" s="4322" t="s">
        <v>187</v>
      </c>
      <c r="K41" s="1030" t="s">
        <v>22</v>
      </c>
      <c r="L41" s="1084">
        <v>22</v>
      </c>
      <c r="M41" s="4355" t="s">
        <v>500</v>
      </c>
      <c r="N41" s="4349" t="s">
        <v>280</v>
      </c>
      <c r="O41" s="4357">
        <v>1500</v>
      </c>
    </row>
    <row r="42" spans="1:15" x14ac:dyDescent="0.2">
      <c r="A42" s="1053"/>
      <c r="B42" s="1052"/>
      <c r="C42" s="1069"/>
      <c r="D42" s="4260"/>
      <c r="E42" s="4269"/>
      <c r="F42" s="4202"/>
      <c r="G42" s="4251"/>
      <c r="H42" s="4235"/>
      <c r="I42" s="4238"/>
      <c r="J42" s="4314"/>
      <c r="K42" s="961" t="s">
        <v>27</v>
      </c>
      <c r="L42" s="1083">
        <v>0</v>
      </c>
      <c r="M42" s="4340"/>
      <c r="N42" s="4343"/>
      <c r="O42" s="4358"/>
    </row>
    <row r="43" spans="1:15" ht="13.5" thickBot="1" x14ac:dyDescent="0.25">
      <c r="A43" s="1053"/>
      <c r="B43" s="1052"/>
      <c r="C43" s="1069"/>
      <c r="D43" s="4260"/>
      <c r="E43" s="4269"/>
      <c r="F43" s="4202"/>
      <c r="G43" s="4251"/>
      <c r="H43" s="4235"/>
      <c r="I43" s="4238"/>
      <c r="J43" s="4314"/>
      <c r="K43" s="1026" t="s">
        <v>29</v>
      </c>
      <c r="L43" s="1082">
        <v>0</v>
      </c>
      <c r="M43" s="4340"/>
      <c r="N43" s="4343"/>
      <c r="O43" s="4358"/>
    </row>
    <row r="44" spans="1:15" ht="13.5" thickBot="1" x14ac:dyDescent="0.25">
      <c r="A44" s="1081"/>
      <c r="B44" s="1080"/>
      <c r="C44" s="1079"/>
      <c r="D44" s="4261"/>
      <c r="E44" s="4270"/>
      <c r="F44" s="1078"/>
      <c r="G44" s="4252"/>
      <c r="H44" s="4236"/>
      <c r="I44" s="4239"/>
      <c r="J44" s="4315"/>
      <c r="K44" s="1024" t="s">
        <v>32</v>
      </c>
      <c r="L44" s="950">
        <f>SUM(L41:L43)</f>
        <v>22</v>
      </c>
      <c r="M44" s="4356"/>
      <c r="N44" s="4350"/>
      <c r="O44" s="4359"/>
    </row>
    <row r="45" spans="1:15" ht="13.15" customHeight="1" x14ac:dyDescent="0.2">
      <c r="A45" s="4167" t="s">
        <v>10</v>
      </c>
      <c r="B45" s="4164" t="s">
        <v>10</v>
      </c>
      <c r="C45" s="4253" t="s">
        <v>33</v>
      </c>
      <c r="D45" s="4193" t="s">
        <v>499</v>
      </c>
      <c r="E45" s="4194"/>
      <c r="F45" s="4195"/>
      <c r="G45" s="3914" t="s">
        <v>99</v>
      </c>
      <c r="H45" s="4234" t="s">
        <v>20</v>
      </c>
      <c r="I45" s="4237" t="s">
        <v>472</v>
      </c>
      <c r="J45" s="4322" t="s">
        <v>187</v>
      </c>
      <c r="K45" s="1077" t="s">
        <v>22</v>
      </c>
      <c r="L45" s="1076">
        <f>L49+L53+L57</f>
        <v>126.44</v>
      </c>
      <c r="M45" s="4346"/>
      <c r="N45" s="4361"/>
      <c r="O45" s="4336"/>
    </row>
    <row r="46" spans="1:15" ht="13.15" customHeight="1" x14ac:dyDescent="0.2">
      <c r="A46" s="4168"/>
      <c r="B46" s="4165"/>
      <c r="C46" s="4254"/>
      <c r="D46" s="4196"/>
      <c r="E46" s="4197"/>
      <c r="F46" s="4198"/>
      <c r="G46" s="3915"/>
      <c r="H46" s="4235"/>
      <c r="I46" s="4238"/>
      <c r="J46" s="4314"/>
      <c r="K46" s="1075" t="s">
        <v>27</v>
      </c>
      <c r="L46" s="1074">
        <f>L50+L54+L58</f>
        <v>108.4</v>
      </c>
      <c r="M46" s="4347"/>
      <c r="N46" s="4362"/>
      <c r="O46" s="4337"/>
    </row>
    <row r="47" spans="1:15" ht="13.5" thickBot="1" x14ac:dyDescent="0.25">
      <c r="A47" s="4168"/>
      <c r="B47" s="4165"/>
      <c r="C47" s="4254"/>
      <c r="D47" s="4196"/>
      <c r="E47" s="4197"/>
      <c r="F47" s="4198"/>
      <c r="G47" s="3915"/>
      <c r="H47" s="4235"/>
      <c r="I47" s="4238"/>
      <c r="J47" s="4314"/>
      <c r="K47" s="1073" t="s">
        <v>29</v>
      </c>
      <c r="L47" s="1072">
        <f>L51+L55+L59</f>
        <v>0</v>
      </c>
      <c r="M47" s="4347"/>
      <c r="N47" s="4362"/>
      <c r="O47" s="4337"/>
    </row>
    <row r="48" spans="1:15" ht="13.5" thickBot="1" x14ac:dyDescent="0.25">
      <c r="A48" s="4169"/>
      <c r="B48" s="4166"/>
      <c r="C48" s="4255"/>
      <c r="D48" s="4199"/>
      <c r="E48" s="4200"/>
      <c r="F48" s="4201"/>
      <c r="G48" s="3916"/>
      <c r="H48" s="4236"/>
      <c r="I48" s="4239"/>
      <c r="J48" s="4323"/>
      <c r="K48" s="1071" t="s">
        <v>32</v>
      </c>
      <c r="L48" s="1070">
        <f>SUM(L45:L47)</f>
        <v>234.84</v>
      </c>
      <c r="M48" s="4360"/>
      <c r="N48" s="4363"/>
      <c r="O48" s="4338"/>
    </row>
    <row r="49" spans="1:18" x14ac:dyDescent="0.2">
      <c r="A49" s="1058" t="s">
        <v>10</v>
      </c>
      <c r="B49" s="1057" t="s">
        <v>10</v>
      </c>
      <c r="C49" s="1056" t="s">
        <v>33</v>
      </c>
      <c r="D49" s="1067" t="s">
        <v>10</v>
      </c>
      <c r="E49" s="4231"/>
      <c r="F49" s="4256" t="s">
        <v>498</v>
      </c>
      <c r="G49" s="3914" t="s">
        <v>99</v>
      </c>
      <c r="H49" s="4234" t="s">
        <v>20</v>
      </c>
      <c r="I49" s="4237" t="s">
        <v>472</v>
      </c>
      <c r="J49" s="4313" t="s">
        <v>187</v>
      </c>
      <c r="K49" s="1030" t="s">
        <v>22</v>
      </c>
      <c r="L49" s="1029">
        <v>126.44</v>
      </c>
      <c r="M49" s="1055" t="s">
        <v>497</v>
      </c>
      <c r="N49" s="1042" t="s">
        <v>214</v>
      </c>
      <c r="O49" s="1041">
        <v>4000</v>
      </c>
      <c r="R49" s="910"/>
    </row>
    <row r="50" spans="1:18" x14ac:dyDescent="0.2">
      <c r="A50" s="1053"/>
      <c r="B50" s="1052"/>
      <c r="C50" s="1069"/>
      <c r="D50" s="1044"/>
      <c r="E50" s="4232"/>
      <c r="F50" s="4202"/>
      <c r="G50" s="3915"/>
      <c r="H50" s="4235"/>
      <c r="I50" s="4238"/>
      <c r="J50" s="4314"/>
      <c r="K50" s="961" t="s">
        <v>27</v>
      </c>
      <c r="L50" s="1027">
        <v>92</v>
      </c>
      <c r="M50" s="1055"/>
      <c r="N50" s="1042"/>
      <c r="O50" s="1041"/>
    </row>
    <row r="51" spans="1:18" ht="13.5" thickBot="1" x14ac:dyDescent="0.25">
      <c r="A51" s="1053"/>
      <c r="B51" s="1052"/>
      <c r="C51" s="1069"/>
      <c r="D51" s="1044"/>
      <c r="E51" s="4232"/>
      <c r="F51" s="4202"/>
      <c r="G51" s="3915"/>
      <c r="H51" s="4235"/>
      <c r="I51" s="4238"/>
      <c r="J51" s="4314"/>
      <c r="K51" s="1026" t="s">
        <v>29</v>
      </c>
      <c r="L51" s="1064">
        <v>0</v>
      </c>
      <c r="M51" s="1055"/>
      <c r="N51" s="1042"/>
      <c r="O51" s="1041"/>
    </row>
    <row r="52" spans="1:18" ht="13.5" thickBot="1" x14ac:dyDescent="0.25">
      <c r="A52" s="1053"/>
      <c r="B52" s="1052"/>
      <c r="C52" s="1069"/>
      <c r="D52" s="1063"/>
      <c r="E52" s="4233"/>
      <c r="F52" s="4203"/>
      <c r="G52" s="3916"/>
      <c r="H52" s="4235"/>
      <c r="I52" s="4238"/>
      <c r="J52" s="4323"/>
      <c r="K52" s="1024" t="s">
        <v>32</v>
      </c>
      <c r="L52" s="1068">
        <f>SUM(L49:L51)</f>
        <v>218.44</v>
      </c>
      <c r="M52" s="1061"/>
      <c r="N52" s="1060"/>
      <c r="O52" s="1059"/>
    </row>
    <row r="53" spans="1:18" x14ac:dyDescent="0.2">
      <c r="A53" s="1058" t="s">
        <v>10</v>
      </c>
      <c r="B53" s="1057" t="s">
        <v>10</v>
      </c>
      <c r="C53" s="1056" t="s">
        <v>33</v>
      </c>
      <c r="D53" s="1067" t="s">
        <v>33</v>
      </c>
      <c r="E53" s="4231"/>
      <c r="F53" s="4256" t="s">
        <v>496</v>
      </c>
      <c r="G53" s="3914" t="s">
        <v>99</v>
      </c>
      <c r="H53" s="4234" t="s">
        <v>20</v>
      </c>
      <c r="I53" s="4237" t="s">
        <v>472</v>
      </c>
      <c r="J53" s="4313" t="s">
        <v>187</v>
      </c>
      <c r="K53" s="1030" t="s">
        <v>22</v>
      </c>
      <c r="L53" s="1032">
        <v>0</v>
      </c>
      <c r="M53" s="1066" t="s">
        <v>495</v>
      </c>
      <c r="N53" s="1054" t="s">
        <v>214</v>
      </c>
      <c r="O53" s="1065">
        <v>0</v>
      </c>
    </row>
    <row r="54" spans="1:18" x14ac:dyDescent="0.2">
      <c r="A54" s="1053"/>
      <c r="B54" s="1052"/>
      <c r="C54" s="984"/>
      <c r="D54" s="1044"/>
      <c r="E54" s="4232"/>
      <c r="F54" s="4202"/>
      <c r="G54" s="3915"/>
      <c r="H54" s="4235"/>
      <c r="I54" s="4238"/>
      <c r="J54" s="4314"/>
      <c r="K54" s="961" t="s">
        <v>27</v>
      </c>
      <c r="L54" s="1027">
        <v>0</v>
      </c>
      <c r="M54" s="1055"/>
      <c r="N54" s="1042"/>
      <c r="O54" s="1041"/>
    </row>
    <row r="55" spans="1:18" ht="13.5" thickBot="1" x14ac:dyDescent="0.25">
      <c r="A55" s="1050"/>
      <c r="B55" s="1049"/>
      <c r="C55" s="1048"/>
      <c r="D55" s="1044"/>
      <c r="E55" s="4232"/>
      <c r="F55" s="4202"/>
      <c r="G55" s="3915"/>
      <c r="H55" s="4235"/>
      <c r="I55" s="4238"/>
      <c r="J55" s="4314"/>
      <c r="K55" s="1026" t="s">
        <v>29</v>
      </c>
      <c r="L55" s="1064">
        <v>0</v>
      </c>
      <c r="M55" s="1055"/>
      <c r="N55" s="1042"/>
      <c r="O55" s="1041"/>
    </row>
    <row r="56" spans="1:18" ht="13.5" thickBot="1" x14ac:dyDescent="0.25">
      <c r="A56" s="1022"/>
      <c r="B56" s="1046"/>
      <c r="C56" s="1045"/>
      <c r="D56" s="1063"/>
      <c r="E56" s="4233"/>
      <c r="F56" s="4203"/>
      <c r="G56" s="3916"/>
      <c r="H56" s="4236"/>
      <c r="I56" s="4239"/>
      <c r="J56" s="4315"/>
      <c r="K56" s="1024" t="s">
        <v>32</v>
      </c>
      <c r="L56" s="1062">
        <f>SUM(L53:L55)</f>
        <v>0</v>
      </c>
      <c r="M56" s="1061"/>
      <c r="N56" s="1060"/>
      <c r="O56" s="1059"/>
    </row>
    <row r="57" spans="1:18" x14ac:dyDescent="0.2">
      <c r="A57" s="1058" t="s">
        <v>10</v>
      </c>
      <c r="B57" s="1057" t="s">
        <v>10</v>
      </c>
      <c r="C57" s="1056" t="s">
        <v>33</v>
      </c>
      <c r="D57" s="1044" t="s">
        <v>38</v>
      </c>
      <c r="E57" s="4231"/>
      <c r="F57" s="4256" t="s">
        <v>494</v>
      </c>
      <c r="G57" s="3894" t="s">
        <v>99</v>
      </c>
      <c r="H57" s="4234" t="s">
        <v>20</v>
      </c>
      <c r="I57" s="4237" t="s">
        <v>472</v>
      </c>
      <c r="J57" s="4313" t="s">
        <v>187</v>
      </c>
      <c r="K57" s="1030" t="s">
        <v>22</v>
      </c>
      <c r="L57" s="1032"/>
      <c r="M57" s="1055" t="s">
        <v>493</v>
      </c>
      <c r="N57" s="1054" t="s">
        <v>214</v>
      </c>
      <c r="O57" s="1041">
        <v>20</v>
      </c>
    </row>
    <row r="58" spans="1:18" x14ac:dyDescent="0.2">
      <c r="A58" s="1053"/>
      <c r="B58" s="1052"/>
      <c r="C58" s="984"/>
      <c r="D58" s="1044"/>
      <c r="E58" s="4232"/>
      <c r="F58" s="4202"/>
      <c r="G58" s="3895"/>
      <c r="H58" s="4235"/>
      <c r="I58" s="4238"/>
      <c r="J58" s="4314"/>
      <c r="K58" s="1051" t="s">
        <v>27</v>
      </c>
      <c r="L58" s="1027">
        <v>16.399999999999999</v>
      </c>
      <c r="M58" s="1043"/>
      <c r="N58" s="1042"/>
      <c r="O58" s="1041"/>
    </row>
    <row r="59" spans="1:18" ht="13.5" thickBot="1" x14ac:dyDescent="0.25">
      <c r="A59" s="1050"/>
      <c r="B59" s="1049"/>
      <c r="C59" s="1048"/>
      <c r="D59" s="1044"/>
      <c r="E59" s="4232"/>
      <c r="F59" s="4202"/>
      <c r="G59" s="3895"/>
      <c r="H59" s="4235"/>
      <c r="I59" s="4238"/>
      <c r="J59" s="4314"/>
      <c r="K59" s="1026" t="s">
        <v>29</v>
      </c>
      <c r="L59" s="1047"/>
      <c r="M59" s="1043"/>
      <c r="N59" s="1042"/>
      <c r="O59" s="1041"/>
    </row>
    <row r="60" spans="1:18" ht="13.5" thickBot="1" x14ac:dyDescent="0.25">
      <c r="A60" s="1022"/>
      <c r="B60" s="1046"/>
      <c r="C60" s="1045"/>
      <c r="D60" s="1044"/>
      <c r="E60" s="4233"/>
      <c r="F60" s="4203"/>
      <c r="G60" s="3896"/>
      <c r="H60" s="4236"/>
      <c r="I60" s="4239"/>
      <c r="J60" s="4315"/>
      <c r="K60" s="1024" t="s">
        <v>32</v>
      </c>
      <c r="L60" s="965">
        <f>SUM(L57:L59)</f>
        <v>16.399999999999999</v>
      </c>
      <c r="M60" s="1043"/>
      <c r="N60" s="1042"/>
      <c r="O60" s="1041"/>
    </row>
    <row r="61" spans="1:18" ht="13.15" customHeight="1" x14ac:dyDescent="0.2">
      <c r="A61" s="4167" t="s">
        <v>10</v>
      </c>
      <c r="B61" s="4164" t="s">
        <v>10</v>
      </c>
      <c r="C61" s="4247" t="s">
        <v>38</v>
      </c>
      <c r="D61" s="4305" t="s">
        <v>492</v>
      </c>
      <c r="E61" s="4194"/>
      <c r="F61" s="4195"/>
      <c r="G61" s="3915" t="s">
        <v>100</v>
      </c>
      <c r="H61" s="4316" t="s">
        <v>20</v>
      </c>
      <c r="I61" s="4319" t="s">
        <v>472</v>
      </c>
      <c r="J61" s="4327" t="s">
        <v>187</v>
      </c>
      <c r="K61" s="1040" t="s">
        <v>22</v>
      </c>
      <c r="L61" s="1039">
        <f>L65+L69+L73</f>
        <v>6.67</v>
      </c>
      <c r="M61" s="4184"/>
      <c r="N61" s="4349"/>
      <c r="O61" s="4336"/>
    </row>
    <row r="62" spans="1:18" x14ac:dyDescent="0.2">
      <c r="A62" s="4168"/>
      <c r="B62" s="4165"/>
      <c r="C62" s="4248"/>
      <c r="D62" s="4306"/>
      <c r="E62" s="4197"/>
      <c r="F62" s="4198"/>
      <c r="G62" s="3915"/>
      <c r="H62" s="4317"/>
      <c r="I62" s="4320"/>
      <c r="J62" s="4328"/>
      <c r="K62" s="1038" t="s">
        <v>27</v>
      </c>
      <c r="L62" s="1037">
        <f>L66+L70+L74</f>
        <v>0</v>
      </c>
      <c r="M62" s="4185"/>
      <c r="N62" s="4343"/>
      <c r="O62" s="4337"/>
    </row>
    <row r="63" spans="1:18" ht="13.5" thickBot="1" x14ac:dyDescent="0.25">
      <c r="A63" s="4168"/>
      <c r="B63" s="4165"/>
      <c r="C63" s="4248"/>
      <c r="D63" s="4306"/>
      <c r="E63" s="4197"/>
      <c r="F63" s="4198"/>
      <c r="G63" s="3915"/>
      <c r="H63" s="4317"/>
      <c r="I63" s="4320"/>
      <c r="J63" s="4328"/>
      <c r="K63" s="1036" t="s">
        <v>29</v>
      </c>
      <c r="L63" s="1035">
        <f>L67+L71+L75</f>
        <v>15.83</v>
      </c>
      <c r="M63" s="4185"/>
      <c r="N63" s="4343"/>
      <c r="O63" s="4337"/>
    </row>
    <row r="64" spans="1:18" ht="18.75" customHeight="1" thickBot="1" x14ac:dyDescent="0.25">
      <c r="A64" s="4169"/>
      <c r="B64" s="4166"/>
      <c r="C64" s="4249"/>
      <c r="D64" s="4330"/>
      <c r="E64" s="4200"/>
      <c r="F64" s="4201"/>
      <c r="G64" s="3916"/>
      <c r="H64" s="4318"/>
      <c r="I64" s="4321"/>
      <c r="J64" s="4329"/>
      <c r="K64" s="1034" t="s">
        <v>32</v>
      </c>
      <c r="L64" s="1033">
        <f>SUM(L61:L63)</f>
        <v>22.5</v>
      </c>
      <c r="M64" s="4186"/>
      <c r="N64" s="4350"/>
      <c r="O64" s="4351"/>
    </row>
    <row r="65" spans="1:18" x14ac:dyDescent="0.2">
      <c r="A65" s="4167" t="s">
        <v>10</v>
      </c>
      <c r="B65" s="4164" t="s">
        <v>10</v>
      </c>
      <c r="C65" s="4170" t="s">
        <v>38</v>
      </c>
      <c r="D65" s="4244" t="s">
        <v>10</v>
      </c>
      <c r="E65" s="4231"/>
      <c r="F65" s="4256" t="s">
        <v>491</v>
      </c>
      <c r="G65" s="3914" t="s">
        <v>100</v>
      </c>
      <c r="H65" s="4234" t="s">
        <v>20</v>
      </c>
      <c r="I65" s="4237" t="s">
        <v>472</v>
      </c>
      <c r="J65" s="4327" t="s">
        <v>187</v>
      </c>
      <c r="K65" s="1030" t="s">
        <v>22</v>
      </c>
      <c r="L65" s="1032">
        <v>0</v>
      </c>
      <c r="M65" s="4355" t="s">
        <v>490</v>
      </c>
      <c r="N65" s="4349" t="s">
        <v>214</v>
      </c>
      <c r="O65" s="4336">
        <v>15</v>
      </c>
      <c r="R65" s="910"/>
    </row>
    <row r="66" spans="1:18" x14ac:dyDescent="0.2">
      <c r="A66" s="4168"/>
      <c r="B66" s="4165"/>
      <c r="C66" s="4171"/>
      <c r="D66" s="4245"/>
      <c r="E66" s="4232"/>
      <c r="F66" s="4202"/>
      <c r="G66" s="3915"/>
      <c r="H66" s="4235"/>
      <c r="I66" s="4238"/>
      <c r="J66" s="4328"/>
      <c r="K66" s="961" t="s">
        <v>27</v>
      </c>
      <c r="L66" s="1027">
        <v>0</v>
      </c>
      <c r="M66" s="4340"/>
      <c r="N66" s="4343"/>
      <c r="O66" s="4337"/>
    </row>
    <row r="67" spans="1:18" ht="13.5" thickBot="1" x14ac:dyDescent="0.25">
      <c r="A67" s="4168"/>
      <c r="B67" s="4165"/>
      <c r="C67" s="4171"/>
      <c r="D67" s="4245"/>
      <c r="E67" s="4232"/>
      <c r="F67" s="4202"/>
      <c r="G67" s="3915"/>
      <c r="H67" s="4235"/>
      <c r="I67" s="4238"/>
      <c r="J67" s="4328"/>
      <c r="K67" s="1026" t="s">
        <v>29</v>
      </c>
      <c r="L67" s="1025">
        <v>11</v>
      </c>
      <c r="M67" s="4340"/>
      <c r="N67" s="4343"/>
      <c r="O67" s="4337"/>
    </row>
    <row r="68" spans="1:18" ht="13.5" thickBot="1" x14ac:dyDescent="0.25">
      <c r="A68" s="4169"/>
      <c r="B68" s="4166"/>
      <c r="C68" s="4172"/>
      <c r="D68" s="4246"/>
      <c r="E68" s="4233"/>
      <c r="F68" s="4203"/>
      <c r="G68" s="3916"/>
      <c r="H68" s="4235"/>
      <c r="I68" s="4238"/>
      <c r="J68" s="4328"/>
      <c r="K68" s="1024" t="s">
        <v>32</v>
      </c>
      <c r="L68" s="1031">
        <f>SUM(L65:L67)</f>
        <v>11</v>
      </c>
      <c r="M68" s="4356"/>
      <c r="N68" s="4350"/>
      <c r="O68" s="4351"/>
    </row>
    <row r="69" spans="1:18" x14ac:dyDescent="0.2">
      <c r="A69" s="4167" t="s">
        <v>10</v>
      </c>
      <c r="B69" s="4164" t="s">
        <v>10</v>
      </c>
      <c r="C69" s="4170" t="s">
        <v>38</v>
      </c>
      <c r="D69" s="4244" t="s">
        <v>33</v>
      </c>
      <c r="E69" s="4231"/>
      <c r="F69" s="4256" t="s">
        <v>489</v>
      </c>
      <c r="G69" s="3914" t="s">
        <v>100</v>
      </c>
      <c r="H69" s="4235"/>
      <c r="I69" s="4237" t="s">
        <v>472</v>
      </c>
      <c r="J69" s="4327" t="s">
        <v>187</v>
      </c>
      <c r="K69" s="1030" t="s">
        <v>22</v>
      </c>
      <c r="L69" s="1032">
        <v>0</v>
      </c>
      <c r="M69" s="4355" t="s">
        <v>488</v>
      </c>
      <c r="N69" s="4364" t="s">
        <v>214</v>
      </c>
      <c r="O69" s="4336">
        <v>2</v>
      </c>
    </row>
    <row r="70" spans="1:18" x14ac:dyDescent="0.2">
      <c r="A70" s="4168"/>
      <c r="B70" s="4165"/>
      <c r="C70" s="4171"/>
      <c r="D70" s="4245"/>
      <c r="E70" s="4232"/>
      <c r="F70" s="4202"/>
      <c r="G70" s="3915"/>
      <c r="H70" s="4235"/>
      <c r="I70" s="4238"/>
      <c r="J70" s="4328"/>
      <c r="K70" s="961" t="s">
        <v>27</v>
      </c>
      <c r="L70" s="1027">
        <v>0</v>
      </c>
      <c r="M70" s="4340"/>
      <c r="N70" s="4365"/>
      <c r="O70" s="4337"/>
    </row>
    <row r="71" spans="1:18" ht="13.5" customHeight="1" thickBot="1" x14ac:dyDescent="0.25">
      <c r="A71" s="4168"/>
      <c r="B71" s="4165"/>
      <c r="C71" s="4171"/>
      <c r="D71" s="4245"/>
      <c r="E71" s="4232"/>
      <c r="F71" s="4202"/>
      <c r="G71" s="3915"/>
      <c r="H71" s="4235"/>
      <c r="I71" s="4238"/>
      <c r="J71" s="4328"/>
      <c r="K71" s="1026" t="s">
        <v>29</v>
      </c>
      <c r="L71" s="1025">
        <v>3</v>
      </c>
      <c r="M71" s="4340"/>
      <c r="N71" s="4365"/>
      <c r="O71" s="4337"/>
    </row>
    <row r="72" spans="1:18" ht="13.5" thickBot="1" x14ac:dyDescent="0.25">
      <c r="A72" s="4169"/>
      <c r="B72" s="4166"/>
      <c r="C72" s="4172"/>
      <c r="D72" s="4246"/>
      <c r="E72" s="4233"/>
      <c r="F72" s="4203"/>
      <c r="G72" s="3916"/>
      <c r="H72" s="4235"/>
      <c r="I72" s="4238"/>
      <c r="J72" s="4329"/>
      <c r="K72" s="1024" t="s">
        <v>32</v>
      </c>
      <c r="L72" s="1031">
        <f>SUM(L69:L71)</f>
        <v>3</v>
      </c>
      <c r="M72" s="4356"/>
      <c r="N72" s="4366"/>
      <c r="O72" s="4351"/>
    </row>
    <row r="73" spans="1:18" ht="13.5" customHeight="1" x14ac:dyDescent="0.2">
      <c r="A73" s="4167" t="s">
        <v>10</v>
      </c>
      <c r="B73" s="4164" t="s">
        <v>10</v>
      </c>
      <c r="C73" s="4170" t="s">
        <v>38</v>
      </c>
      <c r="D73" s="4244" t="s">
        <v>38</v>
      </c>
      <c r="E73" s="4231"/>
      <c r="F73" s="4256" t="s">
        <v>487</v>
      </c>
      <c r="G73" s="3914" t="s">
        <v>100</v>
      </c>
      <c r="H73" s="4234" t="s">
        <v>20</v>
      </c>
      <c r="I73" s="4237" t="s">
        <v>472</v>
      </c>
      <c r="J73" s="4327" t="s">
        <v>187</v>
      </c>
      <c r="K73" s="1030" t="s">
        <v>22</v>
      </c>
      <c r="L73" s="1029">
        <v>6.67</v>
      </c>
      <c r="M73" s="1028" t="s">
        <v>486</v>
      </c>
      <c r="N73" s="4349" t="s">
        <v>214</v>
      </c>
      <c r="O73" s="4336">
        <v>169</v>
      </c>
      <c r="R73" s="910"/>
    </row>
    <row r="74" spans="1:18" ht="13.5" customHeight="1" x14ac:dyDescent="0.2">
      <c r="A74" s="4168"/>
      <c r="B74" s="4165"/>
      <c r="C74" s="4171"/>
      <c r="D74" s="4245"/>
      <c r="E74" s="4232"/>
      <c r="F74" s="4202"/>
      <c r="G74" s="3915"/>
      <c r="H74" s="4235"/>
      <c r="I74" s="4238"/>
      <c r="J74" s="4328"/>
      <c r="K74" s="961" t="s">
        <v>27</v>
      </c>
      <c r="L74" s="1027">
        <v>0</v>
      </c>
      <c r="M74" s="4340"/>
      <c r="N74" s="4343"/>
      <c r="O74" s="4337"/>
    </row>
    <row r="75" spans="1:18" ht="13.5" thickBot="1" x14ac:dyDescent="0.25">
      <c r="A75" s="4168"/>
      <c r="B75" s="4165"/>
      <c r="C75" s="4171"/>
      <c r="D75" s="4245"/>
      <c r="E75" s="4232"/>
      <c r="F75" s="4202"/>
      <c r="G75" s="3915"/>
      <c r="H75" s="4235"/>
      <c r="I75" s="4238"/>
      <c r="J75" s="4328"/>
      <c r="K75" s="1026" t="s">
        <v>29</v>
      </c>
      <c r="L75" s="1025">
        <v>1.83</v>
      </c>
      <c r="M75" s="4340"/>
      <c r="N75" s="4343"/>
      <c r="O75" s="4337"/>
      <c r="P75" s="910"/>
    </row>
    <row r="76" spans="1:18" ht="13.5" customHeight="1" thickBot="1" x14ac:dyDescent="0.25">
      <c r="A76" s="4169"/>
      <c r="B76" s="4166"/>
      <c r="C76" s="4172"/>
      <c r="D76" s="4246"/>
      <c r="E76" s="4233"/>
      <c r="F76" s="4203"/>
      <c r="G76" s="3916"/>
      <c r="H76" s="4236"/>
      <c r="I76" s="4239"/>
      <c r="J76" s="4329"/>
      <c r="K76" s="1024" t="s">
        <v>32</v>
      </c>
      <c r="L76" s="1023">
        <f>SUM(L73:L75)</f>
        <v>8.5</v>
      </c>
      <c r="M76" s="4356"/>
      <c r="N76" s="4350"/>
      <c r="O76" s="4351"/>
    </row>
    <row r="77" spans="1:18" ht="13.5" thickBot="1" x14ac:dyDescent="0.25">
      <c r="A77" s="1022" t="s">
        <v>10</v>
      </c>
      <c r="B77" s="1021" t="s">
        <v>10</v>
      </c>
      <c r="C77" s="4333" t="s">
        <v>50</v>
      </c>
      <c r="D77" s="4334"/>
      <c r="E77" s="4334"/>
      <c r="F77" s="4334"/>
      <c r="G77" s="4334"/>
      <c r="H77" s="4334"/>
      <c r="I77" s="4334"/>
      <c r="J77" s="4335"/>
      <c r="K77" s="1020" t="s">
        <v>32</v>
      </c>
      <c r="L77" s="1019">
        <f>L16+L48+L64</f>
        <v>392.84000000000003</v>
      </c>
      <c r="M77" s="1018"/>
      <c r="N77" s="1017"/>
      <c r="O77" s="1016"/>
    </row>
    <row r="78" spans="1:18" ht="23.25" customHeight="1" thickBot="1" x14ac:dyDescent="0.25">
      <c r="A78" s="1015" t="s">
        <v>10</v>
      </c>
      <c r="B78" s="1014" t="s">
        <v>33</v>
      </c>
      <c r="C78" s="4190" t="s">
        <v>485</v>
      </c>
      <c r="D78" s="4191"/>
      <c r="E78" s="4191"/>
      <c r="F78" s="4191"/>
      <c r="G78" s="4191"/>
      <c r="H78" s="4191"/>
      <c r="I78" s="4191"/>
      <c r="J78" s="4191"/>
      <c r="K78" s="4191"/>
      <c r="L78" s="4191"/>
      <c r="M78" s="4191"/>
      <c r="N78" s="4191"/>
      <c r="O78" s="4192"/>
    </row>
    <row r="79" spans="1:18" ht="24.75" customHeight="1" thickBot="1" x14ac:dyDescent="0.25">
      <c r="A79" s="4167"/>
      <c r="B79" s="4176"/>
      <c r="C79" s="1013"/>
      <c r="D79" s="1012"/>
      <c r="E79" s="1012"/>
      <c r="F79" s="1012"/>
      <c r="G79" s="1012"/>
      <c r="H79" s="1012"/>
      <c r="I79" s="1012"/>
      <c r="J79" s="1012"/>
      <c r="K79" s="1012"/>
      <c r="L79" s="1012"/>
      <c r="M79" s="1011" t="s">
        <v>484</v>
      </c>
      <c r="N79" s="1010" t="s">
        <v>214</v>
      </c>
      <c r="O79" s="1009"/>
    </row>
    <row r="80" spans="1:18" ht="26.25" thickBot="1" x14ac:dyDescent="0.25">
      <c r="A80" s="4169"/>
      <c r="B80" s="4177"/>
      <c r="C80" s="1008"/>
      <c r="D80" s="1007"/>
      <c r="E80" s="1007"/>
      <c r="F80" s="1007"/>
      <c r="G80" s="1007"/>
      <c r="H80" s="1007"/>
      <c r="I80" s="1007"/>
      <c r="J80" s="1007"/>
      <c r="K80" s="1007"/>
      <c r="L80" s="1007"/>
      <c r="M80" s="1006" t="s">
        <v>483</v>
      </c>
      <c r="N80" s="1005" t="s">
        <v>214</v>
      </c>
      <c r="O80" s="1004"/>
    </row>
    <row r="81" spans="1:17" x14ac:dyDescent="0.2">
      <c r="A81" s="4167" t="s">
        <v>10</v>
      </c>
      <c r="B81" s="4164" t="s">
        <v>33</v>
      </c>
      <c r="C81" s="1003" t="s">
        <v>10</v>
      </c>
      <c r="D81" s="4193" t="s">
        <v>482</v>
      </c>
      <c r="E81" s="4194"/>
      <c r="F81" s="4195"/>
      <c r="G81" s="3914" t="s">
        <v>480</v>
      </c>
      <c r="H81" s="4234" t="s">
        <v>20</v>
      </c>
      <c r="I81" s="4237" t="s">
        <v>472</v>
      </c>
      <c r="J81" s="1002" t="s">
        <v>187</v>
      </c>
      <c r="K81" s="976" t="s">
        <v>22</v>
      </c>
      <c r="L81" s="1001">
        <f>L85+L89+L93</f>
        <v>44.7</v>
      </c>
      <c r="M81" s="4184"/>
      <c r="N81" s="4349"/>
      <c r="O81" s="4336"/>
    </row>
    <row r="82" spans="1:17" ht="12.75" customHeight="1" x14ac:dyDescent="0.2">
      <c r="A82" s="4168"/>
      <c r="B82" s="4165"/>
      <c r="C82" s="999"/>
      <c r="D82" s="4196"/>
      <c r="E82" s="4197"/>
      <c r="F82" s="4198"/>
      <c r="G82" s="3915"/>
      <c r="H82" s="4235"/>
      <c r="I82" s="4238"/>
      <c r="J82" s="979"/>
      <c r="K82" s="974" t="s">
        <v>27</v>
      </c>
      <c r="L82" s="1000">
        <f>L86+L90+L94</f>
        <v>0</v>
      </c>
      <c r="M82" s="4185"/>
      <c r="N82" s="4343"/>
      <c r="O82" s="4337"/>
    </row>
    <row r="83" spans="1:17" ht="13.5" thickBot="1" x14ac:dyDescent="0.25">
      <c r="A83" s="4168"/>
      <c r="B83" s="4165"/>
      <c r="C83" s="999"/>
      <c r="D83" s="4196"/>
      <c r="E83" s="4197"/>
      <c r="F83" s="4198"/>
      <c r="G83" s="3915"/>
      <c r="H83" s="4235"/>
      <c r="I83" s="4238"/>
      <c r="J83" s="979"/>
      <c r="K83" s="972" t="s">
        <v>29</v>
      </c>
      <c r="L83" s="998">
        <f>L87+L91+L95</f>
        <v>30.66</v>
      </c>
      <c r="M83" s="4185"/>
      <c r="N83" s="4343"/>
      <c r="O83" s="4337"/>
    </row>
    <row r="84" spans="1:17" ht="27.75" customHeight="1" thickBot="1" x14ac:dyDescent="0.25">
      <c r="A84" s="4169"/>
      <c r="B84" s="4166"/>
      <c r="C84" s="997"/>
      <c r="D84" s="4199"/>
      <c r="E84" s="4200"/>
      <c r="F84" s="4201"/>
      <c r="G84" s="3916"/>
      <c r="H84" s="4235"/>
      <c r="I84" s="4238"/>
      <c r="J84" s="978"/>
      <c r="K84" s="996" t="s">
        <v>32</v>
      </c>
      <c r="L84" s="995">
        <f>SUM(L81:L83)</f>
        <v>75.36</v>
      </c>
      <c r="M84" s="4186"/>
      <c r="N84" s="4350"/>
      <c r="O84" s="4351"/>
    </row>
    <row r="85" spans="1:17" ht="25.5" customHeight="1" x14ac:dyDescent="0.2">
      <c r="A85" s="4167" t="s">
        <v>10</v>
      </c>
      <c r="B85" s="4164" t="s">
        <v>33</v>
      </c>
      <c r="C85" s="994" t="s">
        <v>10</v>
      </c>
      <c r="D85" s="993" t="s">
        <v>10</v>
      </c>
      <c r="E85" s="992"/>
      <c r="F85" s="4256" t="s">
        <v>481</v>
      </c>
      <c r="G85" s="3914" t="s">
        <v>480</v>
      </c>
      <c r="H85" s="4235"/>
      <c r="I85" s="4238"/>
      <c r="J85" s="991"/>
      <c r="K85" s="963" t="s">
        <v>22</v>
      </c>
      <c r="L85" s="968">
        <v>27.7</v>
      </c>
      <c r="M85" s="4355" t="s">
        <v>479</v>
      </c>
      <c r="N85" s="4349" t="s">
        <v>214</v>
      </c>
      <c r="O85" s="4336">
        <v>5</v>
      </c>
    </row>
    <row r="86" spans="1:17" x14ac:dyDescent="0.2">
      <c r="A86" s="4168"/>
      <c r="B86" s="4165"/>
      <c r="C86" s="984"/>
      <c r="D86" s="983"/>
      <c r="E86" s="958"/>
      <c r="F86" s="4202"/>
      <c r="G86" s="3915"/>
      <c r="H86" s="4235"/>
      <c r="I86" s="4238"/>
      <c r="J86" s="979"/>
      <c r="K86" s="961" t="s">
        <v>27</v>
      </c>
      <c r="L86" s="980">
        <v>0</v>
      </c>
      <c r="M86" s="4340"/>
      <c r="N86" s="4343"/>
      <c r="O86" s="4337"/>
    </row>
    <row r="87" spans="1:17" ht="13.5" thickBot="1" x14ac:dyDescent="0.25">
      <c r="A87" s="4168"/>
      <c r="B87" s="4165"/>
      <c r="C87" s="982"/>
      <c r="D87" s="990"/>
      <c r="E87" s="958"/>
      <c r="F87" s="4202"/>
      <c r="G87" s="3915"/>
      <c r="H87" s="4235"/>
      <c r="I87" s="4238"/>
      <c r="J87" s="979"/>
      <c r="K87" s="956" t="s">
        <v>29</v>
      </c>
      <c r="L87" s="955">
        <v>0</v>
      </c>
      <c r="M87" s="4340"/>
      <c r="N87" s="4343"/>
      <c r="O87" s="4337"/>
    </row>
    <row r="88" spans="1:17" ht="13.5" thickBot="1" x14ac:dyDescent="0.25">
      <c r="A88" s="4169"/>
      <c r="B88" s="4166"/>
      <c r="C88" s="989"/>
      <c r="D88" s="988"/>
      <c r="E88" s="953"/>
      <c r="F88" s="987"/>
      <c r="G88" s="3915"/>
      <c r="H88" s="4235"/>
      <c r="I88" s="4238"/>
      <c r="J88" s="978"/>
      <c r="K88" s="951" t="s">
        <v>32</v>
      </c>
      <c r="L88" s="965">
        <f>SUM(L85:L87)</f>
        <v>27.7</v>
      </c>
      <c r="M88" s="4356"/>
      <c r="N88" s="4350"/>
      <c r="O88" s="4351"/>
    </row>
    <row r="89" spans="1:17" x14ac:dyDescent="0.2">
      <c r="A89" s="4168" t="s">
        <v>10</v>
      </c>
      <c r="B89" s="4165" t="s">
        <v>33</v>
      </c>
      <c r="C89" s="984" t="s">
        <v>10</v>
      </c>
      <c r="D89" s="986" t="s">
        <v>33</v>
      </c>
      <c r="E89" s="958"/>
      <c r="F89" s="4202" t="s">
        <v>478</v>
      </c>
      <c r="G89" s="3915"/>
      <c r="H89" s="4235"/>
      <c r="I89" s="4238"/>
      <c r="J89" s="979"/>
      <c r="K89" s="985" t="s">
        <v>22</v>
      </c>
      <c r="L89" s="980">
        <v>17</v>
      </c>
      <c r="M89" s="4340" t="s">
        <v>477</v>
      </c>
      <c r="N89" s="4343" t="s">
        <v>223</v>
      </c>
      <c r="O89" s="4337">
        <v>6.5</v>
      </c>
    </row>
    <row r="90" spans="1:17" x14ac:dyDescent="0.2">
      <c r="A90" s="4168"/>
      <c r="B90" s="4165"/>
      <c r="C90" s="984"/>
      <c r="D90" s="983"/>
      <c r="E90" s="958"/>
      <c r="F90" s="4202"/>
      <c r="G90" s="3915"/>
      <c r="H90" s="4235"/>
      <c r="I90" s="4238"/>
      <c r="J90" s="979"/>
      <c r="K90" s="961" t="s">
        <v>27</v>
      </c>
      <c r="L90" s="966">
        <v>0</v>
      </c>
      <c r="M90" s="4340"/>
      <c r="N90" s="4343"/>
      <c r="O90" s="4337"/>
    </row>
    <row r="91" spans="1:17" ht="13.5" customHeight="1" thickBot="1" x14ac:dyDescent="0.25">
      <c r="A91" s="4168"/>
      <c r="B91" s="4165"/>
      <c r="C91" s="982"/>
      <c r="D91" s="981"/>
      <c r="E91" s="958"/>
      <c r="F91" s="4202"/>
      <c r="G91" s="3915"/>
      <c r="H91" s="4235"/>
      <c r="I91" s="4238"/>
      <c r="J91" s="979"/>
      <c r="K91" s="956" t="s">
        <v>29</v>
      </c>
      <c r="L91" s="955">
        <v>7</v>
      </c>
      <c r="M91" s="4340"/>
      <c r="N91" s="4343"/>
      <c r="O91" s="4337"/>
    </row>
    <row r="92" spans="1:17" ht="13.5" thickBot="1" x14ac:dyDescent="0.25">
      <c r="A92" s="4169"/>
      <c r="B92" s="4166"/>
      <c r="C92" s="982"/>
      <c r="D92" s="981"/>
      <c r="E92" s="958"/>
      <c r="F92" s="4203"/>
      <c r="G92" s="3915"/>
      <c r="H92" s="4235"/>
      <c r="I92" s="4238"/>
      <c r="J92" s="979"/>
      <c r="K92" s="951" t="s">
        <v>32</v>
      </c>
      <c r="L92" s="965">
        <f>SUM(L89:L91)</f>
        <v>24</v>
      </c>
      <c r="M92" s="4356"/>
      <c r="N92" s="4350"/>
      <c r="O92" s="4351"/>
    </row>
    <row r="93" spans="1:17" x14ac:dyDescent="0.2">
      <c r="A93" s="4167" t="s">
        <v>10</v>
      </c>
      <c r="B93" s="4164" t="s">
        <v>33</v>
      </c>
      <c r="C93" s="4170" t="s">
        <v>10</v>
      </c>
      <c r="D93" s="964" t="s">
        <v>38</v>
      </c>
      <c r="E93" s="958"/>
      <c r="F93" s="4256" t="s">
        <v>476</v>
      </c>
      <c r="G93" s="3915"/>
      <c r="H93" s="4235"/>
      <c r="I93" s="4238"/>
      <c r="J93" s="979"/>
      <c r="K93" s="963" t="s">
        <v>22</v>
      </c>
      <c r="L93" s="980">
        <v>0</v>
      </c>
      <c r="M93" s="4340" t="s">
        <v>475</v>
      </c>
      <c r="N93" s="4343" t="s">
        <v>474</v>
      </c>
      <c r="O93" s="4337">
        <v>62.3</v>
      </c>
    </row>
    <row r="94" spans="1:17" x14ac:dyDescent="0.2">
      <c r="A94" s="4168"/>
      <c r="B94" s="4165"/>
      <c r="C94" s="4171"/>
      <c r="D94" s="959"/>
      <c r="E94" s="958"/>
      <c r="F94" s="4202"/>
      <c r="G94" s="3915"/>
      <c r="H94" s="4235"/>
      <c r="I94" s="4238"/>
      <c r="J94" s="979"/>
      <c r="K94" s="961" t="s">
        <v>27</v>
      </c>
      <c r="L94" s="966">
        <v>0</v>
      </c>
      <c r="M94" s="4340"/>
      <c r="N94" s="4343"/>
      <c r="O94" s="4337"/>
    </row>
    <row r="95" spans="1:17" ht="13.5" thickBot="1" x14ac:dyDescent="0.25">
      <c r="A95" s="4168"/>
      <c r="B95" s="4165"/>
      <c r="C95" s="4171"/>
      <c r="D95" s="959"/>
      <c r="E95" s="958"/>
      <c r="F95" s="4202"/>
      <c r="G95" s="3915"/>
      <c r="H95" s="4235"/>
      <c r="I95" s="4238"/>
      <c r="J95" s="979"/>
      <c r="K95" s="956" t="s">
        <v>29</v>
      </c>
      <c r="L95" s="955">
        <v>23.66</v>
      </c>
      <c r="M95" s="4340"/>
      <c r="N95" s="4343"/>
      <c r="O95" s="4337"/>
      <c r="Q95" s="910"/>
    </row>
    <row r="96" spans="1:17" ht="13.5" thickBot="1" x14ac:dyDescent="0.25">
      <c r="A96" s="4169"/>
      <c r="B96" s="4166"/>
      <c r="C96" s="4172"/>
      <c r="D96" s="954"/>
      <c r="E96" s="953"/>
      <c r="F96" s="4203"/>
      <c r="G96" s="3916"/>
      <c r="H96" s="4236"/>
      <c r="I96" s="4239"/>
      <c r="J96" s="978"/>
      <c r="K96" s="951" t="s">
        <v>32</v>
      </c>
      <c r="L96" s="965">
        <f>SUM(L93:L95)</f>
        <v>23.66</v>
      </c>
      <c r="M96" s="4356"/>
      <c r="N96" s="4350"/>
      <c r="O96" s="4351"/>
    </row>
    <row r="97" spans="1:18" ht="13.15" customHeight="1" x14ac:dyDescent="0.2">
      <c r="A97" s="4173" t="s">
        <v>10</v>
      </c>
      <c r="B97" s="4178" t="s">
        <v>33</v>
      </c>
      <c r="C97" s="4181" t="s">
        <v>33</v>
      </c>
      <c r="D97" s="4193" t="s">
        <v>473</v>
      </c>
      <c r="E97" s="4194"/>
      <c r="F97" s="4195"/>
      <c r="G97" s="3914" t="s">
        <v>470</v>
      </c>
      <c r="H97" s="4234" t="s">
        <v>20</v>
      </c>
      <c r="I97" s="4237" t="s">
        <v>472</v>
      </c>
      <c r="J97" s="977" t="s">
        <v>187</v>
      </c>
      <c r="K97" s="976" t="s">
        <v>22</v>
      </c>
      <c r="L97" s="975">
        <f>L101+L105</f>
        <v>8.49</v>
      </c>
      <c r="M97" s="4184"/>
      <c r="N97" s="4349"/>
      <c r="O97" s="4336"/>
    </row>
    <row r="98" spans="1:18" x14ac:dyDescent="0.2">
      <c r="A98" s="4174"/>
      <c r="B98" s="4179"/>
      <c r="C98" s="4182"/>
      <c r="D98" s="4196"/>
      <c r="E98" s="4197"/>
      <c r="F98" s="4198"/>
      <c r="G98" s="3915"/>
      <c r="H98" s="4235"/>
      <c r="I98" s="4238"/>
      <c r="J98" s="957"/>
      <c r="K98" s="974" t="s">
        <v>27</v>
      </c>
      <c r="L98" s="973">
        <f>L102+L106</f>
        <v>0</v>
      </c>
      <c r="M98" s="4185"/>
      <c r="N98" s="4343"/>
      <c r="O98" s="4337"/>
    </row>
    <row r="99" spans="1:18" ht="13.5" thickBot="1" x14ac:dyDescent="0.25">
      <c r="A99" s="4174"/>
      <c r="B99" s="4179"/>
      <c r="C99" s="4182"/>
      <c r="D99" s="4196"/>
      <c r="E99" s="4197"/>
      <c r="F99" s="4198"/>
      <c r="G99" s="3915"/>
      <c r="H99" s="4235"/>
      <c r="I99" s="4238"/>
      <c r="J99" s="957"/>
      <c r="K99" s="972" t="s">
        <v>29</v>
      </c>
      <c r="L99" s="971">
        <f>L103+L107</f>
        <v>36.06</v>
      </c>
      <c r="M99" s="4185"/>
      <c r="N99" s="4343"/>
      <c r="O99" s="4337"/>
    </row>
    <row r="100" spans="1:18" ht="13.5" thickBot="1" x14ac:dyDescent="0.25">
      <c r="A100" s="4175"/>
      <c r="B100" s="4180"/>
      <c r="C100" s="4183"/>
      <c r="D100" s="4199"/>
      <c r="E100" s="4200"/>
      <c r="F100" s="4201"/>
      <c r="G100" s="3916"/>
      <c r="H100" s="4235"/>
      <c r="I100" s="4238"/>
      <c r="J100" s="957"/>
      <c r="K100" s="970" t="s">
        <v>32</v>
      </c>
      <c r="L100" s="969">
        <f>SUM(L97:L99)</f>
        <v>44.550000000000004</v>
      </c>
      <c r="M100" s="4186"/>
      <c r="N100" s="4350"/>
      <c r="O100" s="4351"/>
      <c r="P100" s="925"/>
    </row>
    <row r="101" spans="1:18" x14ac:dyDescent="0.2">
      <c r="A101" s="4167" t="s">
        <v>10</v>
      </c>
      <c r="B101" s="4164" t="s">
        <v>33</v>
      </c>
      <c r="C101" s="4170" t="s">
        <v>33</v>
      </c>
      <c r="D101" s="964" t="s">
        <v>10</v>
      </c>
      <c r="E101" s="958"/>
      <c r="F101" s="4256" t="s">
        <v>471</v>
      </c>
      <c r="G101" s="3914" t="s">
        <v>470</v>
      </c>
      <c r="H101" s="4235"/>
      <c r="I101" s="4238"/>
      <c r="J101" s="957"/>
      <c r="K101" s="963" t="s">
        <v>22</v>
      </c>
      <c r="L101" s="968">
        <v>0</v>
      </c>
      <c r="M101" s="4355" t="s">
        <v>469</v>
      </c>
      <c r="N101" s="4349" t="s">
        <v>214</v>
      </c>
      <c r="O101" s="4336">
        <v>1</v>
      </c>
    </row>
    <row r="102" spans="1:18" x14ac:dyDescent="0.2">
      <c r="A102" s="4168"/>
      <c r="B102" s="4165"/>
      <c r="C102" s="4171"/>
      <c r="D102" s="959"/>
      <c r="E102" s="958"/>
      <c r="F102" s="4202"/>
      <c r="G102" s="3915"/>
      <c r="H102" s="4235"/>
      <c r="I102" s="4238"/>
      <c r="J102" s="957"/>
      <c r="K102" s="967" t="s">
        <v>27</v>
      </c>
      <c r="L102" s="966">
        <v>0</v>
      </c>
      <c r="M102" s="4340"/>
      <c r="N102" s="4343"/>
      <c r="O102" s="4337"/>
    </row>
    <row r="103" spans="1:18" ht="13.5" thickBot="1" x14ac:dyDescent="0.25">
      <c r="A103" s="4168"/>
      <c r="B103" s="4165"/>
      <c r="C103" s="4171"/>
      <c r="D103" s="959"/>
      <c r="E103" s="958"/>
      <c r="F103" s="4202"/>
      <c r="G103" s="3915"/>
      <c r="H103" s="4235"/>
      <c r="I103" s="4238"/>
      <c r="J103" s="957"/>
      <c r="K103" s="956" t="s">
        <v>29</v>
      </c>
      <c r="L103" s="960">
        <v>14.55</v>
      </c>
      <c r="M103" s="4340"/>
      <c r="N103" s="4343"/>
      <c r="O103" s="4337"/>
    </row>
    <row r="104" spans="1:18" ht="13.5" thickBot="1" x14ac:dyDescent="0.25">
      <c r="A104" s="4169"/>
      <c r="B104" s="4166"/>
      <c r="C104" s="4172"/>
      <c r="D104" s="954"/>
      <c r="E104" s="958"/>
      <c r="F104" s="4203"/>
      <c r="G104" s="3915"/>
      <c r="H104" s="4235"/>
      <c r="I104" s="4238"/>
      <c r="J104" s="957"/>
      <c r="K104" s="951" t="s">
        <v>32</v>
      </c>
      <c r="L104" s="965">
        <f>SUM(L101:L103)</f>
        <v>14.55</v>
      </c>
      <c r="M104" s="4356"/>
      <c r="N104" s="4350"/>
      <c r="O104" s="4351"/>
    </row>
    <row r="105" spans="1:18" ht="12.75" customHeight="1" x14ac:dyDescent="0.2">
      <c r="A105" s="4167" t="s">
        <v>10</v>
      </c>
      <c r="B105" s="4164" t="s">
        <v>33</v>
      </c>
      <c r="C105" s="4170" t="s">
        <v>33</v>
      </c>
      <c r="D105" s="964" t="s">
        <v>33</v>
      </c>
      <c r="E105" s="958"/>
      <c r="F105" s="4256" t="s">
        <v>468</v>
      </c>
      <c r="G105" s="3915"/>
      <c r="H105" s="4235"/>
      <c r="I105" s="4238"/>
      <c r="J105" s="957"/>
      <c r="K105" s="963" t="s">
        <v>22</v>
      </c>
      <c r="L105" s="962">
        <v>8.49</v>
      </c>
      <c r="M105" s="4355" t="s">
        <v>467</v>
      </c>
      <c r="N105" s="4349" t="s">
        <v>214</v>
      </c>
      <c r="O105" s="4336">
        <v>90</v>
      </c>
    </row>
    <row r="106" spans="1:18" ht="12.75" customHeight="1" x14ac:dyDescent="0.2">
      <c r="A106" s="4168"/>
      <c r="B106" s="4165"/>
      <c r="C106" s="4171"/>
      <c r="D106" s="959"/>
      <c r="E106" s="958"/>
      <c r="F106" s="4202"/>
      <c r="G106" s="3915"/>
      <c r="H106" s="4235"/>
      <c r="I106" s="4238"/>
      <c r="J106" s="957"/>
      <c r="K106" s="961" t="s">
        <v>27</v>
      </c>
      <c r="L106" s="960">
        <v>0</v>
      </c>
      <c r="M106" s="4340"/>
      <c r="N106" s="4343"/>
      <c r="O106" s="4337"/>
    </row>
    <row r="107" spans="1:18" ht="13.5" customHeight="1" thickBot="1" x14ac:dyDescent="0.25">
      <c r="A107" s="4168"/>
      <c r="B107" s="4165"/>
      <c r="C107" s="4171"/>
      <c r="D107" s="959"/>
      <c r="E107" s="958"/>
      <c r="F107" s="4202"/>
      <c r="G107" s="3915"/>
      <c r="H107" s="4235"/>
      <c r="I107" s="4238"/>
      <c r="J107" s="957"/>
      <c r="K107" s="956" t="s">
        <v>29</v>
      </c>
      <c r="L107" s="955">
        <v>21.51</v>
      </c>
      <c r="M107" s="4340"/>
      <c r="N107" s="4343"/>
      <c r="O107" s="4337"/>
      <c r="Q107" s="907"/>
      <c r="R107" s="910"/>
    </row>
    <row r="108" spans="1:18" ht="13.5" thickBot="1" x14ac:dyDescent="0.25">
      <c r="A108" s="4169"/>
      <c r="B108" s="4166"/>
      <c r="C108" s="4172"/>
      <c r="D108" s="954"/>
      <c r="E108" s="953"/>
      <c r="F108" s="4203"/>
      <c r="G108" s="3916"/>
      <c r="H108" s="4236"/>
      <c r="I108" s="4239"/>
      <c r="J108" s="952"/>
      <c r="K108" s="951" t="s">
        <v>32</v>
      </c>
      <c r="L108" s="950">
        <f>+SUM(L105:L107)</f>
        <v>30</v>
      </c>
      <c r="M108" s="4356"/>
      <c r="N108" s="4350"/>
      <c r="O108" s="4351"/>
    </row>
    <row r="109" spans="1:18" ht="13.15" customHeight="1" thickBot="1" x14ac:dyDescent="0.25">
      <c r="A109" s="944" t="s">
        <v>10</v>
      </c>
      <c r="B109" s="949" t="s">
        <v>33</v>
      </c>
      <c r="C109" s="4187" t="s">
        <v>466</v>
      </c>
      <c r="D109" s="4188"/>
      <c r="E109" s="4188"/>
      <c r="F109" s="4188"/>
      <c r="G109" s="4188"/>
      <c r="H109" s="4188"/>
      <c r="I109" s="4188"/>
      <c r="J109" s="4188"/>
      <c r="K109" s="4189"/>
      <c r="L109" s="948">
        <f>L84+L100</f>
        <v>119.91</v>
      </c>
      <c r="M109" s="947"/>
      <c r="N109" s="946"/>
      <c r="O109" s="945"/>
    </row>
    <row r="110" spans="1:18" ht="13.5" customHeight="1" thickBot="1" x14ac:dyDescent="0.25">
      <c r="A110" s="944" t="s">
        <v>10</v>
      </c>
      <c r="B110" s="4220" t="s">
        <v>465</v>
      </c>
      <c r="C110" s="4221"/>
      <c r="D110" s="4221"/>
      <c r="E110" s="4221"/>
      <c r="F110" s="4221"/>
      <c r="G110" s="4221"/>
      <c r="H110" s="4221"/>
      <c r="I110" s="4221"/>
      <c r="J110" s="4221"/>
      <c r="K110" s="4222"/>
      <c r="L110" s="943">
        <f>L109+L77</f>
        <v>512.75</v>
      </c>
      <c r="M110" s="942"/>
      <c r="N110" s="941"/>
      <c r="O110" s="940"/>
    </row>
    <row r="111" spans="1:18" ht="13.5" customHeight="1" thickBot="1" x14ac:dyDescent="0.25">
      <c r="A111" s="4223" t="s">
        <v>464</v>
      </c>
      <c r="B111" s="4224"/>
      <c r="C111" s="4224"/>
      <c r="D111" s="4224"/>
      <c r="E111" s="4224"/>
      <c r="F111" s="4224"/>
      <c r="G111" s="4224"/>
      <c r="H111" s="4224"/>
      <c r="I111" s="4224"/>
      <c r="J111" s="4224"/>
      <c r="K111" s="4225"/>
      <c r="L111" s="939">
        <f>SUM(L15+L47+L63+L83+L99)</f>
        <v>122.55</v>
      </c>
      <c r="M111" s="938"/>
      <c r="N111" s="937"/>
      <c r="O111" s="936"/>
    </row>
    <row r="112" spans="1:18" ht="18.75" customHeight="1" thickBot="1" x14ac:dyDescent="0.25">
      <c r="A112" s="4214" t="s">
        <v>463</v>
      </c>
      <c r="B112" s="4215"/>
      <c r="C112" s="4215"/>
      <c r="D112" s="4215"/>
      <c r="E112" s="4215"/>
      <c r="F112" s="4215"/>
      <c r="G112" s="4215"/>
      <c r="H112" s="4215"/>
      <c r="I112" s="4215"/>
      <c r="J112" s="4215"/>
      <c r="K112" s="4216"/>
      <c r="L112" s="935">
        <f>SUM(L13+L45+L61+L81+L97)</f>
        <v>244.8</v>
      </c>
      <c r="M112" s="934"/>
      <c r="N112" s="933"/>
      <c r="O112" s="932"/>
    </row>
    <row r="113" spans="1:15" ht="13.15" customHeight="1" thickBot="1" x14ac:dyDescent="0.25">
      <c r="A113" s="4217" t="s">
        <v>89</v>
      </c>
      <c r="B113" s="4218"/>
      <c r="C113" s="4218"/>
      <c r="D113" s="4218"/>
      <c r="E113" s="4218"/>
      <c r="F113" s="4218"/>
      <c r="G113" s="4218"/>
      <c r="H113" s="4218"/>
      <c r="I113" s="4218"/>
      <c r="J113" s="4218"/>
      <c r="K113" s="4219"/>
      <c r="L113" s="931">
        <f>L110*1</f>
        <v>512.75</v>
      </c>
      <c r="M113" s="930"/>
      <c r="N113" s="929"/>
      <c r="O113" s="928"/>
    </row>
    <row r="114" spans="1:15" x14ac:dyDescent="0.2">
      <c r="A114" s="927" t="s">
        <v>462</v>
      </c>
      <c r="B114" s="927"/>
      <c r="C114" s="927"/>
      <c r="D114" s="927"/>
      <c r="E114" s="927"/>
      <c r="F114" s="927"/>
      <c r="G114" s="927"/>
      <c r="H114" s="927"/>
      <c r="I114" s="927"/>
      <c r="J114" s="927"/>
      <c r="K114" s="927"/>
      <c r="L114" s="926"/>
    </row>
    <row r="115" spans="1:15" x14ac:dyDescent="0.2">
      <c r="L115" s="925"/>
    </row>
    <row r="116" spans="1:15" ht="16.5" thickBot="1" x14ac:dyDescent="0.25">
      <c r="F116" s="4213" t="s">
        <v>124</v>
      </c>
      <c r="G116" s="4213"/>
      <c r="H116" s="4213"/>
      <c r="I116" s="4213"/>
      <c r="J116" s="4213"/>
      <c r="K116" s="4213"/>
      <c r="L116" s="4213"/>
    </row>
    <row r="117" spans="1:15" ht="48" customHeight="1" thickBot="1" x14ac:dyDescent="0.25">
      <c r="F117" s="924"/>
      <c r="G117" s="923"/>
      <c r="H117" s="923"/>
      <c r="I117" s="923"/>
      <c r="J117" s="923"/>
      <c r="K117" s="922"/>
      <c r="L117" s="80" t="s">
        <v>143</v>
      </c>
    </row>
    <row r="118" spans="1:15" ht="13.5" thickBot="1" x14ac:dyDescent="0.25">
      <c r="F118" s="4207" t="s">
        <v>126</v>
      </c>
      <c r="G118" s="4208"/>
      <c r="H118" s="4208"/>
      <c r="I118" s="4208"/>
      <c r="J118" s="4208"/>
      <c r="K118" s="4209"/>
      <c r="L118" s="921">
        <f>SUM(L119:L129)</f>
        <v>512.75</v>
      </c>
    </row>
    <row r="119" spans="1:15" x14ac:dyDescent="0.2">
      <c r="F119" s="4210" t="s">
        <v>128</v>
      </c>
      <c r="G119" s="4211"/>
      <c r="H119" s="4211"/>
      <c r="I119" s="4211"/>
      <c r="J119" s="4211"/>
      <c r="K119" s="4212"/>
      <c r="L119" s="920">
        <f>L112</f>
        <v>244.8</v>
      </c>
    </row>
    <row r="120" spans="1:15" x14ac:dyDescent="0.2">
      <c r="F120" s="4210" t="s">
        <v>461</v>
      </c>
      <c r="G120" s="4211"/>
      <c r="H120" s="4211"/>
      <c r="I120" s="4211"/>
      <c r="J120" s="4211"/>
      <c r="K120" s="4212"/>
      <c r="L120" s="914"/>
    </row>
    <row r="121" spans="1:15" x14ac:dyDescent="0.2">
      <c r="F121" s="4210" t="s">
        <v>130</v>
      </c>
      <c r="G121" s="4211"/>
      <c r="H121" s="4211"/>
      <c r="I121" s="4211"/>
      <c r="J121" s="4211"/>
      <c r="K121" s="4212"/>
      <c r="L121" s="914">
        <f>SUM(L14+L46+L62+L82+L98)</f>
        <v>145.4</v>
      </c>
    </row>
    <row r="122" spans="1:15" x14ac:dyDescent="0.2">
      <c r="F122" s="4210" t="s">
        <v>131</v>
      </c>
      <c r="G122" s="4211"/>
      <c r="H122" s="4211"/>
      <c r="I122" s="4211"/>
      <c r="J122" s="4211"/>
      <c r="K122" s="4212"/>
      <c r="L122" s="914"/>
    </row>
    <row r="123" spans="1:15" x14ac:dyDescent="0.2">
      <c r="F123" s="3859" t="s">
        <v>132</v>
      </c>
      <c r="G123" s="3860"/>
      <c r="H123" s="3860"/>
      <c r="I123" s="3860"/>
      <c r="J123" s="3860"/>
      <c r="K123" s="4243"/>
      <c r="L123" s="919"/>
    </row>
    <row r="124" spans="1:15" x14ac:dyDescent="0.2">
      <c r="F124" s="918" t="s">
        <v>133</v>
      </c>
      <c r="G124" s="917"/>
      <c r="H124" s="916"/>
      <c r="I124" s="916"/>
      <c r="J124" s="916"/>
      <c r="K124" s="915"/>
      <c r="L124" s="914"/>
    </row>
    <row r="125" spans="1:15" ht="13.15" customHeight="1" x14ac:dyDescent="0.2">
      <c r="F125" s="4210" t="s">
        <v>134</v>
      </c>
      <c r="G125" s="4211"/>
      <c r="H125" s="4211"/>
      <c r="I125" s="4211"/>
      <c r="J125" s="4211"/>
      <c r="K125" s="4212"/>
      <c r="L125" s="914"/>
    </row>
    <row r="126" spans="1:15" x14ac:dyDescent="0.2">
      <c r="F126" s="4210" t="s">
        <v>460</v>
      </c>
      <c r="G126" s="4211"/>
      <c r="H126" s="4211"/>
      <c r="I126" s="4211"/>
      <c r="J126" s="4211"/>
      <c r="K126" s="4212"/>
      <c r="L126" s="913"/>
    </row>
    <row r="127" spans="1:15" x14ac:dyDescent="0.2">
      <c r="F127" s="4210" t="s">
        <v>136</v>
      </c>
      <c r="G127" s="4211"/>
      <c r="H127" s="4211"/>
      <c r="I127" s="4211"/>
      <c r="J127" s="4211"/>
      <c r="K127" s="4212"/>
      <c r="L127" s="913"/>
    </row>
    <row r="128" spans="1:15" x14ac:dyDescent="0.2">
      <c r="F128" s="4210" t="s">
        <v>137</v>
      </c>
      <c r="G128" s="4211"/>
      <c r="H128" s="4211"/>
      <c r="I128" s="4211"/>
      <c r="J128" s="4211"/>
      <c r="K128" s="4212"/>
      <c r="L128" s="913"/>
    </row>
    <row r="129" spans="6:13" ht="13.15" customHeight="1" thickBot="1" x14ac:dyDescent="0.25">
      <c r="F129" s="4226" t="s">
        <v>459</v>
      </c>
      <c r="G129" s="4227"/>
      <c r="H129" s="4227"/>
      <c r="I129" s="4227"/>
      <c r="J129" s="4227"/>
      <c r="K129" s="4228"/>
      <c r="L129" s="912">
        <f>L111</f>
        <v>122.55</v>
      </c>
    </row>
    <row r="130" spans="6:13" ht="13.5" thickBot="1" x14ac:dyDescent="0.25">
      <c r="F130" s="4229" t="s">
        <v>140</v>
      </c>
      <c r="G130" s="4230"/>
      <c r="H130" s="4230"/>
      <c r="I130" s="4230"/>
      <c r="J130" s="4230"/>
      <c r="K130" s="4230"/>
      <c r="L130" s="911"/>
      <c r="M130" s="910"/>
    </row>
    <row r="131" spans="6:13" ht="13.5" thickBot="1" x14ac:dyDescent="0.25">
      <c r="F131" s="4204" t="s">
        <v>458</v>
      </c>
      <c r="G131" s="4205"/>
      <c r="H131" s="4205"/>
      <c r="I131" s="4205"/>
      <c r="J131" s="4205"/>
      <c r="K131" s="4206"/>
      <c r="L131" s="909"/>
    </row>
    <row r="132" spans="6:13" ht="13.5" thickBot="1" x14ac:dyDescent="0.25">
      <c r="F132" s="4240" t="s">
        <v>142</v>
      </c>
      <c r="G132" s="4241"/>
      <c r="H132" s="4241"/>
      <c r="I132" s="4241"/>
      <c r="J132" s="4241"/>
      <c r="K132" s="4242"/>
      <c r="L132" s="908">
        <f>L118+L130</f>
        <v>512.75</v>
      </c>
    </row>
    <row r="137" spans="6:13" x14ac:dyDescent="0.2">
      <c r="J137" s="907"/>
    </row>
  </sheetData>
  <mergeCells count="254">
    <mergeCell ref="M105:M108"/>
    <mergeCell ref="N105:N108"/>
    <mergeCell ref="O105:O108"/>
    <mergeCell ref="N93:N96"/>
    <mergeCell ref="O93:O96"/>
    <mergeCell ref="M93:M96"/>
    <mergeCell ref="M89:M92"/>
    <mergeCell ref="O89:O92"/>
    <mergeCell ref="N89:N92"/>
    <mergeCell ref="O97:O100"/>
    <mergeCell ref="N97:N100"/>
    <mergeCell ref="M101:M104"/>
    <mergeCell ref="N101:N104"/>
    <mergeCell ref="O101:O104"/>
    <mergeCell ref="N61:N64"/>
    <mergeCell ref="O61:O64"/>
    <mergeCell ref="M85:M88"/>
    <mergeCell ref="M81:M84"/>
    <mergeCell ref="N81:N84"/>
    <mergeCell ref="O81:O84"/>
    <mergeCell ref="N85:N88"/>
    <mergeCell ref="O85:O88"/>
    <mergeCell ref="M69:M72"/>
    <mergeCell ref="N69:N72"/>
    <mergeCell ref="O69:O72"/>
    <mergeCell ref="M74:M76"/>
    <mergeCell ref="N73:N76"/>
    <mergeCell ref="O73:O76"/>
    <mergeCell ref="H97:H108"/>
    <mergeCell ref="J69:J72"/>
    <mergeCell ref="J73:J76"/>
    <mergeCell ref="I65:I68"/>
    <mergeCell ref="J17:J20"/>
    <mergeCell ref="M13:M16"/>
    <mergeCell ref="N13:N16"/>
    <mergeCell ref="O13:O16"/>
    <mergeCell ref="M25:M28"/>
    <mergeCell ref="N25:N28"/>
    <mergeCell ref="O25:O28"/>
    <mergeCell ref="J25:J28"/>
    <mergeCell ref="M17:M20"/>
    <mergeCell ref="N17:N20"/>
    <mergeCell ref="J37:J40"/>
    <mergeCell ref="J41:J44"/>
    <mergeCell ref="M41:M44"/>
    <mergeCell ref="N41:N44"/>
    <mergeCell ref="O41:O44"/>
    <mergeCell ref="J21:J24"/>
    <mergeCell ref="J29:J32"/>
    <mergeCell ref="M29:M32"/>
    <mergeCell ref="N29:N32"/>
    <mergeCell ref="O29:O32"/>
    <mergeCell ref="C77:J77"/>
    <mergeCell ref="G69:G72"/>
    <mergeCell ref="G73:G76"/>
    <mergeCell ref="A69:A72"/>
    <mergeCell ref="A73:A76"/>
    <mergeCell ref="F69:F72"/>
    <mergeCell ref="O17:O20"/>
    <mergeCell ref="M21:M24"/>
    <mergeCell ref="N21:N24"/>
    <mergeCell ref="O21:O24"/>
    <mergeCell ref="M65:M68"/>
    <mergeCell ref="N65:N68"/>
    <mergeCell ref="O65:O68"/>
    <mergeCell ref="M33:M36"/>
    <mergeCell ref="N33:N36"/>
    <mergeCell ref="O33:O36"/>
    <mergeCell ref="M37:M40"/>
    <mergeCell ref="N37:N40"/>
    <mergeCell ref="O37:O40"/>
    <mergeCell ref="M45:M48"/>
    <mergeCell ref="N45:N48"/>
    <mergeCell ref="O45:O48"/>
    <mergeCell ref="J53:J56"/>
    <mergeCell ref="M61:M64"/>
    <mergeCell ref="M1:O1"/>
    <mergeCell ref="A2:O2"/>
    <mergeCell ref="A4:O4"/>
    <mergeCell ref="D45:F48"/>
    <mergeCell ref="I49:I52"/>
    <mergeCell ref="I53:I56"/>
    <mergeCell ref="I17:I20"/>
    <mergeCell ref="I21:I24"/>
    <mergeCell ref="I25:I28"/>
    <mergeCell ref="I29:I32"/>
    <mergeCell ref="I69:I72"/>
    <mergeCell ref="I73:I76"/>
    <mergeCell ref="D81:F84"/>
    <mergeCell ref="J33:J36"/>
    <mergeCell ref="J45:J48"/>
    <mergeCell ref="J49:J52"/>
    <mergeCell ref="H37:H40"/>
    <mergeCell ref="H41:H44"/>
    <mergeCell ref="F49:F52"/>
    <mergeCell ref="F53:F56"/>
    <mergeCell ref="J61:J64"/>
    <mergeCell ref="J65:J68"/>
    <mergeCell ref="H33:H36"/>
    <mergeCell ref="H49:H52"/>
    <mergeCell ref="H53:H56"/>
    <mergeCell ref="E53:E56"/>
    <mergeCell ref="G45:G48"/>
    <mergeCell ref="I33:I36"/>
    <mergeCell ref="I37:I40"/>
    <mergeCell ref="I41:I44"/>
    <mergeCell ref="G65:G68"/>
    <mergeCell ref="F65:F68"/>
    <mergeCell ref="E65:E68"/>
    <mergeCell ref="G49:G52"/>
    <mergeCell ref="J57:J60"/>
    <mergeCell ref="E57:E60"/>
    <mergeCell ref="F57:F60"/>
    <mergeCell ref="E29:E32"/>
    <mergeCell ref="E33:E36"/>
    <mergeCell ref="E37:E40"/>
    <mergeCell ref="I45:I48"/>
    <mergeCell ref="H61:H64"/>
    <mergeCell ref="I61:I64"/>
    <mergeCell ref="H29:H32"/>
    <mergeCell ref="G53:G56"/>
    <mergeCell ref="D61:F64"/>
    <mergeCell ref="A3:O3"/>
    <mergeCell ref="A6:A8"/>
    <mergeCell ref="B6:B8"/>
    <mergeCell ref="C6:C8"/>
    <mergeCell ref="E6:E8"/>
    <mergeCell ref="F6:F8"/>
    <mergeCell ref="H6:H8"/>
    <mergeCell ref="D13:F16"/>
    <mergeCell ref="G29:G32"/>
    <mergeCell ref="D29:D32"/>
    <mergeCell ref="F17:F20"/>
    <mergeCell ref="H17:H20"/>
    <mergeCell ref="B9:O9"/>
    <mergeCell ref="G6:G8"/>
    <mergeCell ref="C11:O11"/>
    <mergeCell ref="F29:F31"/>
    <mergeCell ref="E41:E44"/>
    <mergeCell ref="E17:E20"/>
    <mergeCell ref="E21:E24"/>
    <mergeCell ref="D21:D24"/>
    <mergeCell ref="D17:D20"/>
    <mergeCell ref="E25:E28"/>
    <mergeCell ref="D25:D28"/>
    <mergeCell ref="I6:I8"/>
    <mergeCell ref="K6:K8"/>
    <mergeCell ref="L6:L8"/>
    <mergeCell ref="M6:O6"/>
    <mergeCell ref="M7:M8"/>
    <mergeCell ref="N7:N8"/>
    <mergeCell ref="D6:D8"/>
    <mergeCell ref="J6:J8"/>
    <mergeCell ref="O7:O8"/>
    <mergeCell ref="G33:G36"/>
    <mergeCell ref="G37:G40"/>
    <mergeCell ref="D33:D36"/>
    <mergeCell ref="D37:D40"/>
    <mergeCell ref="F33:F36"/>
    <mergeCell ref="F21:F23"/>
    <mergeCell ref="D41:D44"/>
    <mergeCell ref="F41:F43"/>
    <mergeCell ref="H13:H16"/>
    <mergeCell ref="G17:G20"/>
    <mergeCell ref="G21:G24"/>
    <mergeCell ref="G25:G28"/>
    <mergeCell ref="G13:G16"/>
    <mergeCell ref="H21:H24"/>
    <mergeCell ref="F37:F40"/>
    <mergeCell ref="C69:C72"/>
    <mergeCell ref="C65:C68"/>
    <mergeCell ref="C73:C76"/>
    <mergeCell ref="H25:H28"/>
    <mergeCell ref="G41:G44"/>
    <mergeCell ref="A45:A48"/>
    <mergeCell ref="B45:B48"/>
    <mergeCell ref="C45:C48"/>
    <mergeCell ref="H45:H48"/>
    <mergeCell ref="F25:F26"/>
    <mergeCell ref="A65:A68"/>
    <mergeCell ref="F73:F76"/>
    <mergeCell ref="B69:B72"/>
    <mergeCell ref="B73:B76"/>
    <mergeCell ref="D69:D72"/>
    <mergeCell ref="H73:H76"/>
    <mergeCell ref="B110:K110"/>
    <mergeCell ref="A111:K111"/>
    <mergeCell ref="F129:K129"/>
    <mergeCell ref="F130:K130"/>
    <mergeCell ref="E49:E52"/>
    <mergeCell ref="G57:G60"/>
    <mergeCell ref="H57:H60"/>
    <mergeCell ref="I57:I60"/>
    <mergeCell ref="F132:K132"/>
    <mergeCell ref="F121:K121"/>
    <mergeCell ref="F122:K122"/>
    <mergeCell ref="F123:K123"/>
    <mergeCell ref="F125:K125"/>
    <mergeCell ref="F126:K126"/>
    <mergeCell ref="B65:B68"/>
    <mergeCell ref="D73:D76"/>
    <mergeCell ref="D65:D68"/>
    <mergeCell ref="H65:H72"/>
    <mergeCell ref="B61:B64"/>
    <mergeCell ref="A61:A64"/>
    <mergeCell ref="C61:C64"/>
    <mergeCell ref="E69:E72"/>
    <mergeCell ref="E73:E76"/>
    <mergeCell ref="G61:G64"/>
    <mergeCell ref="F131:K131"/>
    <mergeCell ref="F118:K118"/>
    <mergeCell ref="F119:K119"/>
    <mergeCell ref="F120:K120"/>
    <mergeCell ref="F116:L116"/>
    <mergeCell ref="A112:K112"/>
    <mergeCell ref="A113:K113"/>
    <mergeCell ref="F127:K127"/>
    <mergeCell ref="F128:K128"/>
    <mergeCell ref="M97:M100"/>
    <mergeCell ref="A93:A96"/>
    <mergeCell ref="B81:B84"/>
    <mergeCell ref="C109:K109"/>
    <mergeCell ref="C78:O78"/>
    <mergeCell ref="D97:F100"/>
    <mergeCell ref="G101:G108"/>
    <mergeCell ref="G97:G100"/>
    <mergeCell ref="G85:G96"/>
    <mergeCell ref="C93:C96"/>
    <mergeCell ref="F89:F92"/>
    <mergeCell ref="C101:C104"/>
    <mergeCell ref="I81:I96"/>
    <mergeCell ref="G81:G84"/>
    <mergeCell ref="F105:F108"/>
    <mergeCell ref="F101:F104"/>
    <mergeCell ref="B93:B96"/>
    <mergeCell ref="F85:F87"/>
    <mergeCell ref="F93:F96"/>
    <mergeCell ref="A81:A84"/>
    <mergeCell ref="B89:B92"/>
    <mergeCell ref="A89:A92"/>
    <mergeCell ref="I97:I108"/>
    <mergeCell ref="H81:H96"/>
    <mergeCell ref="B101:B104"/>
    <mergeCell ref="A101:A104"/>
    <mergeCell ref="C105:C108"/>
    <mergeCell ref="B105:B108"/>
    <mergeCell ref="A105:A108"/>
    <mergeCell ref="B85:B88"/>
    <mergeCell ref="A85:A88"/>
    <mergeCell ref="A97:A100"/>
    <mergeCell ref="A79:A80"/>
    <mergeCell ref="B79:B80"/>
    <mergeCell ref="B97:B100"/>
    <mergeCell ref="C97:C100"/>
  </mergeCells>
  <pageMargins left="0.70866141732283472" right="0.70866141732283472" top="0.74803149606299213" bottom="0.74803149606299213" header="0.31496062992125984" footer="0.31496062992125984"/>
  <pageSetup paperSize="9" scale="70" firstPageNumber="19" fitToHeight="0"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1"/>
  <sheetViews>
    <sheetView zoomScaleNormal="100" workbookViewId="0">
      <selection activeCell="U8" sqref="U8"/>
    </sheetView>
  </sheetViews>
  <sheetFormatPr defaultRowHeight="12.75" x14ac:dyDescent="0.2"/>
  <cols>
    <col min="1" max="1" width="3.5703125" style="906" customWidth="1"/>
    <col min="2" max="2" width="3.42578125" style="906" customWidth="1"/>
    <col min="3" max="4" width="3.7109375" style="906" customWidth="1"/>
    <col min="5" max="5" width="2.5703125" style="906" customWidth="1"/>
    <col min="6" max="6" width="43" style="906" customWidth="1"/>
    <col min="7" max="7" width="6.42578125" style="906" customWidth="1"/>
    <col min="8" max="8" width="6.42578125" style="1133" customWidth="1"/>
    <col min="9" max="9" width="4.42578125" style="906" customWidth="1"/>
    <col min="10" max="10" width="30.85546875" style="906" customWidth="1"/>
    <col min="11" max="11" width="7.28515625" style="906" customWidth="1"/>
    <col min="12" max="12" width="10.28515625" style="906" customWidth="1"/>
    <col min="13" max="13" width="41.28515625" style="907" customWidth="1"/>
    <col min="14" max="14" width="9.140625" style="907" customWidth="1"/>
    <col min="15" max="15" width="14.85546875" style="1132" customWidth="1"/>
    <col min="16" max="16384" width="9.140625" style="906"/>
  </cols>
  <sheetData>
    <row r="1" spans="1:22" ht="71.25" customHeight="1" x14ac:dyDescent="0.25">
      <c r="A1" s="1137"/>
      <c r="B1" s="1137"/>
      <c r="C1" s="1137"/>
      <c r="D1" s="1137"/>
      <c r="E1" s="1137"/>
      <c r="F1" s="1137"/>
      <c r="G1" s="1137"/>
      <c r="H1" s="1149"/>
      <c r="I1" s="1137"/>
      <c r="J1" s="1137"/>
      <c r="K1" s="1137"/>
      <c r="L1" s="1137"/>
      <c r="M1" s="3816" t="s">
        <v>1286</v>
      </c>
      <c r="N1" s="3816"/>
      <c r="O1" s="3816"/>
      <c r="R1" s="905"/>
      <c r="S1" s="905"/>
      <c r="T1" s="905"/>
      <c r="U1" s="905"/>
      <c r="V1" s="905"/>
    </row>
    <row r="2" spans="1:22" ht="21.75" customHeight="1" x14ac:dyDescent="0.2">
      <c r="A2" s="4512" t="s">
        <v>90</v>
      </c>
      <c r="B2" s="4512"/>
      <c r="C2" s="4512"/>
      <c r="D2" s="4512"/>
      <c r="E2" s="4512"/>
      <c r="F2" s="4512"/>
      <c r="G2" s="4512"/>
      <c r="H2" s="4512"/>
      <c r="I2" s="4512"/>
      <c r="J2" s="4512"/>
      <c r="K2" s="4512"/>
      <c r="L2" s="4512"/>
      <c r="M2" s="4512"/>
      <c r="N2" s="4512"/>
      <c r="O2" s="4512"/>
      <c r="R2" s="905"/>
      <c r="S2" s="905"/>
      <c r="T2" s="905"/>
      <c r="U2" s="905"/>
      <c r="V2" s="905"/>
    </row>
    <row r="3" spans="1:22" ht="18.75" customHeight="1" x14ac:dyDescent="0.2">
      <c r="A3" s="4518" t="s">
        <v>624</v>
      </c>
      <c r="B3" s="4518"/>
      <c r="C3" s="4518"/>
      <c r="D3" s="4518"/>
      <c r="E3" s="4518"/>
      <c r="F3" s="4518"/>
      <c r="G3" s="4518"/>
      <c r="H3" s="4518"/>
      <c r="I3" s="4518"/>
      <c r="J3" s="4518"/>
      <c r="K3" s="4518"/>
      <c r="L3" s="4518"/>
      <c r="M3" s="4518"/>
      <c r="N3" s="4518"/>
      <c r="O3" s="4518"/>
      <c r="R3" s="905"/>
      <c r="S3" s="905"/>
      <c r="T3" s="905"/>
      <c r="U3" s="905"/>
      <c r="V3" s="905"/>
    </row>
    <row r="4" spans="1:22" ht="14.25" x14ac:dyDescent="0.2">
      <c r="A4" s="4519" t="s">
        <v>92</v>
      </c>
      <c r="B4" s="4519"/>
      <c r="C4" s="4519"/>
      <c r="D4" s="4519"/>
      <c r="E4" s="4519"/>
      <c r="F4" s="4519"/>
      <c r="G4" s="4519"/>
      <c r="H4" s="4519"/>
      <c r="I4" s="4519"/>
      <c r="J4" s="4519"/>
      <c r="K4" s="4519"/>
      <c r="L4" s="4519"/>
      <c r="M4" s="4519"/>
      <c r="N4" s="4519"/>
      <c r="O4" s="4519"/>
    </row>
    <row r="5" spans="1:22" ht="15" thickBot="1" x14ac:dyDescent="0.25">
      <c r="A5" s="1426"/>
      <c r="B5" s="1426"/>
      <c r="C5" s="1426"/>
      <c r="D5" s="1426"/>
      <c r="E5" s="1426"/>
      <c r="F5" s="1426"/>
      <c r="G5" s="1426"/>
      <c r="H5" s="1427"/>
      <c r="I5" s="1426"/>
      <c r="J5" s="1426"/>
      <c r="K5" s="1426"/>
      <c r="L5" s="1426"/>
      <c r="M5" s="1425"/>
      <c r="N5" s="4446" t="s">
        <v>623</v>
      </c>
      <c r="O5" s="4446"/>
    </row>
    <row r="6" spans="1:22" ht="27.75" customHeight="1" thickBot="1" x14ac:dyDescent="0.25">
      <c r="A6" s="4492" t="s">
        <v>0</v>
      </c>
      <c r="B6" s="4495" t="s">
        <v>1</v>
      </c>
      <c r="C6" s="4498" t="s">
        <v>2</v>
      </c>
      <c r="D6" s="4447" t="s">
        <v>93</v>
      </c>
      <c r="E6" s="4501" t="s">
        <v>3</v>
      </c>
      <c r="F6" s="4302" t="s">
        <v>4</v>
      </c>
      <c r="G6" s="4450" t="s">
        <v>2</v>
      </c>
      <c r="H6" s="4476" t="s">
        <v>5</v>
      </c>
      <c r="I6" s="4479" t="s">
        <v>6</v>
      </c>
      <c r="J6" s="4513" t="s">
        <v>94</v>
      </c>
      <c r="K6" s="4476" t="s">
        <v>7</v>
      </c>
      <c r="L6" s="4006" t="s">
        <v>95</v>
      </c>
      <c r="M6" s="4453" t="s">
        <v>96</v>
      </c>
      <c r="N6" s="4454"/>
      <c r="O6" s="4455"/>
    </row>
    <row r="7" spans="1:22" x14ac:dyDescent="0.2">
      <c r="A7" s="4493"/>
      <c r="B7" s="4496"/>
      <c r="C7" s="4499"/>
      <c r="D7" s="4448"/>
      <c r="E7" s="4502"/>
      <c r="F7" s="4303"/>
      <c r="G7" s="4451"/>
      <c r="H7" s="4477"/>
      <c r="I7" s="4480"/>
      <c r="J7" s="4514"/>
      <c r="K7" s="4477"/>
      <c r="L7" s="4007"/>
      <c r="M7" s="4430" t="s">
        <v>8</v>
      </c>
      <c r="N7" s="4490" t="s">
        <v>9</v>
      </c>
      <c r="O7" s="4456" t="s">
        <v>97</v>
      </c>
    </row>
    <row r="8" spans="1:22" ht="154.9" customHeight="1" thickBot="1" x14ac:dyDescent="0.25">
      <c r="A8" s="4494"/>
      <c r="B8" s="4497"/>
      <c r="C8" s="4500"/>
      <c r="D8" s="4449"/>
      <c r="E8" s="4503"/>
      <c r="F8" s="4304"/>
      <c r="G8" s="4452"/>
      <c r="H8" s="4478"/>
      <c r="I8" s="4481"/>
      <c r="J8" s="4514"/>
      <c r="K8" s="4478"/>
      <c r="L8" s="4008"/>
      <c r="M8" s="4431"/>
      <c r="N8" s="4491"/>
      <c r="O8" s="4457"/>
    </row>
    <row r="9" spans="1:22" ht="15.75" thickBot="1" x14ac:dyDescent="0.25">
      <c r="A9" s="1374" t="s">
        <v>10</v>
      </c>
      <c r="B9" s="1373"/>
      <c r="C9" s="1372" t="s">
        <v>622</v>
      </c>
      <c r="D9" s="1372"/>
      <c r="E9" s="1369"/>
      <c r="F9" s="1371"/>
      <c r="G9" s="1371"/>
      <c r="H9" s="1370"/>
      <c r="I9" s="1369"/>
      <c r="J9" s="1369"/>
      <c r="K9" s="1369"/>
      <c r="L9" s="1369"/>
      <c r="M9" s="1368"/>
      <c r="N9" s="1368"/>
      <c r="O9" s="1367"/>
    </row>
    <row r="10" spans="1:22" ht="42" customHeight="1" thickBot="1" x14ac:dyDescent="0.25">
      <c r="A10" s="1424"/>
      <c r="B10" s="1423"/>
      <c r="C10" s="1420"/>
      <c r="D10" s="1420"/>
      <c r="E10" s="1420"/>
      <c r="F10" s="1422"/>
      <c r="G10" s="1422"/>
      <c r="H10" s="1421"/>
      <c r="I10" s="1420"/>
      <c r="J10" s="1420"/>
      <c r="K10" s="1420"/>
      <c r="L10" s="1420"/>
      <c r="M10" s="1300" t="s">
        <v>621</v>
      </c>
      <c r="N10" s="1218" t="s">
        <v>17</v>
      </c>
      <c r="O10" s="1299">
        <v>37.6</v>
      </c>
    </row>
    <row r="11" spans="1:22" ht="22.5" customHeight="1" thickBot="1" x14ac:dyDescent="0.25">
      <c r="A11" s="1384" t="s">
        <v>10</v>
      </c>
      <c r="B11" s="1229" t="s">
        <v>10</v>
      </c>
      <c r="C11" s="1228" t="s">
        <v>620</v>
      </c>
      <c r="D11" s="1226"/>
      <c r="E11" s="1226"/>
      <c r="F11" s="1226"/>
      <c r="G11" s="1226"/>
      <c r="H11" s="1227"/>
      <c r="I11" s="1226"/>
      <c r="J11" s="1226"/>
      <c r="K11" s="1226"/>
      <c r="L11" s="1226"/>
      <c r="M11" s="1225"/>
      <c r="N11" s="1225"/>
      <c r="O11" s="1224"/>
    </row>
    <row r="12" spans="1:22" ht="46.5" customHeight="1" thickBot="1" x14ac:dyDescent="0.25">
      <c r="A12" s="1419"/>
      <c r="B12" s="1222"/>
      <c r="C12" s="1272"/>
      <c r="D12" s="1220"/>
      <c r="E12" s="1220"/>
      <c r="F12" s="1220"/>
      <c r="G12" s="1220"/>
      <c r="H12" s="1221"/>
      <c r="I12" s="1220"/>
      <c r="J12" s="1220"/>
      <c r="K12" s="1220"/>
      <c r="L12" s="1271"/>
      <c r="M12" s="1366" t="s">
        <v>619</v>
      </c>
      <c r="N12" s="1005" t="s">
        <v>618</v>
      </c>
      <c r="O12" s="1241">
        <v>70</v>
      </c>
    </row>
    <row r="13" spans="1:22" ht="37.5" customHeight="1" x14ac:dyDescent="0.2">
      <c r="A13" s="4391" t="s">
        <v>10</v>
      </c>
      <c r="B13" s="4394" t="s">
        <v>10</v>
      </c>
      <c r="C13" s="4396" t="s">
        <v>10</v>
      </c>
      <c r="D13" s="1216"/>
      <c r="E13" s="1215"/>
      <c r="F13" s="4380" t="s">
        <v>616</v>
      </c>
      <c r="G13" s="4421" t="s">
        <v>98</v>
      </c>
      <c r="H13" s="4234" t="s">
        <v>20</v>
      </c>
      <c r="I13" s="4515" t="s">
        <v>242</v>
      </c>
      <c r="J13" s="4385" t="s">
        <v>186</v>
      </c>
      <c r="K13" s="1214" t="s">
        <v>22</v>
      </c>
      <c r="L13" s="1213">
        <f>L15</f>
        <v>0</v>
      </c>
      <c r="M13" s="1293" t="s">
        <v>617</v>
      </c>
      <c r="N13" s="1418" t="s">
        <v>19</v>
      </c>
      <c r="O13" s="1417"/>
    </row>
    <row r="14" spans="1:22" ht="17.25" customHeight="1" thickBot="1" x14ac:dyDescent="0.25">
      <c r="A14" s="4393"/>
      <c r="B14" s="4395"/>
      <c r="C14" s="4398"/>
      <c r="D14" s="1393"/>
      <c r="E14" s="1199"/>
      <c r="F14" s="4382"/>
      <c r="G14" s="4422"/>
      <c r="H14" s="4235"/>
      <c r="I14" s="4516"/>
      <c r="J14" s="4386"/>
      <c r="K14" s="1198" t="s">
        <v>32</v>
      </c>
      <c r="L14" s="1197">
        <f>SUM(L13:L13)</f>
        <v>0</v>
      </c>
      <c r="M14" s="1416"/>
      <c r="N14" s="1415"/>
      <c r="O14" s="1356"/>
    </row>
    <row r="15" spans="1:22" ht="15.75" thickBot="1" x14ac:dyDescent="0.25">
      <c r="A15" s="4383" t="s">
        <v>10</v>
      </c>
      <c r="B15" s="4371" t="s">
        <v>10</v>
      </c>
      <c r="C15" s="1346" t="s">
        <v>10</v>
      </c>
      <c r="D15" s="1379" t="s">
        <v>10</v>
      </c>
      <c r="E15" s="4367"/>
      <c r="F15" s="4426" t="s">
        <v>616</v>
      </c>
      <c r="G15" s="4422"/>
      <c r="H15" s="4235"/>
      <c r="I15" s="4516"/>
      <c r="J15" s="4386"/>
      <c r="K15" s="1256" t="s">
        <v>22</v>
      </c>
      <c r="L15" s="1279">
        <v>0</v>
      </c>
      <c r="M15" s="1416"/>
      <c r="N15" s="1415"/>
      <c r="O15" s="1356"/>
    </row>
    <row r="16" spans="1:22" ht="29.25" customHeight="1" thickBot="1" x14ac:dyDescent="0.25">
      <c r="A16" s="4384"/>
      <c r="B16" s="4373"/>
      <c r="C16" s="1394"/>
      <c r="D16" s="1393"/>
      <c r="E16" s="4368"/>
      <c r="F16" s="4417"/>
      <c r="G16" s="4423"/>
      <c r="H16" s="4236"/>
      <c r="I16" s="4517"/>
      <c r="J16" s="4387"/>
      <c r="K16" s="1276" t="s">
        <v>32</v>
      </c>
      <c r="L16" s="1232">
        <f>SUM(L15)</f>
        <v>0</v>
      </c>
      <c r="M16" s="1390"/>
      <c r="N16" s="1389"/>
      <c r="O16" s="1354"/>
    </row>
    <row r="17" spans="1:15" ht="14.45" customHeight="1" thickBot="1" x14ac:dyDescent="0.25">
      <c r="A17" s="1175" t="s">
        <v>10</v>
      </c>
      <c r="B17" s="1179" t="s">
        <v>10</v>
      </c>
      <c r="C17" s="4369" t="s">
        <v>50</v>
      </c>
      <c r="D17" s="4370"/>
      <c r="E17" s="4370"/>
      <c r="F17" s="4370"/>
      <c r="G17" s="4370"/>
      <c r="H17" s="4370"/>
      <c r="I17" s="4370"/>
      <c r="J17" s="4467"/>
      <c r="K17" s="1178" t="s">
        <v>32</v>
      </c>
      <c r="L17" s="1177">
        <f>L14*1</f>
        <v>0</v>
      </c>
      <c r="M17" s="1017"/>
      <c r="N17" s="1017"/>
      <c r="O17" s="1176"/>
    </row>
    <row r="18" spans="1:15" ht="28.5" customHeight="1" thickBot="1" x14ac:dyDescent="0.25">
      <c r="A18" s="1384" t="s">
        <v>10</v>
      </c>
      <c r="B18" s="1229" t="s">
        <v>33</v>
      </c>
      <c r="C18" s="1228" t="s">
        <v>615</v>
      </c>
      <c r="D18" s="1226"/>
      <c r="E18" s="1226"/>
      <c r="F18" s="1226"/>
      <c r="G18" s="1226"/>
      <c r="H18" s="1226"/>
      <c r="I18" s="1226"/>
      <c r="J18" s="1226"/>
      <c r="K18" s="1226"/>
      <c r="L18" s="1226"/>
      <c r="M18" s="1226"/>
      <c r="N18" s="1226"/>
      <c r="O18" s="1414"/>
    </row>
    <row r="19" spans="1:15" ht="39" thickBot="1" x14ac:dyDescent="0.25">
      <c r="A19" s="1384"/>
      <c r="B19" s="1222"/>
      <c r="C19" s="1272"/>
      <c r="D19" s="1220"/>
      <c r="E19" s="1220"/>
      <c r="F19" s="1220"/>
      <c r="G19" s="1220"/>
      <c r="H19" s="1221"/>
      <c r="I19" s="1220"/>
      <c r="J19" s="1220"/>
      <c r="K19" s="1220"/>
      <c r="L19" s="1271"/>
      <c r="M19" s="1305" t="s">
        <v>614</v>
      </c>
      <c r="N19" s="1218" t="s">
        <v>19</v>
      </c>
      <c r="O19" s="1299">
        <v>18</v>
      </c>
    </row>
    <row r="20" spans="1:15" ht="35.25" customHeight="1" thickBot="1" x14ac:dyDescent="0.25">
      <c r="A20" s="4391" t="s">
        <v>10</v>
      </c>
      <c r="B20" s="4394" t="s">
        <v>33</v>
      </c>
      <c r="C20" s="4396" t="s">
        <v>10</v>
      </c>
      <c r="D20" s="1216"/>
      <c r="E20" s="1359"/>
      <c r="F20" s="4380" t="s">
        <v>610</v>
      </c>
      <c r="G20" s="4413" t="s">
        <v>480</v>
      </c>
      <c r="H20" s="4234" t="s">
        <v>20</v>
      </c>
      <c r="I20" s="1399" t="s">
        <v>242</v>
      </c>
      <c r="J20" s="1192" t="s">
        <v>186</v>
      </c>
      <c r="K20" s="1413" t="s">
        <v>22</v>
      </c>
      <c r="L20" s="1412">
        <f>L24</f>
        <v>0</v>
      </c>
      <c r="M20" s="1028" t="s">
        <v>613</v>
      </c>
      <c r="N20" s="1411" t="s">
        <v>19</v>
      </c>
      <c r="O20" s="1410"/>
    </row>
    <row r="21" spans="1:15" ht="25.5" x14ac:dyDescent="0.2">
      <c r="A21" s="4392"/>
      <c r="B21" s="4372"/>
      <c r="C21" s="4397"/>
      <c r="D21" s="1209"/>
      <c r="E21" s="1408"/>
      <c r="F21" s="4381"/>
      <c r="G21" s="4414"/>
      <c r="H21" s="4235"/>
      <c r="I21" s="1404"/>
      <c r="J21" s="1206"/>
      <c r="K21" s="1214"/>
      <c r="L21" s="1213"/>
      <c r="M21" s="1254" t="s">
        <v>612</v>
      </c>
      <c r="N21" s="1409" t="s">
        <v>19</v>
      </c>
      <c r="O21" s="1382"/>
    </row>
    <row r="22" spans="1:15" ht="25.5" x14ac:dyDescent="0.2">
      <c r="A22" s="4392"/>
      <c r="B22" s="4372"/>
      <c r="C22" s="4397"/>
      <c r="D22" s="1209"/>
      <c r="E22" s="1408"/>
      <c r="F22" s="4381"/>
      <c r="G22" s="4414"/>
      <c r="H22" s="4235"/>
      <c r="I22" s="1404"/>
      <c r="J22" s="1206"/>
      <c r="K22" s="1205"/>
      <c r="L22" s="1264"/>
      <c r="M22" s="1407" t="s">
        <v>611</v>
      </c>
      <c r="N22" s="1406" t="s">
        <v>19</v>
      </c>
      <c r="O22" s="1405"/>
    </row>
    <row r="23" spans="1:15" ht="14.45" customHeight="1" thickBot="1" x14ac:dyDescent="0.25">
      <c r="A23" s="4393"/>
      <c r="B23" s="4395"/>
      <c r="C23" s="4398"/>
      <c r="D23" s="1393"/>
      <c r="E23" s="1357"/>
      <c r="F23" s="4382"/>
      <c r="G23" s="4414"/>
      <c r="H23" s="4235"/>
      <c r="I23" s="1404"/>
      <c r="J23" s="1206"/>
      <c r="K23" s="1198" t="s">
        <v>32</v>
      </c>
      <c r="L23" s="1197">
        <f>SUM(L20:L21)</f>
        <v>0</v>
      </c>
      <c r="M23" s="1403"/>
      <c r="N23" s="1402"/>
      <c r="O23" s="1401"/>
    </row>
    <row r="24" spans="1:15" ht="26.25" customHeight="1" thickBot="1" x14ac:dyDescent="0.25">
      <c r="A24" s="4383" t="s">
        <v>10</v>
      </c>
      <c r="B24" s="4371" t="s">
        <v>33</v>
      </c>
      <c r="C24" s="1346" t="s">
        <v>10</v>
      </c>
      <c r="D24" s="1379" t="s">
        <v>10</v>
      </c>
      <c r="E24" s="4367"/>
      <c r="F24" s="4426" t="s">
        <v>610</v>
      </c>
      <c r="G24" s="4414"/>
      <c r="H24" s="1400"/>
      <c r="I24" s="1399"/>
      <c r="J24" s="1192"/>
      <c r="K24" s="1256" t="s">
        <v>22</v>
      </c>
      <c r="L24" s="1398">
        <v>0</v>
      </c>
      <c r="M24" s="1397"/>
      <c r="N24" s="1396"/>
      <c r="O24" s="1395"/>
    </row>
    <row r="25" spans="1:15" ht="34.5" customHeight="1" thickBot="1" x14ac:dyDescent="0.25">
      <c r="A25" s="4384"/>
      <c r="B25" s="4373"/>
      <c r="C25" s="1394"/>
      <c r="D25" s="1393"/>
      <c r="E25" s="4368"/>
      <c r="F25" s="4417"/>
      <c r="G25" s="4415"/>
      <c r="H25" s="1392"/>
      <c r="I25" s="1391"/>
      <c r="J25" s="1185"/>
      <c r="K25" s="1276" t="s">
        <v>32</v>
      </c>
      <c r="L25" s="1232">
        <f>SUM(L24)</f>
        <v>0</v>
      </c>
      <c r="M25" s="1390"/>
      <c r="N25" s="1389"/>
      <c r="O25" s="1354"/>
    </row>
    <row r="26" spans="1:15" ht="15" customHeight="1" thickBot="1" x14ac:dyDescent="0.25">
      <c r="A26" s="1175" t="s">
        <v>10</v>
      </c>
      <c r="B26" s="1179" t="s">
        <v>38</v>
      </c>
      <c r="C26" s="4369" t="s">
        <v>50</v>
      </c>
      <c r="D26" s="4370"/>
      <c r="E26" s="4370"/>
      <c r="F26" s="4370"/>
      <c r="G26" s="4370"/>
      <c r="H26" s="4370"/>
      <c r="I26" s="4370"/>
      <c r="J26" s="4370"/>
      <c r="K26" s="1178" t="s">
        <v>32</v>
      </c>
      <c r="L26" s="1177">
        <f>L23</f>
        <v>0</v>
      </c>
      <c r="M26" s="1017"/>
      <c r="N26" s="1017"/>
      <c r="O26" s="1176"/>
    </row>
    <row r="27" spans="1:15" ht="15" thickBot="1" x14ac:dyDescent="0.25">
      <c r="A27" s="1388" t="s">
        <v>10</v>
      </c>
      <c r="B27" s="1387" t="s">
        <v>38</v>
      </c>
      <c r="C27" s="1386"/>
      <c r="D27" s="1385"/>
      <c r="E27" s="1226" t="s">
        <v>609</v>
      </c>
      <c r="F27" s="1226"/>
      <c r="G27" s="1226"/>
      <c r="H27" s="1227"/>
      <c r="I27" s="1226"/>
      <c r="J27" s="1226"/>
      <c r="K27" s="1226"/>
      <c r="L27" s="1226"/>
      <c r="M27" s="1225"/>
      <c r="N27" s="1225"/>
      <c r="O27" s="1224"/>
    </row>
    <row r="28" spans="1:15" ht="35.450000000000003" customHeight="1" thickBot="1" x14ac:dyDescent="0.25">
      <c r="A28" s="1384"/>
      <c r="B28" s="1222"/>
      <c r="C28" s="1220"/>
      <c r="D28" s="1220"/>
      <c r="E28" s="1220"/>
      <c r="F28" s="1302"/>
      <c r="G28" s="1302"/>
      <c r="H28" s="1383"/>
      <c r="I28" s="1302"/>
      <c r="J28" s="1302"/>
      <c r="K28" s="1302"/>
      <c r="L28" s="1302"/>
      <c r="M28" s="1365" t="s">
        <v>608</v>
      </c>
      <c r="N28" s="1218" t="s">
        <v>17</v>
      </c>
      <c r="O28" s="1299">
        <v>63.2</v>
      </c>
    </row>
    <row r="29" spans="1:15" ht="18" customHeight="1" x14ac:dyDescent="0.2">
      <c r="A29" s="4383" t="s">
        <v>10</v>
      </c>
      <c r="B29" s="4371" t="s">
        <v>38</v>
      </c>
      <c r="C29" s="4374" t="s">
        <v>10</v>
      </c>
      <c r="D29" s="1216"/>
      <c r="E29" s="4377"/>
      <c r="F29" s="4380" t="s">
        <v>607</v>
      </c>
      <c r="G29" s="4421" t="s">
        <v>606</v>
      </c>
      <c r="H29" s="4432" t="s">
        <v>20</v>
      </c>
      <c r="I29" s="4388" t="s">
        <v>242</v>
      </c>
      <c r="J29" s="4385" t="s">
        <v>186</v>
      </c>
      <c r="K29" s="1214"/>
      <c r="L29" s="1213"/>
      <c r="M29" s="1254" t="s">
        <v>605</v>
      </c>
      <c r="N29" s="1211" t="s">
        <v>19</v>
      </c>
      <c r="O29" s="1382"/>
    </row>
    <row r="30" spans="1:15" ht="15" customHeight="1" x14ac:dyDescent="0.2">
      <c r="A30" s="4399"/>
      <c r="B30" s="4372"/>
      <c r="C30" s="4375"/>
      <c r="D30" s="1209"/>
      <c r="E30" s="4378"/>
      <c r="F30" s="4381"/>
      <c r="G30" s="4422"/>
      <c r="H30" s="4433"/>
      <c r="I30" s="4389"/>
      <c r="J30" s="4386"/>
      <c r="K30" s="1205" t="s">
        <v>22</v>
      </c>
      <c r="L30" s="1204">
        <f>L33</f>
        <v>4</v>
      </c>
      <c r="M30" s="1247" t="s">
        <v>604</v>
      </c>
      <c r="N30" s="1236" t="s">
        <v>19</v>
      </c>
      <c r="O30" s="1235">
        <v>2</v>
      </c>
    </row>
    <row r="31" spans="1:15" ht="29.45" customHeight="1" thickBot="1" x14ac:dyDescent="0.25">
      <c r="A31" s="4399"/>
      <c r="B31" s="4372"/>
      <c r="C31" s="4375"/>
      <c r="D31" s="1209"/>
      <c r="E31" s="4378"/>
      <c r="F31" s="4381"/>
      <c r="G31" s="4422"/>
      <c r="H31" s="4433"/>
      <c r="I31" s="4389"/>
      <c r="J31" s="4386"/>
      <c r="K31" s="1198"/>
      <c r="L31" s="1197"/>
      <c r="M31" s="1247" t="s">
        <v>603</v>
      </c>
      <c r="N31" s="1381" t="s">
        <v>17</v>
      </c>
      <c r="O31" s="1380"/>
    </row>
    <row r="32" spans="1:15" ht="57" customHeight="1" thickBot="1" x14ac:dyDescent="0.25">
      <c r="A32" s="4384"/>
      <c r="B32" s="4373"/>
      <c r="C32" s="4376"/>
      <c r="D32" s="1200"/>
      <c r="E32" s="4379"/>
      <c r="F32" s="4382"/>
      <c r="G32" s="4422"/>
      <c r="H32" s="4433"/>
      <c r="I32" s="4389"/>
      <c r="J32" s="4386"/>
      <c r="K32" s="1198" t="s">
        <v>32</v>
      </c>
      <c r="L32" s="1197">
        <f>SUM(L30:L31)</f>
        <v>4</v>
      </c>
      <c r="M32" s="1283" t="s">
        <v>602</v>
      </c>
      <c r="N32" s="1202" t="s">
        <v>24</v>
      </c>
      <c r="O32" s="1201"/>
    </row>
    <row r="33" spans="1:15" ht="33" customHeight="1" thickBot="1" x14ac:dyDescent="0.25">
      <c r="A33" s="4383" t="s">
        <v>10</v>
      </c>
      <c r="B33" s="4371" t="s">
        <v>38</v>
      </c>
      <c r="C33" s="1346" t="s">
        <v>10</v>
      </c>
      <c r="D33" s="1379" t="s">
        <v>10</v>
      </c>
      <c r="E33" s="4510"/>
      <c r="F33" s="4426" t="s">
        <v>601</v>
      </c>
      <c r="G33" s="4422"/>
      <c r="H33" s="4433"/>
      <c r="I33" s="4389"/>
      <c r="J33" s="4386"/>
      <c r="K33" s="1256" t="s">
        <v>22</v>
      </c>
      <c r="L33" s="1233">
        <v>4</v>
      </c>
      <c r="M33" s="1278"/>
      <c r="N33" s="1236"/>
      <c r="O33" s="1378"/>
    </row>
    <row r="34" spans="1:15" ht="29.25" customHeight="1" thickBot="1" x14ac:dyDescent="0.25">
      <c r="A34" s="4384"/>
      <c r="B34" s="4373"/>
      <c r="C34" s="1243"/>
      <c r="D34" s="1200"/>
      <c r="E34" s="4511"/>
      <c r="F34" s="4417"/>
      <c r="G34" s="4423"/>
      <c r="H34" s="4434"/>
      <c r="I34" s="4390"/>
      <c r="J34" s="4387"/>
      <c r="K34" s="1276" t="s">
        <v>32</v>
      </c>
      <c r="L34" s="1232">
        <f>SUM(L33)</f>
        <v>4</v>
      </c>
      <c r="M34" s="1377"/>
      <c r="N34" s="1286"/>
      <c r="O34" s="1376"/>
    </row>
    <row r="35" spans="1:15" ht="15" customHeight="1" thickBot="1" x14ac:dyDescent="0.25">
      <c r="A35" s="1175" t="s">
        <v>10</v>
      </c>
      <c r="B35" s="1179" t="s">
        <v>33</v>
      </c>
      <c r="C35" s="4369" t="s">
        <v>50</v>
      </c>
      <c r="D35" s="4370"/>
      <c r="E35" s="4370"/>
      <c r="F35" s="4370"/>
      <c r="G35" s="4370"/>
      <c r="H35" s="4370"/>
      <c r="I35" s="4370"/>
      <c r="J35" s="4370"/>
      <c r="K35" s="1178" t="s">
        <v>32</v>
      </c>
      <c r="L35" s="1177">
        <f>L32</f>
        <v>4</v>
      </c>
      <c r="M35" s="1017"/>
      <c r="N35" s="1017"/>
      <c r="O35" s="1176"/>
    </row>
    <row r="36" spans="1:15" ht="15.75" customHeight="1" thickBot="1" x14ac:dyDescent="0.25">
      <c r="A36" s="1175" t="s">
        <v>10</v>
      </c>
      <c r="B36" s="4400" t="s">
        <v>87</v>
      </c>
      <c r="C36" s="4401"/>
      <c r="D36" s="4401"/>
      <c r="E36" s="4401"/>
      <c r="F36" s="4401"/>
      <c r="G36" s="4401"/>
      <c r="H36" s="4401"/>
      <c r="I36" s="4401"/>
      <c r="J36" s="4401"/>
      <c r="K36" s="1173" t="s">
        <v>32</v>
      </c>
      <c r="L36" s="1375">
        <f>L17+L26+L35</f>
        <v>4</v>
      </c>
      <c r="M36" s="1171"/>
      <c r="N36" s="1171"/>
      <c r="O36" s="1170"/>
    </row>
    <row r="37" spans="1:15" ht="15.75" thickBot="1" x14ac:dyDescent="0.25">
      <c r="A37" s="1374" t="s">
        <v>33</v>
      </c>
      <c r="B37" s="1373"/>
      <c r="C37" s="1372" t="s">
        <v>600</v>
      </c>
      <c r="D37" s="1372"/>
      <c r="E37" s="1369"/>
      <c r="F37" s="1371"/>
      <c r="G37" s="1371"/>
      <c r="H37" s="1370"/>
      <c r="I37" s="1369"/>
      <c r="J37" s="1369"/>
      <c r="K37" s="1369"/>
      <c r="L37" s="1369"/>
      <c r="M37" s="1368"/>
      <c r="N37" s="1368"/>
      <c r="O37" s="1367"/>
    </row>
    <row r="38" spans="1:15" ht="26.25" thickBot="1" x14ac:dyDescent="0.25">
      <c r="A38" s="4402"/>
      <c r="B38" s="4504"/>
      <c r="C38" s="4505"/>
      <c r="D38" s="4505"/>
      <c r="E38" s="4505"/>
      <c r="F38" s="4505"/>
      <c r="G38" s="4505"/>
      <c r="H38" s="4505"/>
      <c r="I38" s="4505"/>
      <c r="J38" s="4505"/>
      <c r="K38" s="4505"/>
      <c r="L38" s="4506"/>
      <c r="M38" s="1305" t="s">
        <v>599</v>
      </c>
      <c r="N38" s="1218" t="s">
        <v>598</v>
      </c>
      <c r="O38" s="1299">
        <v>2080</v>
      </c>
    </row>
    <row r="39" spans="1:15" ht="30.75" customHeight="1" thickBot="1" x14ac:dyDescent="0.25">
      <c r="A39" s="4403"/>
      <c r="B39" s="4507"/>
      <c r="C39" s="4508"/>
      <c r="D39" s="4508"/>
      <c r="E39" s="4508"/>
      <c r="F39" s="4508"/>
      <c r="G39" s="4508"/>
      <c r="H39" s="4508"/>
      <c r="I39" s="4508"/>
      <c r="J39" s="4508"/>
      <c r="K39" s="4508"/>
      <c r="L39" s="4509"/>
      <c r="M39" s="1305" t="s">
        <v>597</v>
      </c>
      <c r="N39" s="1218" t="s">
        <v>17</v>
      </c>
      <c r="O39" s="1299">
        <v>63.4</v>
      </c>
    </row>
    <row r="40" spans="1:15" ht="15" thickBot="1" x14ac:dyDescent="0.25">
      <c r="A40" s="1230" t="s">
        <v>33</v>
      </c>
      <c r="B40" s="1229" t="s">
        <v>10</v>
      </c>
      <c r="C40" s="1228" t="s">
        <v>596</v>
      </c>
      <c r="D40" s="1226"/>
      <c r="E40" s="1226"/>
      <c r="F40" s="1226"/>
      <c r="G40" s="1226"/>
      <c r="H40" s="1227"/>
      <c r="I40" s="1226"/>
      <c r="J40" s="1226"/>
      <c r="K40" s="1226"/>
      <c r="L40" s="1226"/>
      <c r="M40" s="1225"/>
      <c r="N40" s="1225"/>
      <c r="O40" s="1224"/>
    </row>
    <row r="41" spans="1:15" ht="24.75" customHeight="1" thickBot="1" x14ac:dyDescent="0.25">
      <c r="A41" s="1223"/>
      <c r="B41" s="4410"/>
      <c r="C41" s="4404"/>
      <c r="D41" s="4405"/>
      <c r="E41" s="4405"/>
      <c r="F41" s="4405"/>
      <c r="G41" s="4405"/>
      <c r="H41" s="4405"/>
      <c r="I41" s="4405"/>
      <c r="J41" s="4405"/>
      <c r="K41" s="4405"/>
      <c r="L41" s="4406"/>
      <c r="M41" s="1305" t="s">
        <v>595</v>
      </c>
      <c r="N41" s="1218" t="s">
        <v>19</v>
      </c>
      <c r="O41" s="1304">
        <v>29.7</v>
      </c>
    </row>
    <row r="42" spans="1:15" ht="24" customHeight="1" thickBot="1" x14ac:dyDescent="0.25">
      <c r="A42" s="1175"/>
      <c r="B42" s="4411"/>
      <c r="C42" s="4407"/>
      <c r="D42" s="4408"/>
      <c r="E42" s="4408"/>
      <c r="F42" s="4408"/>
      <c r="G42" s="4408"/>
      <c r="H42" s="4408"/>
      <c r="I42" s="4408"/>
      <c r="J42" s="4408"/>
      <c r="K42" s="4408"/>
      <c r="L42" s="4409"/>
      <c r="M42" s="1366" t="s">
        <v>594</v>
      </c>
      <c r="N42" s="1005" t="s">
        <v>19</v>
      </c>
      <c r="O42" s="1241">
        <v>42</v>
      </c>
    </row>
    <row r="43" spans="1:15" ht="15" customHeight="1" x14ac:dyDescent="0.2">
      <c r="A43" s="4383" t="s">
        <v>33</v>
      </c>
      <c r="B43" s="4371" t="s">
        <v>10</v>
      </c>
      <c r="C43" s="4374" t="s">
        <v>10</v>
      </c>
      <c r="D43" s="1216"/>
      <c r="E43" s="1359"/>
      <c r="F43" s="4380" t="s">
        <v>593</v>
      </c>
      <c r="G43" s="4421" t="s">
        <v>416</v>
      </c>
      <c r="H43" s="4234" t="s">
        <v>20</v>
      </c>
      <c r="I43" s="4388" t="s">
        <v>242</v>
      </c>
      <c r="J43" s="4385" t="s">
        <v>186</v>
      </c>
      <c r="K43" s="1214" t="s">
        <v>22</v>
      </c>
      <c r="L43" s="1213">
        <f>L45</f>
        <v>5</v>
      </c>
      <c r="M43" s="1339" t="s">
        <v>592</v>
      </c>
      <c r="N43" s="1211" t="s">
        <v>591</v>
      </c>
      <c r="O43" s="1210">
        <v>250</v>
      </c>
    </row>
    <row r="44" spans="1:15" ht="30.75" customHeight="1" thickBot="1" x14ac:dyDescent="0.25">
      <c r="A44" s="4384"/>
      <c r="B44" s="4373"/>
      <c r="C44" s="4376"/>
      <c r="D44" s="1200"/>
      <c r="E44" s="1357"/>
      <c r="F44" s="4382"/>
      <c r="G44" s="4422"/>
      <c r="H44" s="4235"/>
      <c r="I44" s="4389"/>
      <c r="J44" s="4386"/>
      <c r="K44" s="1198" t="s">
        <v>32</v>
      </c>
      <c r="L44" s="1197">
        <f>SUM(L43:L43)</f>
        <v>5</v>
      </c>
      <c r="M44" s="1365" t="s">
        <v>590</v>
      </c>
      <c r="N44" s="1364" t="s">
        <v>19</v>
      </c>
      <c r="O44" s="1241">
        <v>220</v>
      </c>
    </row>
    <row r="45" spans="1:15" ht="28.5" customHeight="1" x14ac:dyDescent="0.2">
      <c r="A45" s="1252" t="s">
        <v>33</v>
      </c>
      <c r="B45" s="1251" t="s">
        <v>10</v>
      </c>
      <c r="C45" s="1250" t="s">
        <v>10</v>
      </c>
      <c r="D45" s="1280" t="s">
        <v>10</v>
      </c>
      <c r="E45" s="1249"/>
      <c r="F45" s="1363" t="s">
        <v>589</v>
      </c>
      <c r="G45" s="1360"/>
      <c r="H45" s="4235"/>
      <c r="I45" s="4389"/>
      <c r="J45" s="4386"/>
      <c r="K45" s="1256" t="s">
        <v>22</v>
      </c>
      <c r="L45" s="1255">
        <v>5</v>
      </c>
      <c r="M45" s="1293"/>
      <c r="N45" s="1362"/>
      <c r="O45" s="1253"/>
    </row>
    <row r="46" spans="1:15" ht="17.25" customHeight="1" thickBot="1" x14ac:dyDescent="0.25">
      <c r="A46" s="1252"/>
      <c r="B46" s="1251"/>
      <c r="C46" s="1250"/>
      <c r="D46" s="1209"/>
      <c r="E46" s="1249"/>
      <c r="F46" s="1361"/>
      <c r="G46" s="1360"/>
      <c r="H46" s="4236"/>
      <c r="I46" s="4390"/>
      <c r="J46" s="4387"/>
      <c r="K46" s="1276" t="s">
        <v>32</v>
      </c>
      <c r="L46" s="1341">
        <f>SUM(L45)</f>
        <v>5</v>
      </c>
      <c r="M46" s="1336"/>
      <c r="N46" s="1060"/>
      <c r="O46" s="1334"/>
    </row>
    <row r="47" spans="1:15" ht="27" customHeight="1" x14ac:dyDescent="0.2">
      <c r="A47" s="4383" t="s">
        <v>33</v>
      </c>
      <c r="B47" s="4371" t="s">
        <v>10</v>
      </c>
      <c r="C47" s="4374" t="s">
        <v>33</v>
      </c>
      <c r="D47" s="1216"/>
      <c r="E47" s="1359"/>
      <c r="F47" s="4380" t="s">
        <v>587</v>
      </c>
      <c r="G47" s="4413" t="s">
        <v>404</v>
      </c>
      <c r="H47" s="4234" t="s">
        <v>20</v>
      </c>
      <c r="I47" s="4388" t="s">
        <v>242</v>
      </c>
      <c r="J47" s="1192" t="s">
        <v>186</v>
      </c>
      <c r="K47" s="1214" t="s">
        <v>22</v>
      </c>
      <c r="L47" s="1213">
        <f>L49</f>
        <v>0</v>
      </c>
      <c r="M47" s="1290" t="s">
        <v>588</v>
      </c>
      <c r="N47" s="1211" t="s">
        <v>19</v>
      </c>
      <c r="O47" s="1358"/>
    </row>
    <row r="48" spans="1:15" ht="21.6" customHeight="1" thickBot="1" x14ac:dyDescent="0.25">
      <c r="A48" s="4384"/>
      <c r="B48" s="4373"/>
      <c r="C48" s="4376"/>
      <c r="D48" s="1200"/>
      <c r="E48" s="1357"/>
      <c r="F48" s="4382"/>
      <c r="G48" s="4414"/>
      <c r="H48" s="4235"/>
      <c r="I48" s="4389"/>
      <c r="J48" s="1206"/>
      <c r="K48" s="1198" t="s">
        <v>32</v>
      </c>
      <c r="L48" s="1197">
        <f>SUM(L47)</f>
        <v>0</v>
      </c>
      <c r="M48" s="1278"/>
      <c r="N48" s="1246"/>
      <c r="O48" s="1356"/>
    </row>
    <row r="49" spans="1:15" ht="21.6" customHeight="1" thickBot="1" x14ac:dyDescent="0.25">
      <c r="A49" s="4399" t="s">
        <v>33</v>
      </c>
      <c r="B49" s="4372" t="s">
        <v>10</v>
      </c>
      <c r="C49" s="4438" t="s">
        <v>33</v>
      </c>
      <c r="D49" s="1313" t="s">
        <v>10</v>
      </c>
      <c r="E49" s="4412"/>
      <c r="F49" s="4416" t="s">
        <v>587</v>
      </c>
      <c r="G49" s="4414"/>
      <c r="H49" s="4235"/>
      <c r="I49" s="4389"/>
      <c r="J49" s="1185"/>
      <c r="K49" s="1355" t="s">
        <v>22</v>
      </c>
      <c r="L49" s="1233">
        <v>0</v>
      </c>
      <c r="M49" s="1292"/>
      <c r="N49" s="1181"/>
      <c r="O49" s="1354"/>
    </row>
    <row r="50" spans="1:15" ht="21.6" customHeight="1" thickBot="1" x14ac:dyDescent="0.25">
      <c r="A50" s="4384"/>
      <c r="B50" s="4373"/>
      <c r="C50" s="4439"/>
      <c r="D50" s="1200"/>
      <c r="E50" s="4368"/>
      <c r="F50" s="4417"/>
      <c r="G50" s="4415"/>
      <c r="H50" s="4236"/>
      <c r="I50" s="4390"/>
      <c r="J50" s="1353"/>
      <c r="K50" s="1184" t="s">
        <v>32</v>
      </c>
      <c r="L50" s="1242">
        <f>SUM(L49)</f>
        <v>0</v>
      </c>
      <c r="M50" s="1352"/>
      <c r="N50" s="1351"/>
      <c r="O50" s="1350"/>
    </row>
    <row r="51" spans="1:15" ht="15" customHeight="1" thickBot="1" x14ac:dyDescent="0.25">
      <c r="A51" s="1230" t="s">
        <v>33</v>
      </c>
      <c r="B51" s="1222" t="s">
        <v>10</v>
      </c>
      <c r="C51" s="4369" t="s">
        <v>50</v>
      </c>
      <c r="D51" s="4370"/>
      <c r="E51" s="4370"/>
      <c r="F51" s="4370"/>
      <c r="G51" s="4370"/>
      <c r="H51" s="4370"/>
      <c r="I51" s="4370"/>
      <c r="J51" s="4467"/>
      <c r="K51" s="1275" t="s">
        <v>32</v>
      </c>
      <c r="L51" s="1274">
        <f>L48+L44</f>
        <v>5</v>
      </c>
      <c r="M51" s="946"/>
      <c r="N51" s="946"/>
      <c r="O51" s="1273"/>
    </row>
    <row r="52" spans="1:15" ht="18" customHeight="1" thickBot="1" x14ac:dyDescent="0.25">
      <c r="A52" s="1230" t="s">
        <v>33</v>
      </c>
      <c r="B52" s="1229" t="s">
        <v>33</v>
      </c>
      <c r="C52" s="1228" t="s">
        <v>586</v>
      </c>
      <c r="D52" s="1226"/>
      <c r="E52" s="1226"/>
      <c r="F52" s="1226"/>
      <c r="G52" s="1226"/>
      <c r="H52" s="1227"/>
      <c r="I52" s="1226"/>
      <c r="J52" s="1226"/>
      <c r="K52" s="1226"/>
      <c r="L52" s="1226"/>
      <c r="M52" s="1225"/>
      <c r="N52" s="1225"/>
      <c r="O52" s="1224"/>
    </row>
    <row r="53" spans="1:15" ht="28.5" customHeight="1" thickBot="1" x14ac:dyDescent="0.25">
      <c r="A53" s="1223"/>
      <c r="B53" s="4410"/>
      <c r="C53" s="4404"/>
      <c r="D53" s="4405"/>
      <c r="E53" s="4405"/>
      <c r="F53" s="4405"/>
      <c r="G53" s="4405"/>
      <c r="H53" s="4405"/>
      <c r="I53" s="4405"/>
      <c r="J53" s="4405"/>
      <c r="K53" s="4405"/>
      <c r="L53" s="4406"/>
      <c r="M53" s="1270" t="s">
        <v>585</v>
      </c>
      <c r="N53" s="1218" t="s">
        <v>17</v>
      </c>
      <c r="O53" s="1304">
        <v>50.9</v>
      </c>
    </row>
    <row r="54" spans="1:15" ht="32.25" customHeight="1" thickBot="1" x14ac:dyDescent="0.25">
      <c r="A54" s="1175"/>
      <c r="B54" s="4411"/>
      <c r="C54" s="4407"/>
      <c r="D54" s="4408"/>
      <c r="E54" s="4408"/>
      <c r="F54" s="4408"/>
      <c r="G54" s="4408"/>
      <c r="H54" s="4408"/>
      <c r="I54" s="4408"/>
      <c r="J54" s="4408"/>
      <c r="K54" s="4408"/>
      <c r="L54" s="4409"/>
      <c r="M54" s="1349" t="s">
        <v>584</v>
      </c>
      <c r="N54" s="1005" t="s">
        <v>19</v>
      </c>
      <c r="O54" s="1241">
        <v>7</v>
      </c>
    </row>
    <row r="55" spans="1:15" ht="14.45" customHeight="1" x14ac:dyDescent="0.2">
      <c r="A55" s="1322" t="s">
        <v>33</v>
      </c>
      <c r="B55" s="1321" t="s">
        <v>33</v>
      </c>
      <c r="C55" s="1346" t="s">
        <v>10</v>
      </c>
      <c r="D55" s="1216"/>
      <c r="E55" s="1215"/>
      <c r="F55" s="4380" t="s">
        <v>583</v>
      </c>
      <c r="G55" s="4421" t="s">
        <v>582</v>
      </c>
      <c r="H55" s="4234" t="s">
        <v>20</v>
      </c>
      <c r="I55" s="1193" t="s">
        <v>242</v>
      </c>
      <c r="J55" s="1192" t="s">
        <v>186</v>
      </c>
      <c r="K55" s="1214" t="s">
        <v>22</v>
      </c>
      <c r="L55" s="1213">
        <f>L58</f>
        <v>0</v>
      </c>
      <c r="M55" s="1290" t="s">
        <v>581</v>
      </c>
      <c r="N55" s="1211" t="s">
        <v>19</v>
      </c>
      <c r="O55" s="1210"/>
    </row>
    <row r="56" spans="1:15" ht="15" x14ac:dyDescent="0.2">
      <c r="A56" s="1316"/>
      <c r="B56" s="1315"/>
      <c r="C56" s="1343"/>
      <c r="D56" s="1209"/>
      <c r="E56" s="1208"/>
      <c r="F56" s="4381"/>
      <c r="G56" s="4422"/>
      <c r="H56" s="4235"/>
      <c r="I56" s="1207"/>
      <c r="J56" s="1206"/>
      <c r="K56" s="1205"/>
      <c r="L56" s="1204"/>
      <c r="M56" s="1289" t="s">
        <v>580</v>
      </c>
      <c r="N56" s="1236" t="s">
        <v>19</v>
      </c>
      <c r="O56" s="1235"/>
    </row>
    <row r="57" spans="1:15" ht="15.75" thickBot="1" x14ac:dyDescent="0.25">
      <c r="A57" s="1338"/>
      <c r="B57" s="1348"/>
      <c r="C57" s="1347"/>
      <c r="D57" s="1200"/>
      <c r="E57" s="1199"/>
      <c r="F57" s="4382"/>
      <c r="G57" s="4422"/>
      <c r="H57" s="4235"/>
      <c r="I57" s="1186"/>
      <c r="J57" s="1185"/>
      <c r="K57" s="1198" t="s">
        <v>32</v>
      </c>
      <c r="L57" s="1197">
        <f>SUM(L55:L55)</f>
        <v>0</v>
      </c>
      <c r="M57" s="1292"/>
      <c r="N57" s="1181"/>
      <c r="O57" s="1241"/>
    </row>
    <row r="58" spans="1:15" ht="30" customHeight="1" x14ac:dyDescent="0.2">
      <c r="A58" s="1322" t="s">
        <v>33</v>
      </c>
      <c r="B58" s="1321" t="s">
        <v>33</v>
      </c>
      <c r="C58" s="1346" t="s">
        <v>10</v>
      </c>
      <c r="D58" s="1280" t="s">
        <v>10</v>
      </c>
      <c r="E58" s="1249"/>
      <c r="F58" s="4426" t="s">
        <v>579</v>
      </c>
      <c r="G58" s="4422"/>
      <c r="H58" s="4235"/>
      <c r="I58" s="1207"/>
      <c r="J58" s="1206"/>
      <c r="K58" s="1345" t="s">
        <v>22</v>
      </c>
      <c r="L58" s="1344">
        <v>0</v>
      </c>
      <c r="M58" s="1283"/>
      <c r="N58" s="1282"/>
      <c r="O58" s="1281"/>
    </row>
    <row r="59" spans="1:15" ht="15.75" thickBot="1" x14ac:dyDescent="0.25">
      <c r="A59" s="1252"/>
      <c r="B59" s="1251"/>
      <c r="C59" s="1343"/>
      <c r="D59" s="1200"/>
      <c r="E59" s="1249"/>
      <c r="F59" s="4417"/>
      <c r="G59" s="4423"/>
      <c r="H59" s="4236"/>
      <c r="I59" s="1186"/>
      <c r="J59" s="1185"/>
      <c r="K59" s="1276" t="s">
        <v>32</v>
      </c>
      <c r="L59" s="1341">
        <f>SUM(L58)</f>
        <v>0</v>
      </c>
      <c r="M59" s="1336"/>
      <c r="N59" s="1340"/>
      <c r="O59" s="1334"/>
    </row>
    <row r="60" spans="1:15" ht="25.9" customHeight="1" x14ac:dyDescent="0.2">
      <c r="A60" s="4383" t="s">
        <v>33</v>
      </c>
      <c r="B60" s="4371" t="s">
        <v>33</v>
      </c>
      <c r="C60" s="4374" t="s">
        <v>33</v>
      </c>
      <c r="D60" s="1216"/>
      <c r="E60" s="1215"/>
      <c r="F60" s="4380" t="s">
        <v>578</v>
      </c>
      <c r="G60" s="4421" t="s">
        <v>577</v>
      </c>
      <c r="H60" s="4234" t="s">
        <v>20</v>
      </c>
      <c r="I60" s="1193" t="s">
        <v>242</v>
      </c>
      <c r="J60" s="4385" t="s">
        <v>186</v>
      </c>
      <c r="K60" s="1214" t="s">
        <v>22</v>
      </c>
      <c r="L60" s="1213">
        <f>L63</f>
        <v>150</v>
      </c>
      <c r="M60" s="1290" t="s">
        <v>576</v>
      </c>
      <c r="N60" s="1211" t="s">
        <v>19</v>
      </c>
      <c r="O60" s="1210">
        <v>1</v>
      </c>
    </row>
    <row r="61" spans="1:15" ht="27" customHeight="1" x14ac:dyDescent="0.2">
      <c r="A61" s="4399"/>
      <c r="B61" s="4372"/>
      <c r="C61" s="4375"/>
      <c r="D61" s="1209"/>
      <c r="E61" s="1208"/>
      <c r="F61" s="4381"/>
      <c r="G61" s="4422"/>
      <c r="H61" s="4235"/>
      <c r="I61" s="1207"/>
      <c r="J61" s="4386"/>
      <c r="K61" s="1205"/>
      <c r="L61" s="1204"/>
      <c r="M61" s="1289" t="s">
        <v>575</v>
      </c>
      <c r="N61" s="1236" t="s">
        <v>19</v>
      </c>
      <c r="O61" s="1235">
        <v>1</v>
      </c>
    </row>
    <row r="62" spans="1:15" ht="15.75" thickBot="1" x14ac:dyDescent="0.25">
      <c r="A62" s="4384"/>
      <c r="B62" s="4373"/>
      <c r="C62" s="4376"/>
      <c r="D62" s="1200"/>
      <c r="E62" s="1199"/>
      <c r="F62" s="4382"/>
      <c r="G62" s="4422"/>
      <c r="H62" s="4235"/>
      <c r="I62" s="1207"/>
      <c r="J62" s="4386"/>
      <c r="K62" s="1198" t="s">
        <v>32</v>
      </c>
      <c r="L62" s="1197">
        <f>SUM(L60:L60)</f>
        <v>150</v>
      </c>
      <c r="M62" s="1292" t="s">
        <v>574</v>
      </c>
      <c r="N62" s="1181" t="s">
        <v>17</v>
      </c>
      <c r="O62" s="1241">
        <v>50</v>
      </c>
    </row>
    <row r="63" spans="1:15" ht="39" customHeight="1" x14ac:dyDescent="0.2">
      <c r="A63" s="1322" t="s">
        <v>33</v>
      </c>
      <c r="B63" s="1321" t="s">
        <v>33</v>
      </c>
      <c r="C63" s="1320" t="s">
        <v>33</v>
      </c>
      <c r="D63" s="1280" t="s">
        <v>10</v>
      </c>
      <c r="E63" s="1249"/>
      <c r="F63" s="4426" t="s">
        <v>573</v>
      </c>
      <c r="G63" s="4422"/>
      <c r="H63" s="4235"/>
      <c r="I63" s="1207"/>
      <c r="J63" s="4386"/>
      <c r="K63" s="1256" t="s">
        <v>22</v>
      </c>
      <c r="L63" s="1342">
        <v>150</v>
      </c>
      <c r="M63" s="1293"/>
      <c r="N63" s="1188"/>
      <c r="O63" s="1253"/>
    </row>
    <row r="64" spans="1:15" ht="15.75" thickBot="1" x14ac:dyDescent="0.25">
      <c r="A64" s="1252"/>
      <c r="B64" s="1251"/>
      <c r="C64" s="1243"/>
      <c r="D64" s="1200"/>
      <c r="E64" s="1249"/>
      <c r="F64" s="4417"/>
      <c r="G64" s="4423"/>
      <c r="H64" s="4236"/>
      <c r="I64" s="1186"/>
      <c r="J64" s="4387"/>
      <c r="K64" s="1276" t="s">
        <v>32</v>
      </c>
      <c r="L64" s="1341">
        <f>SUM(L63)</f>
        <v>150</v>
      </c>
      <c r="M64" s="1336"/>
      <c r="N64" s="1340"/>
      <c r="O64" s="1334"/>
    </row>
    <row r="65" spans="1:19" ht="31.9" customHeight="1" x14ac:dyDescent="0.2">
      <c r="A65" s="1322" t="s">
        <v>33</v>
      </c>
      <c r="B65" s="4371" t="s">
        <v>33</v>
      </c>
      <c r="C65" s="4374" t="s">
        <v>38</v>
      </c>
      <c r="D65" s="1216"/>
      <c r="E65" s="1215"/>
      <c r="F65" s="4380" t="s">
        <v>567</v>
      </c>
      <c r="G65" s="4421" t="s">
        <v>572</v>
      </c>
      <c r="H65" s="4234" t="s">
        <v>20</v>
      </c>
      <c r="I65" s="4388" t="s">
        <v>242</v>
      </c>
      <c r="J65" s="4385" t="s">
        <v>186</v>
      </c>
      <c r="K65" s="1214" t="s">
        <v>22</v>
      </c>
      <c r="L65" s="1213">
        <v>0</v>
      </c>
      <c r="M65" s="1339" t="s">
        <v>571</v>
      </c>
      <c r="N65" s="1211" t="s">
        <v>19</v>
      </c>
      <c r="O65" s="1210"/>
    </row>
    <row r="66" spans="1:19" ht="41.25" customHeight="1" x14ac:dyDescent="0.2">
      <c r="A66" s="1316"/>
      <c r="B66" s="4372"/>
      <c r="C66" s="4375"/>
      <c r="D66" s="1209"/>
      <c r="E66" s="1208"/>
      <c r="F66" s="4381"/>
      <c r="G66" s="4422"/>
      <c r="H66" s="4235"/>
      <c r="I66" s="4389"/>
      <c r="J66" s="4386"/>
      <c r="K66" s="1205"/>
      <c r="L66" s="1204"/>
      <c r="M66" s="1203" t="s">
        <v>570</v>
      </c>
      <c r="N66" s="1202" t="s">
        <v>19</v>
      </c>
      <c r="O66" s="1201"/>
    </row>
    <row r="67" spans="1:19" ht="16.899999999999999" customHeight="1" x14ac:dyDescent="0.2">
      <c r="A67" s="1316"/>
      <c r="B67" s="4372"/>
      <c r="C67" s="4375"/>
      <c r="D67" s="1209"/>
      <c r="E67" s="1208"/>
      <c r="F67" s="4381"/>
      <c r="G67" s="4422"/>
      <c r="H67" s="4235"/>
      <c r="I67" s="4389"/>
      <c r="J67" s="4386"/>
      <c r="K67" s="1205"/>
      <c r="L67" s="1204"/>
      <c r="M67" s="1289" t="s">
        <v>569</v>
      </c>
      <c r="N67" s="1236" t="s">
        <v>19</v>
      </c>
      <c r="O67" s="1235"/>
    </row>
    <row r="68" spans="1:19" ht="16.899999999999999" customHeight="1" thickBot="1" x14ac:dyDescent="0.25">
      <c r="A68" s="1338"/>
      <c r="B68" s="4373"/>
      <c r="C68" s="4376"/>
      <c r="D68" s="1200"/>
      <c r="E68" s="1199"/>
      <c r="F68" s="4382"/>
      <c r="G68" s="4422"/>
      <c r="H68" s="4235"/>
      <c r="I68" s="4389"/>
      <c r="J68" s="4386"/>
      <c r="K68" s="1198" t="s">
        <v>32</v>
      </c>
      <c r="L68" s="1197">
        <f>SUM(L65:L65)</f>
        <v>0</v>
      </c>
      <c r="M68" s="1337" t="s">
        <v>568</v>
      </c>
      <c r="N68" s="1181" t="s">
        <v>19</v>
      </c>
      <c r="O68" s="1241">
        <v>3</v>
      </c>
    </row>
    <row r="69" spans="1:19" ht="27" customHeight="1" thickBot="1" x14ac:dyDescent="0.25">
      <c r="A69" s="1322" t="s">
        <v>33</v>
      </c>
      <c r="B69" s="1321" t="s">
        <v>33</v>
      </c>
      <c r="C69" s="1320" t="s">
        <v>38</v>
      </c>
      <c r="D69" s="1280" t="s">
        <v>10</v>
      </c>
      <c r="E69" s="1249"/>
      <c r="F69" s="4426" t="s">
        <v>567</v>
      </c>
      <c r="G69" s="4422"/>
      <c r="H69" s="4235"/>
      <c r="I69" s="4389"/>
      <c r="J69" s="4386"/>
      <c r="K69" s="1191" t="s">
        <v>22</v>
      </c>
      <c r="L69" s="1279">
        <v>0</v>
      </c>
      <c r="M69" s="1293"/>
      <c r="N69" s="1331"/>
      <c r="O69" s="1253"/>
    </row>
    <row r="70" spans="1:19" ht="32.25" customHeight="1" thickBot="1" x14ac:dyDescent="0.25">
      <c r="A70" s="1316"/>
      <c r="B70" s="1251"/>
      <c r="C70" s="1250"/>
      <c r="D70" s="1200"/>
      <c r="E70" s="1249"/>
      <c r="F70" s="4417"/>
      <c r="G70" s="4423"/>
      <c r="H70" s="4236"/>
      <c r="I70" s="4390"/>
      <c r="J70" s="4387"/>
      <c r="K70" s="1184" t="s">
        <v>32</v>
      </c>
      <c r="L70" s="1232">
        <f>SUM(L69)</f>
        <v>0</v>
      </c>
      <c r="M70" s="1336"/>
      <c r="N70" s="1335"/>
      <c r="O70" s="1334"/>
    </row>
    <row r="71" spans="1:19" ht="43.5" customHeight="1" thickBot="1" x14ac:dyDescent="0.25">
      <c r="A71" s="4383" t="s">
        <v>33</v>
      </c>
      <c r="B71" s="4371" t="s">
        <v>33</v>
      </c>
      <c r="C71" s="4374" t="s">
        <v>42</v>
      </c>
      <c r="D71" s="1216"/>
      <c r="E71" s="4435"/>
      <c r="F71" s="4418" t="s">
        <v>566</v>
      </c>
      <c r="G71" s="4421" t="s">
        <v>565</v>
      </c>
      <c r="H71" s="4234" t="s">
        <v>20</v>
      </c>
      <c r="I71" s="4388" t="s">
        <v>242</v>
      </c>
      <c r="J71" s="4385" t="s">
        <v>186</v>
      </c>
      <c r="K71" s="1329" t="s">
        <v>22</v>
      </c>
      <c r="L71" s="1333">
        <f>L74</f>
        <v>2420.6</v>
      </c>
      <c r="M71" s="1332" t="s">
        <v>564</v>
      </c>
      <c r="N71" s="1331" t="s">
        <v>31</v>
      </c>
      <c r="O71" s="1330">
        <v>2420.6</v>
      </c>
      <c r="P71" s="907"/>
      <c r="Q71" s="910"/>
      <c r="R71" s="910"/>
      <c r="S71" s="907"/>
    </row>
    <row r="72" spans="1:19" ht="19.149999999999999" customHeight="1" thickBot="1" x14ac:dyDescent="0.25">
      <c r="A72" s="4399"/>
      <c r="B72" s="4372"/>
      <c r="C72" s="4375"/>
      <c r="D72" s="1209"/>
      <c r="E72" s="4436"/>
      <c r="F72" s="4419"/>
      <c r="G72" s="4422"/>
      <c r="H72" s="4235"/>
      <c r="I72" s="4389"/>
      <c r="J72" s="4386"/>
      <c r="K72" s="1329" t="s">
        <v>22</v>
      </c>
      <c r="L72" s="1328">
        <f>L75</f>
        <v>333</v>
      </c>
      <c r="M72" s="1327" t="s">
        <v>563</v>
      </c>
      <c r="N72" s="1246" t="s">
        <v>31</v>
      </c>
      <c r="O72" s="1277">
        <v>333</v>
      </c>
      <c r="P72" s="907"/>
      <c r="S72" s="1326"/>
    </row>
    <row r="73" spans="1:19" ht="14.45" customHeight="1" thickBot="1" x14ac:dyDescent="0.25">
      <c r="A73" s="4384"/>
      <c r="B73" s="4373"/>
      <c r="C73" s="4376"/>
      <c r="D73" s="1200"/>
      <c r="E73" s="4437"/>
      <c r="F73" s="4420"/>
      <c r="G73" s="4422"/>
      <c r="H73" s="4235"/>
      <c r="I73" s="4389"/>
      <c r="J73" s="4386"/>
      <c r="K73" s="1325" t="s">
        <v>32</v>
      </c>
      <c r="L73" s="1324">
        <f>SUM(L71:L72)</f>
        <v>2753.6</v>
      </c>
      <c r="M73" s="1323"/>
      <c r="N73" s="1307"/>
      <c r="O73" s="1180"/>
      <c r="P73" s="907"/>
    </row>
    <row r="74" spans="1:19" ht="24.75" customHeight="1" thickBot="1" x14ac:dyDescent="0.25">
      <c r="A74" s="1322" t="s">
        <v>33</v>
      </c>
      <c r="B74" s="1321" t="s">
        <v>33</v>
      </c>
      <c r="C74" s="1320" t="s">
        <v>42</v>
      </c>
      <c r="D74" s="1280" t="s">
        <v>10</v>
      </c>
      <c r="E74" s="4367"/>
      <c r="F74" s="4427" t="s">
        <v>562</v>
      </c>
      <c r="G74" s="4422"/>
      <c r="H74" s="4235"/>
      <c r="I74" s="4389"/>
      <c r="J74" s="4386"/>
      <c r="K74" s="1256" t="s">
        <v>22</v>
      </c>
      <c r="L74" s="1319">
        <v>2420.6</v>
      </c>
      <c r="M74" s="1318"/>
      <c r="N74" s="1317"/>
      <c r="O74" s="1187"/>
      <c r="P74" s="907"/>
      <c r="Q74" s="910"/>
    </row>
    <row r="75" spans="1:19" ht="22.5" customHeight="1" thickBot="1" x14ac:dyDescent="0.25">
      <c r="A75" s="1316"/>
      <c r="B75" s="1315"/>
      <c r="C75" s="1314"/>
      <c r="D75" s="1313"/>
      <c r="E75" s="4412"/>
      <c r="F75" s="4428"/>
      <c r="G75" s="4422"/>
      <c r="H75" s="4235"/>
      <c r="I75" s="4389"/>
      <c r="J75" s="4386"/>
      <c r="K75" s="1191" t="s">
        <v>22</v>
      </c>
      <c r="L75" s="1233">
        <v>333</v>
      </c>
      <c r="M75" s="1312"/>
      <c r="N75" s="1311"/>
      <c r="O75" s="1310"/>
      <c r="P75" s="907"/>
    </row>
    <row r="76" spans="1:19" ht="14.45" customHeight="1" thickBot="1" x14ac:dyDescent="0.25">
      <c r="A76" s="1175"/>
      <c r="B76" s="1244"/>
      <c r="C76" s="1309"/>
      <c r="D76" s="1200"/>
      <c r="E76" s="4368"/>
      <c r="F76" s="4429"/>
      <c r="G76" s="4423"/>
      <c r="H76" s="4236"/>
      <c r="I76" s="4390"/>
      <c r="J76" s="4387"/>
      <c r="K76" s="1184" t="s">
        <v>32</v>
      </c>
      <c r="L76" s="1232">
        <f>SUM(L74:L75)</f>
        <v>2753.6</v>
      </c>
      <c r="M76" s="1308"/>
      <c r="N76" s="1307"/>
      <c r="O76" s="1180"/>
      <c r="P76" s="907"/>
    </row>
    <row r="77" spans="1:19" ht="16.899999999999999" customHeight="1" thickBot="1" x14ac:dyDescent="0.25">
      <c r="A77" s="1175" t="s">
        <v>33</v>
      </c>
      <c r="B77" s="1179" t="s">
        <v>33</v>
      </c>
      <c r="C77" s="4369" t="s">
        <v>50</v>
      </c>
      <c r="D77" s="4370"/>
      <c r="E77" s="4370"/>
      <c r="F77" s="4370"/>
      <c r="G77" s="4370"/>
      <c r="H77" s="4370"/>
      <c r="I77" s="4370"/>
      <c r="J77" s="4467"/>
      <c r="K77" s="1178" t="s">
        <v>32</v>
      </c>
      <c r="L77" s="1306">
        <f>L68+L62+L57+L73</f>
        <v>2903.6</v>
      </c>
      <c r="M77" s="1017"/>
      <c r="N77" s="1017"/>
      <c r="O77" s="1176"/>
    </row>
    <row r="78" spans="1:19" ht="19.5" customHeight="1" thickBot="1" x14ac:dyDescent="0.25">
      <c r="A78" s="1230" t="s">
        <v>33</v>
      </c>
      <c r="B78" s="1229" t="s">
        <v>38</v>
      </c>
      <c r="C78" s="1228" t="s">
        <v>561</v>
      </c>
      <c r="D78" s="1226"/>
      <c r="E78" s="1226"/>
      <c r="F78" s="1226"/>
      <c r="G78" s="1226"/>
      <c r="H78" s="1227"/>
      <c r="I78" s="1226"/>
      <c r="J78" s="1226"/>
      <c r="K78" s="1226"/>
      <c r="L78" s="1226"/>
      <c r="M78" s="1225"/>
      <c r="N78" s="1225"/>
      <c r="O78" s="1224"/>
    </row>
    <row r="79" spans="1:19" ht="31.9" customHeight="1" thickBot="1" x14ac:dyDescent="0.25">
      <c r="A79" s="1223"/>
      <c r="B79" s="4410"/>
      <c r="C79" s="1303"/>
      <c r="D79" s="1302"/>
      <c r="E79" s="1302"/>
      <c r="F79" s="1302"/>
      <c r="G79" s="1302"/>
      <c r="H79" s="1302"/>
      <c r="I79" s="1302"/>
      <c r="J79" s="1302"/>
      <c r="K79" s="1302"/>
      <c r="L79" s="1301"/>
      <c r="M79" s="1305"/>
      <c r="N79" s="1218" t="s">
        <v>17</v>
      </c>
      <c r="O79" s="1304">
        <v>20</v>
      </c>
    </row>
    <row r="80" spans="1:19" ht="33.6" customHeight="1" thickBot="1" x14ac:dyDescent="0.25">
      <c r="A80" s="1175"/>
      <c r="B80" s="4411"/>
      <c r="C80" s="1303"/>
      <c r="D80" s="1302"/>
      <c r="E80" s="1302"/>
      <c r="F80" s="1302"/>
      <c r="G80" s="1302"/>
      <c r="H80" s="1302"/>
      <c r="I80" s="1302"/>
      <c r="J80" s="1302"/>
      <c r="K80" s="1302"/>
      <c r="L80" s="1301"/>
      <c r="M80" s="1300" t="s">
        <v>560</v>
      </c>
      <c r="N80" s="1218" t="s">
        <v>559</v>
      </c>
      <c r="O80" s="1299">
        <v>650520</v>
      </c>
    </row>
    <row r="81" spans="1:15" ht="27.6" customHeight="1" x14ac:dyDescent="0.2">
      <c r="A81" s="4383" t="s">
        <v>33</v>
      </c>
      <c r="B81" s="4371" t="s">
        <v>38</v>
      </c>
      <c r="C81" s="4374" t="s">
        <v>10</v>
      </c>
      <c r="D81" s="1216"/>
      <c r="E81" s="1215"/>
      <c r="F81" s="4380" t="s">
        <v>553</v>
      </c>
      <c r="G81" s="4421" t="s">
        <v>558</v>
      </c>
      <c r="H81" s="4234" t="s">
        <v>20</v>
      </c>
      <c r="I81" s="4388" t="s">
        <v>242</v>
      </c>
      <c r="J81" s="1192" t="s">
        <v>186</v>
      </c>
      <c r="K81" s="1214" t="s">
        <v>22</v>
      </c>
      <c r="L81" s="1213">
        <v>0</v>
      </c>
      <c r="M81" s="1290" t="s">
        <v>557</v>
      </c>
      <c r="N81" s="1211" t="s">
        <v>19</v>
      </c>
      <c r="O81" s="1210"/>
    </row>
    <row r="82" spans="1:15" ht="43.5" customHeight="1" x14ac:dyDescent="0.2">
      <c r="A82" s="4399"/>
      <c r="B82" s="4372"/>
      <c r="C82" s="4375"/>
      <c r="D82" s="1209"/>
      <c r="E82" s="1208"/>
      <c r="F82" s="4381"/>
      <c r="G82" s="4422"/>
      <c r="H82" s="4235"/>
      <c r="I82" s="4389"/>
      <c r="J82" s="1206"/>
      <c r="K82" s="1266"/>
      <c r="L82" s="1267"/>
      <c r="M82" s="1289" t="s">
        <v>556</v>
      </c>
      <c r="N82" s="1236"/>
      <c r="O82" s="1235"/>
    </row>
    <row r="83" spans="1:15" ht="30.75" customHeight="1" x14ac:dyDescent="0.2">
      <c r="A83" s="4399"/>
      <c r="B83" s="4372"/>
      <c r="C83" s="4375"/>
      <c r="D83" s="1209"/>
      <c r="E83" s="1208"/>
      <c r="F83" s="1238"/>
      <c r="G83" s="4422"/>
      <c r="H83" s="4235"/>
      <c r="I83" s="4389"/>
      <c r="J83" s="1206"/>
      <c r="K83" s="1266"/>
      <c r="L83" s="1267"/>
      <c r="M83" s="1203" t="s">
        <v>555</v>
      </c>
      <c r="N83" s="1202" t="s">
        <v>19</v>
      </c>
      <c r="O83" s="1201"/>
    </row>
    <row r="84" spans="1:15" ht="45" customHeight="1" x14ac:dyDescent="0.2">
      <c r="A84" s="4399"/>
      <c r="B84" s="4372"/>
      <c r="C84" s="4375"/>
      <c r="D84" s="1209"/>
      <c r="E84" s="1208"/>
      <c r="F84" s="1238"/>
      <c r="G84" s="4422"/>
      <c r="H84" s="4235"/>
      <c r="I84" s="4389"/>
      <c r="J84" s="1206"/>
      <c r="K84" s="1205"/>
      <c r="L84" s="1204"/>
      <c r="M84" s="1278" t="s">
        <v>554</v>
      </c>
      <c r="N84" s="1246" t="s">
        <v>19</v>
      </c>
      <c r="O84" s="1245"/>
    </row>
    <row r="85" spans="1:15" ht="15.75" customHeight="1" thickBot="1" x14ac:dyDescent="0.25">
      <c r="A85" s="4384"/>
      <c r="B85" s="4373"/>
      <c r="C85" s="4376"/>
      <c r="D85" s="1200"/>
      <c r="E85" s="1199"/>
      <c r="F85" s="1234"/>
      <c r="G85" s="4422"/>
      <c r="H85" s="4235"/>
      <c r="I85" s="4389"/>
      <c r="J85" s="1206"/>
      <c r="K85" s="1298" t="s">
        <v>32</v>
      </c>
      <c r="L85" s="1297">
        <f>SUM(L81:L81)</f>
        <v>0</v>
      </c>
      <c r="M85" s="1296"/>
      <c r="N85" s="1295"/>
      <c r="O85" s="1294"/>
    </row>
    <row r="86" spans="1:15" ht="20.25" customHeight="1" x14ac:dyDescent="0.2">
      <c r="A86" s="1223" t="s">
        <v>33</v>
      </c>
      <c r="B86" s="1259" t="s">
        <v>38</v>
      </c>
      <c r="C86" s="1258" t="s">
        <v>10</v>
      </c>
      <c r="D86" s="1280" t="s">
        <v>10</v>
      </c>
      <c r="E86" s="1257"/>
      <c r="F86" s="4426" t="s">
        <v>553</v>
      </c>
      <c r="G86" s="4422"/>
      <c r="H86" s="4235"/>
      <c r="I86" s="4389"/>
      <c r="J86" s="1192"/>
      <c r="K86" s="1256" t="s">
        <v>22</v>
      </c>
      <c r="L86" s="1255">
        <v>0</v>
      </c>
      <c r="M86" s="1293"/>
      <c r="N86" s="1188"/>
      <c r="O86" s="1253"/>
    </row>
    <row r="87" spans="1:15" ht="30.75" customHeight="1" thickBot="1" x14ac:dyDescent="0.25">
      <c r="A87" s="1175"/>
      <c r="B87" s="1244"/>
      <c r="C87" s="1243"/>
      <c r="D87" s="1200"/>
      <c r="E87" s="1199"/>
      <c r="F87" s="4417"/>
      <c r="G87" s="4423"/>
      <c r="H87" s="4236"/>
      <c r="I87" s="4390"/>
      <c r="J87" s="1185"/>
      <c r="K87" s="1276" t="s">
        <v>32</v>
      </c>
      <c r="L87" s="1232">
        <f>SUM(L86)</f>
        <v>0</v>
      </c>
      <c r="M87" s="1292"/>
      <c r="N87" s="1181"/>
      <c r="O87" s="1241"/>
    </row>
    <row r="88" spans="1:15" ht="29.45" customHeight="1" x14ac:dyDescent="0.2">
      <c r="A88" s="4383" t="s">
        <v>33</v>
      </c>
      <c r="B88" s="4371" t="s">
        <v>38</v>
      </c>
      <c r="C88" s="4374" t="s">
        <v>33</v>
      </c>
      <c r="D88" s="1216"/>
      <c r="E88" s="1215"/>
      <c r="F88" s="1291" t="s">
        <v>548</v>
      </c>
      <c r="G88" s="4421" t="s">
        <v>552</v>
      </c>
      <c r="H88" s="4520" t="s">
        <v>20</v>
      </c>
      <c r="I88" s="4388" t="s">
        <v>242</v>
      </c>
      <c r="J88" s="4385" t="s">
        <v>186</v>
      </c>
      <c r="K88" s="1214"/>
      <c r="L88" s="1213"/>
      <c r="M88" s="1290" t="s">
        <v>551</v>
      </c>
      <c r="N88" s="1211" t="s">
        <v>19</v>
      </c>
      <c r="O88" s="1210"/>
    </row>
    <row r="89" spans="1:15" ht="15" x14ac:dyDescent="0.2">
      <c r="A89" s="4399"/>
      <c r="B89" s="4372"/>
      <c r="C89" s="4375"/>
      <c r="D89" s="1209"/>
      <c r="E89" s="1208"/>
      <c r="F89" s="1288"/>
      <c r="G89" s="4422"/>
      <c r="H89" s="4521"/>
      <c r="I89" s="4389"/>
      <c r="J89" s="4386"/>
      <c r="K89" s="1205" t="s">
        <v>22</v>
      </c>
      <c r="L89" s="1204">
        <v>1</v>
      </c>
      <c r="M89" s="1289" t="s">
        <v>550</v>
      </c>
      <c r="N89" s="1236" t="s">
        <v>19</v>
      </c>
      <c r="O89" s="1235">
        <v>1</v>
      </c>
    </row>
    <row r="90" spans="1:15" ht="38.25" x14ac:dyDescent="0.2">
      <c r="A90" s="4399"/>
      <c r="B90" s="4372"/>
      <c r="C90" s="4375"/>
      <c r="D90" s="1209"/>
      <c r="E90" s="1208"/>
      <c r="F90" s="1288"/>
      <c r="G90" s="4422"/>
      <c r="H90" s="4521"/>
      <c r="I90" s="4389"/>
      <c r="J90" s="4386"/>
      <c r="K90" s="1205"/>
      <c r="L90" s="1204"/>
      <c r="M90" s="1289" t="s">
        <v>549</v>
      </c>
      <c r="N90" s="1236"/>
      <c r="O90" s="1235"/>
    </row>
    <row r="91" spans="1:15" ht="12" customHeight="1" x14ac:dyDescent="0.2">
      <c r="A91" s="4399"/>
      <c r="B91" s="4372"/>
      <c r="C91" s="4375"/>
      <c r="D91" s="1209"/>
      <c r="E91" s="1208"/>
      <c r="F91" s="1288"/>
      <c r="G91" s="4422"/>
      <c r="H91" s="4521"/>
      <c r="I91" s="4389"/>
      <c r="J91" s="4386"/>
      <c r="K91" s="1205"/>
      <c r="L91" s="1204"/>
      <c r="M91" s="1287"/>
      <c r="N91" s="1286"/>
      <c r="O91" s="1285"/>
    </row>
    <row r="92" spans="1:15" ht="16.149999999999999" customHeight="1" thickBot="1" x14ac:dyDescent="0.25">
      <c r="A92" s="4384"/>
      <c r="B92" s="4373"/>
      <c r="C92" s="4376"/>
      <c r="D92" s="1200"/>
      <c r="E92" s="1199"/>
      <c r="F92" s="1284"/>
      <c r="G92" s="4422"/>
      <c r="H92" s="4521"/>
      <c r="I92" s="4389"/>
      <c r="J92" s="4386"/>
      <c r="K92" s="1198" t="s">
        <v>32</v>
      </c>
      <c r="L92" s="1197">
        <f>SUM(L88:L89)</f>
        <v>1</v>
      </c>
      <c r="M92" s="1283"/>
      <c r="N92" s="1282"/>
      <c r="O92" s="1281"/>
    </row>
    <row r="93" spans="1:15" ht="24.75" customHeight="1" thickBot="1" x14ac:dyDescent="0.25">
      <c r="A93" s="4383" t="s">
        <v>33</v>
      </c>
      <c r="B93" s="4371" t="s">
        <v>38</v>
      </c>
      <c r="C93" s="4489" t="s">
        <v>33</v>
      </c>
      <c r="D93" s="1280" t="s">
        <v>10</v>
      </c>
      <c r="E93" s="4367"/>
      <c r="F93" s="4426" t="s">
        <v>548</v>
      </c>
      <c r="G93" s="4422"/>
      <c r="H93" s="4521"/>
      <c r="I93" s="4389"/>
      <c r="J93" s="4386"/>
      <c r="K93" s="1256" t="s">
        <v>22</v>
      </c>
      <c r="L93" s="1279">
        <v>1</v>
      </c>
      <c r="M93" s="1278"/>
      <c r="N93" s="1246"/>
      <c r="O93" s="1277"/>
    </row>
    <row r="94" spans="1:15" ht="23.25" customHeight="1" thickBot="1" x14ac:dyDescent="0.25">
      <c r="A94" s="4384"/>
      <c r="B94" s="4373"/>
      <c r="C94" s="4439"/>
      <c r="D94" s="1200"/>
      <c r="E94" s="4368"/>
      <c r="F94" s="4417"/>
      <c r="G94" s="4423"/>
      <c r="H94" s="4522"/>
      <c r="I94" s="4390"/>
      <c r="J94" s="4387"/>
      <c r="K94" s="1276" t="s">
        <v>32</v>
      </c>
      <c r="L94" s="1232">
        <f>SUM(L93)</f>
        <v>1</v>
      </c>
      <c r="M94" s="1231"/>
      <c r="N94" s="1181"/>
      <c r="O94" s="1180"/>
    </row>
    <row r="95" spans="1:15" ht="16.149999999999999" customHeight="1" thickBot="1" x14ac:dyDescent="0.25">
      <c r="A95" s="1230" t="s">
        <v>33</v>
      </c>
      <c r="B95" s="1222" t="s">
        <v>38</v>
      </c>
      <c r="C95" s="4369" t="s">
        <v>50</v>
      </c>
      <c r="D95" s="4370"/>
      <c r="E95" s="4370"/>
      <c r="F95" s="4370"/>
      <c r="G95" s="4370"/>
      <c r="H95" s="4370"/>
      <c r="I95" s="4370"/>
      <c r="J95" s="4467"/>
      <c r="K95" s="1275" t="s">
        <v>32</v>
      </c>
      <c r="L95" s="1274">
        <f>L85+L92</f>
        <v>1</v>
      </c>
      <c r="M95" s="946"/>
      <c r="N95" s="946"/>
      <c r="O95" s="1273"/>
    </row>
    <row r="96" spans="1:15" ht="21" customHeight="1" thickBot="1" x14ac:dyDescent="0.25">
      <c r="A96" s="1230" t="s">
        <v>33</v>
      </c>
      <c r="B96" s="1229" t="s">
        <v>42</v>
      </c>
      <c r="C96" s="1228" t="s">
        <v>547</v>
      </c>
      <c r="D96" s="1226"/>
      <c r="E96" s="1226"/>
      <c r="F96" s="1226"/>
      <c r="G96" s="1226"/>
      <c r="H96" s="1227"/>
      <c r="I96" s="1226"/>
      <c r="J96" s="1226"/>
      <c r="K96" s="1226"/>
      <c r="L96" s="1226"/>
      <c r="M96" s="1225"/>
      <c r="N96" s="1225"/>
      <c r="O96" s="1224"/>
    </row>
    <row r="97" spans="1:18" ht="45" customHeight="1" thickBot="1" x14ac:dyDescent="0.25">
      <c r="A97" s="1230"/>
      <c r="B97" s="1222"/>
      <c r="C97" s="1272"/>
      <c r="D97" s="1220"/>
      <c r="E97" s="1220"/>
      <c r="F97" s="1220"/>
      <c r="G97" s="1220"/>
      <c r="H97" s="1221"/>
      <c r="I97" s="1220"/>
      <c r="J97" s="1220"/>
      <c r="K97" s="1220"/>
      <c r="L97" s="1271"/>
      <c r="M97" s="1270" t="s">
        <v>546</v>
      </c>
      <c r="N97" s="1218" t="s">
        <v>19</v>
      </c>
      <c r="O97" s="1217">
        <v>2</v>
      </c>
    </row>
    <row r="98" spans="1:18" ht="21.75" customHeight="1" x14ac:dyDescent="0.2">
      <c r="A98" s="4383" t="s">
        <v>33</v>
      </c>
      <c r="B98" s="4371" t="s">
        <v>42</v>
      </c>
      <c r="C98" s="4374" t="s">
        <v>10</v>
      </c>
      <c r="D98" s="1216"/>
      <c r="E98" s="1215"/>
      <c r="F98" s="4380" t="s">
        <v>538</v>
      </c>
      <c r="G98" s="4421" t="s">
        <v>545</v>
      </c>
      <c r="H98" s="4234" t="s">
        <v>20</v>
      </c>
      <c r="I98" s="1193" t="s">
        <v>242</v>
      </c>
      <c r="J98" s="1192" t="s">
        <v>186</v>
      </c>
      <c r="K98" s="1214" t="s">
        <v>22</v>
      </c>
      <c r="L98" s="1213"/>
      <c r="M98" s="1239" t="s">
        <v>544</v>
      </c>
      <c r="N98" s="1211" t="s">
        <v>19</v>
      </c>
      <c r="O98" s="1210">
        <v>3</v>
      </c>
    </row>
    <row r="99" spans="1:18" ht="21.75" customHeight="1" x14ac:dyDescent="0.2">
      <c r="A99" s="4399"/>
      <c r="B99" s="4372"/>
      <c r="C99" s="4375"/>
      <c r="D99" s="1209"/>
      <c r="E99" s="1208"/>
      <c r="F99" s="4381"/>
      <c r="G99" s="4422"/>
      <c r="H99" s="4235"/>
      <c r="I99" s="1207"/>
      <c r="J99" s="1206"/>
      <c r="K99" s="1266" t="s">
        <v>22</v>
      </c>
      <c r="L99" s="1269">
        <f>L104</f>
        <v>0.4</v>
      </c>
      <c r="M99" s="1237" t="s">
        <v>543</v>
      </c>
      <c r="N99" s="1236" t="s">
        <v>19</v>
      </c>
      <c r="O99" s="1235">
        <v>1</v>
      </c>
    </row>
    <row r="100" spans="1:18" ht="27.75" customHeight="1" x14ac:dyDescent="0.2">
      <c r="A100" s="4399"/>
      <c r="B100" s="4372"/>
      <c r="C100" s="4375"/>
      <c r="D100" s="1209"/>
      <c r="E100" s="1208"/>
      <c r="F100" s="4381"/>
      <c r="G100" s="4422"/>
      <c r="H100" s="4235"/>
      <c r="I100" s="1207"/>
      <c r="J100" s="1206"/>
      <c r="K100" s="1268" t="s">
        <v>22</v>
      </c>
      <c r="L100" s="1267">
        <f>L105</f>
        <v>6</v>
      </c>
      <c r="M100" s="1237" t="s">
        <v>542</v>
      </c>
      <c r="N100" s="1236" t="s">
        <v>19</v>
      </c>
      <c r="O100" s="1235">
        <v>25</v>
      </c>
    </row>
    <row r="101" spans="1:18" ht="25.5" customHeight="1" x14ac:dyDescent="0.2">
      <c r="A101" s="4399"/>
      <c r="B101" s="4372"/>
      <c r="C101" s="4375"/>
      <c r="D101" s="1209"/>
      <c r="E101" s="1208"/>
      <c r="F101" s="1238"/>
      <c r="G101" s="4422"/>
      <c r="H101" s="4235"/>
      <c r="I101" s="1207"/>
      <c r="J101" s="1206"/>
      <c r="K101" s="1266"/>
      <c r="L101" s="1264"/>
      <c r="M101" s="1265" t="s">
        <v>541</v>
      </c>
      <c r="N101" s="1246" t="s">
        <v>19</v>
      </c>
      <c r="O101" s="1245">
        <v>2</v>
      </c>
    </row>
    <row r="102" spans="1:18" ht="24.6" customHeight="1" thickBot="1" x14ac:dyDescent="0.25">
      <c r="A102" s="4399"/>
      <c r="B102" s="4372"/>
      <c r="C102" s="4375"/>
      <c r="D102" s="1209"/>
      <c r="E102" s="1208"/>
      <c r="F102" s="1238"/>
      <c r="G102" s="4422"/>
      <c r="H102" s="4235"/>
      <c r="I102" s="1207"/>
      <c r="J102" s="1206"/>
      <c r="K102" s="1205"/>
      <c r="L102" s="1264"/>
      <c r="M102" s="1263" t="s">
        <v>540</v>
      </c>
      <c r="N102" s="1202" t="s">
        <v>19</v>
      </c>
      <c r="O102" s="1201"/>
    </row>
    <row r="103" spans="1:18" ht="27.6" customHeight="1" thickBot="1" x14ac:dyDescent="0.25">
      <c r="A103" s="4384"/>
      <c r="B103" s="4373"/>
      <c r="C103" s="4376"/>
      <c r="D103" s="1200"/>
      <c r="E103" s="1199"/>
      <c r="F103" s="1234"/>
      <c r="G103" s="4422"/>
      <c r="H103" s="4235"/>
      <c r="I103" s="1207"/>
      <c r="J103" s="1206"/>
      <c r="K103" s="1262" t="s">
        <v>32</v>
      </c>
      <c r="L103" s="1261">
        <f>SUM(L98:L100)</f>
        <v>6.4</v>
      </c>
      <c r="M103" s="1260" t="s">
        <v>539</v>
      </c>
      <c r="N103" s="1195" t="s">
        <v>24</v>
      </c>
      <c r="O103" s="1241"/>
      <c r="Q103" s="910"/>
    </row>
    <row r="104" spans="1:18" ht="27.6" customHeight="1" thickBot="1" x14ac:dyDescent="0.25">
      <c r="A104" s="1223" t="s">
        <v>33</v>
      </c>
      <c r="B104" s="1259" t="s">
        <v>42</v>
      </c>
      <c r="C104" s="1258" t="s">
        <v>10</v>
      </c>
      <c r="D104" s="1216" t="s">
        <v>10</v>
      </c>
      <c r="E104" s="1257"/>
      <c r="F104" s="4426" t="s">
        <v>538</v>
      </c>
      <c r="G104" s="4422"/>
      <c r="H104" s="4235"/>
      <c r="I104" s="1207"/>
      <c r="J104" s="1206"/>
      <c r="K104" s="1256" t="s">
        <v>22</v>
      </c>
      <c r="L104" s="1255">
        <v>0.4</v>
      </c>
      <c r="M104" s="1254"/>
      <c r="N104" s="1188"/>
      <c r="O104" s="1253"/>
      <c r="Q104" s="907"/>
      <c r="R104" s="910"/>
    </row>
    <row r="105" spans="1:18" ht="27.6" customHeight="1" thickBot="1" x14ac:dyDescent="0.25">
      <c r="A105" s="1252"/>
      <c r="B105" s="1251"/>
      <c r="C105" s="1250"/>
      <c r="D105" s="1209"/>
      <c r="E105" s="1249"/>
      <c r="F105" s="4416"/>
      <c r="G105" s="4422"/>
      <c r="H105" s="4235"/>
      <c r="I105" s="1207"/>
      <c r="J105" s="1206"/>
      <c r="K105" s="1191" t="s">
        <v>22</v>
      </c>
      <c r="L105" s="1248">
        <v>6</v>
      </c>
      <c r="M105" s="1247"/>
      <c r="N105" s="1246"/>
      <c r="O105" s="1245"/>
    </row>
    <row r="106" spans="1:18" ht="15.75" customHeight="1" thickBot="1" x14ac:dyDescent="0.25">
      <c r="A106" s="1175"/>
      <c r="B106" s="1244"/>
      <c r="C106" s="1243"/>
      <c r="D106" s="1200"/>
      <c r="E106" s="1199"/>
      <c r="F106" s="4417"/>
      <c r="G106" s="4423"/>
      <c r="H106" s="4236"/>
      <c r="I106" s="1186"/>
      <c r="J106" s="1185"/>
      <c r="K106" s="1184" t="s">
        <v>32</v>
      </c>
      <c r="L106" s="1242">
        <f>SUM(L104:L105)</f>
        <v>6.4</v>
      </c>
      <c r="M106" s="1231"/>
      <c r="N106" s="1181"/>
      <c r="O106" s="1241"/>
    </row>
    <row r="107" spans="1:18" ht="34.5" customHeight="1" x14ac:dyDescent="0.2">
      <c r="A107" s="4383" t="s">
        <v>33</v>
      </c>
      <c r="B107" s="4371" t="s">
        <v>42</v>
      </c>
      <c r="C107" s="4374" t="s">
        <v>33</v>
      </c>
      <c r="D107" s="1216"/>
      <c r="E107" s="1215"/>
      <c r="F107" s="1240" t="s">
        <v>534</v>
      </c>
      <c r="G107" s="4421" t="s">
        <v>537</v>
      </c>
      <c r="H107" s="4464" t="s">
        <v>20</v>
      </c>
      <c r="I107" s="4388" t="s">
        <v>242</v>
      </c>
      <c r="J107" s="4385" t="s">
        <v>186</v>
      </c>
      <c r="K107" s="1214" t="s">
        <v>22</v>
      </c>
      <c r="L107" s="1213">
        <v>0</v>
      </c>
      <c r="M107" s="1239" t="s">
        <v>536</v>
      </c>
      <c r="N107" s="1211" t="s">
        <v>19</v>
      </c>
      <c r="O107" s="1210"/>
    </row>
    <row r="108" spans="1:18" ht="27" customHeight="1" x14ac:dyDescent="0.2">
      <c r="A108" s="4399"/>
      <c r="B108" s="4372"/>
      <c r="C108" s="4375"/>
      <c r="D108" s="1209"/>
      <c r="E108" s="1208"/>
      <c r="F108" s="1238"/>
      <c r="G108" s="4422"/>
      <c r="H108" s="4465"/>
      <c r="I108" s="4389"/>
      <c r="J108" s="4386"/>
      <c r="K108" s="1205"/>
      <c r="L108" s="1204"/>
      <c r="M108" s="1237" t="s">
        <v>535</v>
      </c>
      <c r="N108" s="1236" t="s">
        <v>19</v>
      </c>
      <c r="O108" s="1235"/>
    </row>
    <row r="109" spans="1:18" ht="14.45" customHeight="1" thickBot="1" x14ac:dyDescent="0.25">
      <c r="A109" s="4384"/>
      <c r="B109" s="4373"/>
      <c r="C109" s="4376"/>
      <c r="D109" s="1200"/>
      <c r="E109" s="1199"/>
      <c r="F109" s="1234"/>
      <c r="G109" s="4422"/>
      <c r="H109" s="4465"/>
      <c r="I109" s="4389"/>
      <c r="J109" s="4386"/>
      <c r="K109" s="1198" t="s">
        <v>32</v>
      </c>
      <c r="L109" s="1197">
        <f>SUM(L107:L107)</f>
        <v>0</v>
      </c>
      <c r="M109" s="1231"/>
      <c r="N109" s="1195"/>
      <c r="O109" s="1180"/>
    </row>
    <row r="110" spans="1:18" ht="23.25" customHeight="1" thickBot="1" x14ac:dyDescent="0.25">
      <c r="A110" s="4383" t="s">
        <v>33</v>
      </c>
      <c r="B110" s="4371" t="s">
        <v>42</v>
      </c>
      <c r="C110" s="4489" t="s">
        <v>33</v>
      </c>
      <c r="D110" s="4482" t="s">
        <v>10</v>
      </c>
      <c r="E110" s="4367"/>
      <c r="F110" s="4426" t="s">
        <v>534</v>
      </c>
      <c r="G110" s="4422"/>
      <c r="H110" s="4465"/>
      <c r="I110" s="4389"/>
      <c r="J110" s="4386"/>
      <c r="K110" s="1191" t="s">
        <v>22</v>
      </c>
      <c r="L110" s="1233">
        <v>0</v>
      </c>
      <c r="M110" s="1231"/>
      <c r="N110" s="1181"/>
      <c r="O110" s="1180"/>
    </row>
    <row r="111" spans="1:18" ht="24.75" customHeight="1" thickBot="1" x14ac:dyDescent="0.25">
      <c r="A111" s="4384"/>
      <c r="B111" s="4373"/>
      <c r="C111" s="4439"/>
      <c r="D111" s="4483"/>
      <c r="E111" s="4368"/>
      <c r="F111" s="4417"/>
      <c r="G111" s="4423"/>
      <c r="H111" s="4466"/>
      <c r="I111" s="4390"/>
      <c r="J111" s="4387"/>
      <c r="K111" s="1184" t="s">
        <v>32</v>
      </c>
      <c r="L111" s="1232">
        <f>SUM(L110)</f>
        <v>0</v>
      </c>
      <c r="M111" s="1231"/>
      <c r="N111" s="1181"/>
      <c r="O111" s="1180"/>
    </row>
    <row r="112" spans="1:18" ht="15" customHeight="1" thickBot="1" x14ac:dyDescent="0.25">
      <c r="A112" s="1175" t="s">
        <v>33</v>
      </c>
      <c r="B112" s="1179" t="s">
        <v>42</v>
      </c>
      <c r="C112" s="4369" t="s">
        <v>50</v>
      </c>
      <c r="D112" s="4370"/>
      <c r="E112" s="4370"/>
      <c r="F112" s="4370"/>
      <c r="G112" s="4370"/>
      <c r="H112" s="4370"/>
      <c r="I112" s="4370"/>
      <c r="J112" s="4467"/>
      <c r="K112" s="1178" t="s">
        <v>32</v>
      </c>
      <c r="L112" s="1177">
        <f>L103+L109</f>
        <v>6.4</v>
      </c>
      <c r="M112" s="1017"/>
      <c r="N112" s="1017"/>
      <c r="O112" s="1176"/>
    </row>
    <row r="113" spans="1:15" ht="27.75" customHeight="1" thickBot="1" x14ac:dyDescent="0.25">
      <c r="A113" s="1230" t="s">
        <v>33</v>
      </c>
      <c r="B113" s="1229" t="s">
        <v>44</v>
      </c>
      <c r="C113" s="1228" t="s">
        <v>533</v>
      </c>
      <c r="D113" s="1226"/>
      <c r="E113" s="1226"/>
      <c r="F113" s="1226"/>
      <c r="G113" s="1226"/>
      <c r="H113" s="1227"/>
      <c r="I113" s="1226"/>
      <c r="J113" s="1226"/>
      <c r="K113" s="1226"/>
      <c r="L113" s="1226"/>
      <c r="M113" s="1225"/>
      <c r="N113" s="1225"/>
      <c r="O113" s="1224"/>
    </row>
    <row r="114" spans="1:15" ht="27.6" customHeight="1" thickBot="1" x14ac:dyDescent="0.25">
      <c r="A114" s="1223"/>
      <c r="B114" s="1222"/>
      <c r="C114" s="1220"/>
      <c r="D114" s="1220"/>
      <c r="E114" s="1220"/>
      <c r="F114" s="1220"/>
      <c r="G114" s="1220"/>
      <c r="H114" s="1221"/>
      <c r="I114" s="1220"/>
      <c r="J114" s="1220"/>
      <c r="K114" s="1220"/>
      <c r="L114" s="1220"/>
      <c r="M114" s="1219" t="s">
        <v>532</v>
      </c>
      <c r="N114" s="1218" t="s">
        <v>19</v>
      </c>
      <c r="O114" s="1217"/>
    </row>
    <row r="115" spans="1:15" ht="39" customHeight="1" x14ac:dyDescent="0.2">
      <c r="A115" s="4383" t="s">
        <v>33</v>
      </c>
      <c r="B115" s="4371" t="s">
        <v>44</v>
      </c>
      <c r="C115" s="4374" t="s">
        <v>10</v>
      </c>
      <c r="D115" s="1216"/>
      <c r="E115" s="1215"/>
      <c r="F115" s="4380" t="s">
        <v>526</v>
      </c>
      <c r="G115" s="4421" t="s">
        <v>531</v>
      </c>
      <c r="H115" s="4234" t="s">
        <v>20</v>
      </c>
      <c r="I115" s="1193" t="s">
        <v>242</v>
      </c>
      <c r="J115" s="1192" t="s">
        <v>186</v>
      </c>
      <c r="K115" s="1214" t="s">
        <v>22</v>
      </c>
      <c r="L115" s="1213">
        <v>0</v>
      </c>
      <c r="M115" s="1212" t="s">
        <v>530</v>
      </c>
      <c r="N115" s="1211" t="s">
        <v>19</v>
      </c>
      <c r="O115" s="1210"/>
    </row>
    <row r="116" spans="1:15" ht="38.25" x14ac:dyDescent="0.2">
      <c r="A116" s="4399"/>
      <c r="B116" s="4372"/>
      <c r="C116" s="4375"/>
      <c r="D116" s="1209"/>
      <c r="E116" s="1208"/>
      <c r="F116" s="4381"/>
      <c r="G116" s="4422"/>
      <c r="H116" s="4235"/>
      <c r="I116" s="1207"/>
      <c r="J116" s="1206"/>
      <c r="K116" s="1205"/>
      <c r="L116" s="1204"/>
      <c r="M116" s="1203" t="s">
        <v>529</v>
      </c>
      <c r="N116" s="1202" t="s">
        <v>528</v>
      </c>
      <c r="O116" s="1201"/>
    </row>
    <row r="117" spans="1:15" ht="26.25" thickBot="1" x14ac:dyDescent="0.25">
      <c r="A117" s="4384"/>
      <c r="B117" s="4373"/>
      <c r="C117" s="4376"/>
      <c r="D117" s="1200"/>
      <c r="E117" s="1199"/>
      <c r="F117" s="4382"/>
      <c r="G117" s="4422"/>
      <c r="H117" s="4235"/>
      <c r="I117" s="1186"/>
      <c r="J117" s="1185"/>
      <c r="K117" s="1198" t="s">
        <v>32</v>
      </c>
      <c r="L117" s="1197">
        <f>SUM(L115:L115)</f>
        <v>0</v>
      </c>
      <c r="M117" s="1196" t="s">
        <v>527</v>
      </c>
      <c r="N117" s="1195" t="s">
        <v>19</v>
      </c>
      <c r="O117" s="1194"/>
    </row>
    <row r="118" spans="1:15" ht="39.75" customHeight="1" thickBot="1" x14ac:dyDescent="0.25">
      <c r="A118" s="4383" t="s">
        <v>33</v>
      </c>
      <c r="B118" s="4371" t="s">
        <v>44</v>
      </c>
      <c r="C118" s="4374" t="s">
        <v>10</v>
      </c>
      <c r="D118" s="4482" t="s">
        <v>10</v>
      </c>
      <c r="E118" s="4484"/>
      <c r="F118" s="4426" t="s">
        <v>526</v>
      </c>
      <c r="G118" s="4422"/>
      <c r="H118" s="4235"/>
      <c r="I118" s="1193"/>
      <c r="J118" s="1192"/>
      <c r="K118" s="1191" t="s">
        <v>22</v>
      </c>
      <c r="L118" s="1190">
        <v>0</v>
      </c>
      <c r="M118" s="1189"/>
      <c r="N118" s="1188"/>
      <c r="O118" s="1187"/>
    </row>
    <row r="119" spans="1:15" ht="15" customHeight="1" thickBot="1" x14ac:dyDescent="0.25">
      <c r="A119" s="4384"/>
      <c r="B119" s="4373"/>
      <c r="C119" s="4376"/>
      <c r="D119" s="4483"/>
      <c r="E119" s="4485"/>
      <c r="F119" s="4417"/>
      <c r="G119" s="4423"/>
      <c r="H119" s="4236"/>
      <c r="I119" s="1186"/>
      <c r="J119" s="1185"/>
      <c r="K119" s="1184" t="s">
        <v>32</v>
      </c>
      <c r="L119" s="1183">
        <f>SUM(L118)</f>
        <v>0</v>
      </c>
      <c r="M119" s="1182"/>
      <c r="N119" s="1181"/>
      <c r="O119" s="1180"/>
    </row>
    <row r="120" spans="1:15" ht="15" customHeight="1" thickBot="1" x14ac:dyDescent="0.25">
      <c r="A120" s="1175" t="s">
        <v>33</v>
      </c>
      <c r="B120" s="1179" t="s">
        <v>44</v>
      </c>
      <c r="C120" s="4369" t="s">
        <v>50</v>
      </c>
      <c r="D120" s="4370"/>
      <c r="E120" s="4370"/>
      <c r="F120" s="4370"/>
      <c r="G120" s="4370"/>
      <c r="H120" s="4370"/>
      <c r="I120" s="4370"/>
      <c r="J120" s="4467"/>
      <c r="K120" s="1178" t="s">
        <v>32</v>
      </c>
      <c r="L120" s="1177">
        <f>L117</f>
        <v>0</v>
      </c>
      <c r="M120" s="1017"/>
      <c r="N120" s="1017"/>
      <c r="O120" s="1176"/>
    </row>
    <row r="121" spans="1:15" ht="17.25" customHeight="1" thickBot="1" x14ac:dyDescent="0.25">
      <c r="A121" s="1175" t="s">
        <v>44</v>
      </c>
      <c r="B121" s="1174"/>
      <c r="C121" s="4400" t="s">
        <v>87</v>
      </c>
      <c r="D121" s="4401"/>
      <c r="E121" s="4401"/>
      <c r="F121" s="4401"/>
      <c r="G121" s="4401"/>
      <c r="H121" s="4401"/>
      <c r="I121" s="4401"/>
      <c r="J121" s="4468"/>
      <c r="K121" s="1173" t="s">
        <v>32</v>
      </c>
      <c r="L121" s="1172">
        <f>L51+L77+L95+L112+L120</f>
        <v>2916</v>
      </c>
      <c r="M121" s="1171"/>
      <c r="N121" s="1171"/>
      <c r="O121" s="1170"/>
    </row>
    <row r="122" spans="1:15" ht="24.75" customHeight="1" thickBot="1" x14ac:dyDescent="0.25">
      <c r="A122" s="4486" t="s">
        <v>89</v>
      </c>
      <c r="B122" s="4487"/>
      <c r="C122" s="4487"/>
      <c r="D122" s="4487"/>
      <c r="E122" s="4487"/>
      <c r="F122" s="4487"/>
      <c r="G122" s="4487"/>
      <c r="H122" s="4487"/>
      <c r="I122" s="4487"/>
      <c r="J122" s="4487"/>
      <c r="K122" s="4488"/>
      <c r="L122" s="1169">
        <f>L121+L36</f>
        <v>2920</v>
      </c>
      <c r="M122" s="4472"/>
      <c r="N122" s="4473"/>
      <c r="O122" s="4474"/>
    </row>
    <row r="123" spans="1:15" ht="15" x14ac:dyDescent="0.2">
      <c r="A123" s="1167" t="s">
        <v>462</v>
      </c>
      <c r="B123" s="1167"/>
      <c r="C123" s="1167"/>
      <c r="D123" s="1167"/>
      <c r="E123" s="1167"/>
      <c r="F123" s="1167"/>
      <c r="G123" s="1167"/>
      <c r="H123" s="1168"/>
      <c r="I123" s="1167"/>
      <c r="J123" s="1167"/>
      <c r="K123" s="1167"/>
      <c r="L123" s="1167"/>
      <c r="M123" s="1166"/>
      <c r="N123" s="1162"/>
      <c r="O123" s="1142"/>
    </row>
    <row r="124" spans="1:15" ht="15" x14ac:dyDescent="0.2">
      <c r="A124" s="1164"/>
      <c r="B124" s="1164"/>
      <c r="C124" s="1164"/>
      <c r="D124" s="1164"/>
      <c r="E124" s="1164"/>
      <c r="F124" s="1164"/>
      <c r="G124" s="1164"/>
      <c r="H124" s="1165"/>
      <c r="I124" s="1164"/>
      <c r="J124" s="1164"/>
      <c r="K124" s="1164"/>
      <c r="L124" s="1164"/>
      <c r="M124" s="1163"/>
      <c r="N124" s="1162"/>
      <c r="O124" s="1142"/>
    </row>
    <row r="125" spans="1:15" ht="15.75" thickBot="1" x14ac:dyDescent="0.25">
      <c r="A125" s="1145"/>
      <c r="B125" s="1145"/>
      <c r="C125" s="1145"/>
      <c r="D125" s="1145"/>
      <c r="E125" s="1145"/>
      <c r="F125" s="4475" t="s">
        <v>124</v>
      </c>
      <c r="G125" s="4475"/>
      <c r="H125" s="4475"/>
      <c r="I125" s="4475"/>
      <c r="J125" s="4475"/>
      <c r="K125" s="4475"/>
      <c r="L125" s="4475"/>
      <c r="M125" s="1161"/>
      <c r="N125" s="1161"/>
      <c r="O125" s="1142"/>
    </row>
    <row r="126" spans="1:15" ht="26.25" thickBot="1" x14ac:dyDescent="0.3">
      <c r="A126" s="1145"/>
      <c r="B126" s="1145"/>
      <c r="C126" s="1145"/>
      <c r="D126" s="1145"/>
      <c r="E126" s="1145"/>
      <c r="F126" s="1160"/>
      <c r="G126" s="1158"/>
      <c r="H126" s="1159"/>
      <c r="I126" s="1158"/>
      <c r="J126" s="1158"/>
      <c r="K126" s="1157"/>
      <c r="L126" s="80" t="s">
        <v>143</v>
      </c>
      <c r="M126" s="1139"/>
      <c r="N126" s="1139"/>
      <c r="O126" s="1142"/>
    </row>
    <row r="127" spans="1:15" ht="14.45" customHeight="1" thickBot="1" x14ac:dyDescent="0.25">
      <c r="A127" s="1145"/>
      <c r="B127" s="1145"/>
      <c r="C127" s="1145"/>
      <c r="D127" s="1145"/>
      <c r="E127" s="1145"/>
      <c r="F127" s="4443" t="s">
        <v>126</v>
      </c>
      <c r="G127" s="4444"/>
      <c r="H127" s="4444"/>
      <c r="I127" s="4444"/>
      <c r="J127" s="4444"/>
      <c r="K127" s="4445"/>
      <c r="L127" s="1156">
        <f>SUM(L128:L138)</f>
        <v>2920</v>
      </c>
      <c r="M127" s="1155"/>
      <c r="N127" s="1139"/>
      <c r="O127" s="1142"/>
    </row>
    <row r="128" spans="1:15" ht="15" x14ac:dyDescent="0.2">
      <c r="A128" s="1145"/>
      <c r="B128" s="1145"/>
      <c r="C128" s="1145"/>
      <c r="D128" s="1145"/>
      <c r="E128" s="1145"/>
      <c r="F128" s="4440" t="s">
        <v>206</v>
      </c>
      <c r="G128" s="4441"/>
      <c r="H128" s="4441"/>
      <c r="I128" s="4441"/>
      <c r="J128" s="4441"/>
      <c r="K128" s="4442"/>
      <c r="L128" s="1154">
        <f>L14+L23+L32+L44+L48+L57+L62+L68+L73+L85+L92+L103+L109+L117</f>
        <v>2920</v>
      </c>
      <c r="M128" s="1139"/>
      <c r="N128" s="1139"/>
      <c r="O128" s="1142"/>
    </row>
    <row r="129" spans="1:15" ht="15" x14ac:dyDescent="0.2">
      <c r="A129" s="1145"/>
      <c r="B129" s="1144"/>
      <c r="C129" s="1144"/>
      <c r="D129" s="1144"/>
      <c r="E129" s="1144"/>
      <c r="F129" s="4440" t="s">
        <v>205</v>
      </c>
      <c r="G129" s="4441"/>
      <c r="H129" s="4441"/>
      <c r="I129" s="4441"/>
      <c r="J129" s="4441"/>
      <c r="K129" s="4442"/>
      <c r="L129" s="1153"/>
      <c r="M129" s="1139"/>
      <c r="N129" s="1139"/>
      <c r="O129" s="1142"/>
    </row>
    <row r="130" spans="1:15" ht="15" x14ac:dyDescent="0.2">
      <c r="A130" s="1145"/>
      <c r="B130" s="1144"/>
      <c r="C130" s="1144"/>
      <c r="D130" s="1144"/>
      <c r="E130" s="1144"/>
      <c r="F130" s="4440" t="s">
        <v>204</v>
      </c>
      <c r="G130" s="4441"/>
      <c r="H130" s="4441"/>
      <c r="I130" s="4441"/>
      <c r="J130" s="4441"/>
      <c r="K130" s="4442"/>
      <c r="L130" s="1147"/>
      <c r="M130" s="1139"/>
      <c r="N130" s="1139"/>
      <c r="O130" s="1142"/>
    </row>
    <row r="131" spans="1:15" ht="15" x14ac:dyDescent="0.2">
      <c r="A131" s="1145"/>
      <c r="B131" s="1144"/>
      <c r="C131" s="1144"/>
      <c r="D131" s="1144"/>
      <c r="E131" s="1144"/>
      <c r="F131" s="4440" t="s">
        <v>203</v>
      </c>
      <c r="G131" s="4441"/>
      <c r="H131" s="4441"/>
      <c r="I131" s="4441"/>
      <c r="J131" s="4441"/>
      <c r="K131" s="4442"/>
      <c r="L131" s="1147"/>
      <c r="M131" s="1139"/>
      <c r="N131" s="1139"/>
      <c r="O131" s="1142"/>
    </row>
    <row r="132" spans="1:15" ht="15" x14ac:dyDescent="0.2">
      <c r="A132" s="1145"/>
      <c r="B132" s="1144"/>
      <c r="C132" s="1144"/>
      <c r="D132" s="1144"/>
      <c r="E132" s="1144"/>
      <c r="F132" s="4135" t="s">
        <v>202</v>
      </c>
      <c r="G132" s="4136"/>
      <c r="H132" s="4136"/>
      <c r="I132" s="4136"/>
      <c r="J132" s="4136"/>
      <c r="K132" s="4137"/>
      <c r="L132" s="1152"/>
      <c r="M132" s="1139"/>
      <c r="N132" s="1139"/>
      <c r="O132" s="1142"/>
    </row>
    <row r="133" spans="1:15" ht="15" x14ac:dyDescent="0.25">
      <c r="A133" s="1145"/>
      <c r="B133" s="1144"/>
      <c r="C133" s="1144"/>
      <c r="D133" s="1144"/>
      <c r="E133" s="1144"/>
      <c r="F133" s="1151" t="s">
        <v>201</v>
      </c>
      <c r="G133" s="1150"/>
      <c r="H133" s="1149"/>
      <c r="I133" s="1137"/>
      <c r="J133" s="1137"/>
      <c r="K133" s="1148"/>
      <c r="L133" s="1147"/>
      <c r="M133" s="1139"/>
      <c r="N133" s="1139"/>
      <c r="O133" s="1142"/>
    </row>
    <row r="134" spans="1:15" ht="15" x14ac:dyDescent="0.2">
      <c r="A134" s="1145"/>
      <c r="B134" s="1144"/>
      <c r="C134" s="1144"/>
      <c r="D134" s="1144"/>
      <c r="E134" s="1144"/>
      <c r="F134" s="4440" t="s">
        <v>525</v>
      </c>
      <c r="G134" s="4441"/>
      <c r="H134" s="4441"/>
      <c r="I134" s="4441"/>
      <c r="J134" s="4441"/>
      <c r="K134" s="4442"/>
      <c r="L134" s="1147"/>
      <c r="M134" s="1139"/>
      <c r="N134" s="1139"/>
      <c r="O134" s="1146"/>
    </row>
    <row r="135" spans="1:15" ht="15" x14ac:dyDescent="0.2">
      <c r="A135" s="1145"/>
      <c r="B135" s="1144"/>
      <c r="C135" s="1144"/>
      <c r="D135" s="1144"/>
      <c r="E135" s="1144"/>
      <c r="F135" s="4440" t="s">
        <v>524</v>
      </c>
      <c r="G135" s="4441"/>
      <c r="H135" s="4441"/>
      <c r="I135" s="4441"/>
      <c r="J135" s="4441"/>
      <c r="K135" s="4442"/>
      <c r="L135" s="1143"/>
      <c r="M135" s="1139"/>
      <c r="N135" s="1139"/>
      <c r="O135" s="1142"/>
    </row>
    <row r="136" spans="1:15" ht="15" x14ac:dyDescent="0.2">
      <c r="A136" s="1145"/>
      <c r="B136" s="1144"/>
      <c r="C136" s="1144"/>
      <c r="D136" s="1144"/>
      <c r="E136" s="1144"/>
      <c r="F136" s="4440" t="s">
        <v>198</v>
      </c>
      <c r="G136" s="4441"/>
      <c r="H136" s="4441"/>
      <c r="I136" s="4441"/>
      <c r="J136" s="4441"/>
      <c r="K136" s="4442"/>
      <c r="L136" s="1143"/>
      <c r="M136" s="1139"/>
      <c r="N136" s="1139"/>
      <c r="O136" s="1142"/>
    </row>
    <row r="137" spans="1:15" ht="15" x14ac:dyDescent="0.2">
      <c r="A137" s="1145"/>
      <c r="B137" s="1144"/>
      <c r="C137" s="1144"/>
      <c r="D137" s="1144"/>
      <c r="E137" s="1144"/>
      <c r="F137" s="4440" t="s">
        <v>197</v>
      </c>
      <c r="G137" s="4441"/>
      <c r="H137" s="4441"/>
      <c r="I137" s="4441"/>
      <c r="J137" s="4441"/>
      <c r="K137" s="4442"/>
      <c r="L137" s="1143"/>
      <c r="M137" s="1139"/>
      <c r="N137" s="1139"/>
      <c r="O137" s="1142"/>
    </row>
    <row r="138" spans="1:15" ht="15.75" thickBot="1" x14ac:dyDescent="0.3">
      <c r="A138" s="1137"/>
      <c r="B138" s="1137"/>
      <c r="C138" s="1137"/>
      <c r="D138" s="1137"/>
      <c r="E138" s="1137"/>
      <c r="F138" s="4458" t="s">
        <v>523</v>
      </c>
      <c r="G138" s="4459"/>
      <c r="H138" s="4459"/>
      <c r="I138" s="4459"/>
      <c r="J138" s="4459"/>
      <c r="K138" s="4460"/>
      <c r="L138" s="1141"/>
      <c r="M138" s="1139"/>
      <c r="N138" s="1139"/>
      <c r="O138" s="1134"/>
    </row>
    <row r="139" spans="1:15" ht="15.75" thickBot="1" x14ac:dyDescent="0.3">
      <c r="A139" s="1137"/>
      <c r="B139" s="1137"/>
      <c r="C139" s="1137"/>
      <c r="D139" s="1137"/>
      <c r="E139" s="1137"/>
      <c r="F139" s="4424" t="s">
        <v>140</v>
      </c>
      <c r="G139" s="4425"/>
      <c r="H139" s="4425"/>
      <c r="I139" s="4425"/>
      <c r="J139" s="4425"/>
      <c r="K139" s="4425"/>
      <c r="L139" s="1140">
        <v>0</v>
      </c>
      <c r="M139" s="1139"/>
      <c r="N139" s="1139"/>
      <c r="O139" s="1134"/>
    </row>
    <row r="140" spans="1:15" ht="15.75" thickBot="1" x14ac:dyDescent="0.3">
      <c r="A140" s="1137"/>
      <c r="B140" s="1137"/>
      <c r="C140" s="1137"/>
      <c r="D140" s="1137"/>
      <c r="E140" s="1137"/>
      <c r="F140" s="4461" t="s">
        <v>522</v>
      </c>
      <c r="G140" s="4462"/>
      <c r="H140" s="4462"/>
      <c r="I140" s="4462"/>
      <c r="J140" s="4462"/>
      <c r="K140" s="4463"/>
      <c r="L140" s="1138"/>
      <c r="M140" s="1135"/>
      <c r="N140" s="1135"/>
      <c r="O140" s="1134"/>
    </row>
    <row r="141" spans="1:15" ht="15.75" thickBot="1" x14ac:dyDescent="0.3">
      <c r="A141" s="1137"/>
      <c r="B141" s="1137"/>
      <c r="C141" s="1137"/>
      <c r="D141" s="1137"/>
      <c r="E141" s="1137"/>
      <c r="F141" s="4469" t="s">
        <v>142</v>
      </c>
      <c r="G141" s="4470"/>
      <c r="H141" s="4470"/>
      <c r="I141" s="4470"/>
      <c r="J141" s="4470"/>
      <c r="K141" s="4471"/>
      <c r="L141" s="1136">
        <f>L127+L139</f>
        <v>2920</v>
      </c>
      <c r="M141" s="1135"/>
      <c r="N141" s="1135"/>
      <c r="O141" s="1134"/>
    </row>
  </sheetData>
  <mergeCells count="193">
    <mergeCell ref="I65:I70"/>
    <mergeCell ref="G65:G70"/>
    <mergeCell ref="C98:C103"/>
    <mergeCell ref="F86:F87"/>
    <mergeCell ref="G81:G87"/>
    <mergeCell ref="F81:F82"/>
    <mergeCell ref="B118:B119"/>
    <mergeCell ref="H88:H94"/>
    <mergeCell ref="I47:I50"/>
    <mergeCell ref="C51:J51"/>
    <mergeCell ref="J60:J64"/>
    <mergeCell ref="J65:J70"/>
    <mergeCell ref="J71:J76"/>
    <mergeCell ref="C77:J77"/>
    <mergeCell ref="B93:B94"/>
    <mergeCell ref="D110:D111"/>
    <mergeCell ref="H55:H59"/>
    <mergeCell ref="G55:G59"/>
    <mergeCell ref="C71:C73"/>
    <mergeCell ref="C47:C48"/>
    <mergeCell ref="F47:F48"/>
    <mergeCell ref="H47:H50"/>
    <mergeCell ref="F58:F59"/>
    <mergeCell ref="F63:F64"/>
    <mergeCell ref="C110:C111"/>
    <mergeCell ref="H98:H106"/>
    <mergeCell ref="M1:O1"/>
    <mergeCell ref="A2:O2"/>
    <mergeCell ref="J6:J8"/>
    <mergeCell ref="F13:F14"/>
    <mergeCell ref="I13:I16"/>
    <mergeCell ref="H13:H16"/>
    <mergeCell ref="G13:G16"/>
    <mergeCell ref="E15:E16"/>
    <mergeCell ref="A3:O3"/>
    <mergeCell ref="A4:O4"/>
    <mergeCell ref="F141:K141"/>
    <mergeCell ref="M122:O122"/>
    <mergeCell ref="F125:L125"/>
    <mergeCell ref="F129:K129"/>
    <mergeCell ref="F130:K130"/>
    <mergeCell ref="F131:K131"/>
    <mergeCell ref="F137:K137"/>
    <mergeCell ref="F135:K135"/>
    <mergeCell ref="F15:F16"/>
    <mergeCell ref="F24:F25"/>
    <mergeCell ref="I29:I34"/>
    <mergeCell ref="G29:G34"/>
    <mergeCell ref="J29:J34"/>
    <mergeCell ref="I81:I87"/>
    <mergeCell ref="I88:I94"/>
    <mergeCell ref="F132:K132"/>
    <mergeCell ref="F134:K134"/>
    <mergeCell ref="A122:K122"/>
    <mergeCell ref="A81:A85"/>
    <mergeCell ref="B81:B85"/>
    <mergeCell ref="C81:C85"/>
    <mergeCell ref="A88:A92"/>
    <mergeCell ref="B88:B92"/>
    <mergeCell ref="C88:C92"/>
    <mergeCell ref="F140:K140"/>
    <mergeCell ref="H107:H111"/>
    <mergeCell ref="F110:F111"/>
    <mergeCell ref="C120:J120"/>
    <mergeCell ref="C121:J121"/>
    <mergeCell ref="C112:J112"/>
    <mergeCell ref="F118:F119"/>
    <mergeCell ref="I71:I76"/>
    <mergeCell ref="H71:H76"/>
    <mergeCell ref="D118:D119"/>
    <mergeCell ref="E118:E119"/>
    <mergeCell ref="C118:C119"/>
    <mergeCell ref="C107:C109"/>
    <mergeCell ref="C95:J95"/>
    <mergeCell ref="J88:J94"/>
    <mergeCell ref="G107:G111"/>
    <mergeCell ref="C93:C94"/>
    <mergeCell ref="F93:F94"/>
    <mergeCell ref="G88:G94"/>
    <mergeCell ref="E93:E94"/>
    <mergeCell ref="H115:H119"/>
    <mergeCell ref="G115:G119"/>
    <mergeCell ref="N5:O5"/>
    <mergeCell ref="D6:D8"/>
    <mergeCell ref="G6:G8"/>
    <mergeCell ref="M6:O6"/>
    <mergeCell ref="O7:O8"/>
    <mergeCell ref="F33:F34"/>
    <mergeCell ref="F138:K138"/>
    <mergeCell ref="I107:I111"/>
    <mergeCell ref="J107:J111"/>
    <mergeCell ref="H65:H70"/>
    <mergeCell ref="K6:K8"/>
    <mergeCell ref="L6:L8"/>
    <mergeCell ref="H6:H8"/>
    <mergeCell ref="I6:I8"/>
    <mergeCell ref="N7:N8"/>
    <mergeCell ref="E6:E8"/>
    <mergeCell ref="F6:F8"/>
    <mergeCell ref="J13:J16"/>
    <mergeCell ref="C17:J17"/>
    <mergeCell ref="C53:L54"/>
    <mergeCell ref="B38:L39"/>
    <mergeCell ref="G20:G25"/>
    <mergeCell ref="E33:E34"/>
    <mergeCell ref="G60:G64"/>
    <mergeCell ref="M7:M8"/>
    <mergeCell ref="H29:H34"/>
    <mergeCell ref="G43:G44"/>
    <mergeCell ref="E71:E73"/>
    <mergeCell ref="C49:C50"/>
    <mergeCell ref="F136:K136"/>
    <mergeCell ref="F128:K128"/>
    <mergeCell ref="F127:K127"/>
    <mergeCell ref="A118:A119"/>
    <mergeCell ref="B98:B103"/>
    <mergeCell ref="A93:A94"/>
    <mergeCell ref="A107:A109"/>
    <mergeCell ref="B107:B109"/>
    <mergeCell ref="A13:A14"/>
    <mergeCell ref="B13:B14"/>
    <mergeCell ref="C13:C14"/>
    <mergeCell ref="A6:A8"/>
    <mergeCell ref="B6:B8"/>
    <mergeCell ref="C6:C8"/>
    <mergeCell ref="A15:A16"/>
    <mergeCell ref="B53:B54"/>
    <mergeCell ref="B15:B16"/>
    <mergeCell ref="A24:A25"/>
    <mergeCell ref="H60:H64"/>
    <mergeCell ref="G98:G106"/>
    <mergeCell ref="E74:E76"/>
    <mergeCell ref="F139:K139"/>
    <mergeCell ref="E110:E111"/>
    <mergeCell ref="H81:H87"/>
    <mergeCell ref="B79:B80"/>
    <mergeCell ref="A115:A117"/>
    <mergeCell ref="B115:B117"/>
    <mergeCell ref="C115:C117"/>
    <mergeCell ref="F115:F117"/>
    <mergeCell ref="A98:A103"/>
    <mergeCell ref="B110:B111"/>
    <mergeCell ref="A110:A111"/>
    <mergeCell ref="F98:F100"/>
    <mergeCell ref="F104:F106"/>
    <mergeCell ref="F74:F76"/>
    <mergeCell ref="G71:G76"/>
    <mergeCell ref="B49:B50"/>
    <mergeCell ref="E49:E50"/>
    <mergeCell ref="G47:G50"/>
    <mergeCell ref="F49:F50"/>
    <mergeCell ref="A71:A73"/>
    <mergeCell ref="B71:B73"/>
    <mergeCell ref="A47:A48"/>
    <mergeCell ref="B47:B48"/>
    <mergeCell ref="A49:A50"/>
    <mergeCell ref="F71:F73"/>
    <mergeCell ref="F55:F57"/>
    <mergeCell ref="C65:C68"/>
    <mergeCell ref="F65:F68"/>
    <mergeCell ref="B60:B62"/>
    <mergeCell ref="C60:C62"/>
    <mergeCell ref="F60:F62"/>
    <mergeCell ref="B65:B68"/>
    <mergeCell ref="A60:A62"/>
    <mergeCell ref="F69:F70"/>
    <mergeCell ref="J43:J46"/>
    <mergeCell ref="I43:I46"/>
    <mergeCell ref="H43:H46"/>
    <mergeCell ref="A20:A23"/>
    <mergeCell ref="B20:B23"/>
    <mergeCell ref="C20:C23"/>
    <mergeCell ref="F20:F23"/>
    <mergeCell ref="A29:A32"/>
    <mergeCell ref="B36:J36"/>
    <mergeCell ref="A43:A44"/>
    <mergeCell ref="B43:B44"/>
    <mergeCell ref="C43:C44"/>
    <mergeCell ref="F43:F44"/>
    <mergeCell ref="A38:A39"/>
    <mergeCell ref="C41:L42"/>
    <mergeCell ref="B41:B42"/>
    <mergeCell ref="B24:B25"/>
    <mergeCell ref="H20:H23"/>
    <mergeCell ref="E24:E25"/>
    <mergeCell ref="C35:J35"/>
    <mergeCell ref="C26:J26"/>
    <mergeCell ref="B29:B32"/>
    <mergeCell ref="C29:C32"/>
    <mergeCell ref="E29:E32"/>
    <mergeCell ref="F29:F32"/>
    <mergeCell ref="B33:B34"/>
    <mergeCell ref="A33:A34"/>
  </mergeCells>
  <pageMargins left="0.70866141732283472" right="0.70866141732283472" top="0.74803149606299213" bottom="0.74803149606299213" header="0.31496062992125984" footer="0.31496062992125984"/>
  <pageSetup paperSize="9" scale="70" firstPageNumber="22" fitToHeight="0"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5"/>
  <sheetViews>
    <sheetView workbookViewId="0">
      <selection activeCell="R8" sqref="R8"/>
    </sheetView>
  </sheetViews>
  <sheetFormatPr defaultRowHeight="12.75" x14ac:dyDescent="0.2"/>
  <cols>
    <col min="1" max="1" width="3.5703125" style="361" customWidth="1"/>
    <col min="2" max="2" width="3.28515625" style="361" customWidth="1"/>
    <col min="3" max="4" width="3.7109375" style="361" customWidth="1"/>
    <col min="5" max="5" width="3.28515625" style="361" customWidth="1"/>
    <col min="6" max="6" width="38.5703125" style="361" customWidth="1"/>
    <col min="7" max="7" width="5.7109375" style="361" customWidth="1"/>
    <col min="8" max="8" width="6.140625" style="1428" customWidth="1"/>
    <col min="9" max="9" width="4.42578125" style="361" customWidth="1"/>
    <col min="10" max="10" width="31.42578125" style="361" customWidth="1"/>
    <col min="11" max="11" width="7.28515625" style="361" customWidth="1"/>
    <col min="12" max="12" width="10" style="361" customWidth="1"/>
    <col min="13" max="13" width="41.28515625" style="361" customWidth="1"/>
    <col min="14" max="14" width="9.140625" style="361" customWidth="1"/>
    <col min="15" max="15" width="8.28515625" style="361" customWidth="1"/>
    <col min="16" max="16384" width="9.140625" style="361"/>
  </cols>
  <sheetData>
    <row r="1" spans="1:20" ht="67.5" customHeight="1" x14ac:dyDescent="0.2">
      <c r="M1" s="3816" t="s">
        <v>1287</v>
      </c>
      <c r="N1" s="3816"/>
      <c r="O1" s="3816"/>
      <c r="Q1" s="905"/>
      <c r="R1" s="905"/>
      <c r="S1" s="905"/>
      <c r="T1" s="905"/>
    </row>
    <row r="2" spans="1:20" ht="25.5" customHeight="1" x14ac:dyDescent="0.2">
      <c r="A2" s="4556" t="s">
        <v>90</v>
      </c>
      <c r="B2" s="4556"/>
      <c r="C2" s="4556"/>
      <c r="D2" s="4556"/>
      <c r="E2" s="4556"/>
      <c r="F2" s="4556"/>
      <c r="G2" s="4556"/>
      <c r="H2" s="4556"/>
      <c r="I2" s="4556"/>
      <c r="J2" s="4556"/>
      <c r="K2" s="4556"/>
      <c r="L2" s="4556"/>
      <c r="M2" s="4556"/>
      <c r="N2" s="4556"/>
      <c r="O2" s="4556"/>
      <c r="Q2" s="905"/>
      <c r="R2" s="905"/>
      <c r="S2" s="905"/>
      <c r="T2" s="905"/>
    </row>
    <row r="3" spans="1:20" ht="20.25" customHeight="1" x14ac:dyDescent="0.2">
      <c r="A3" s="4005" t="s">
        <v>662</v>
      </c>
      <c r="B3" s="4005"/>
      <c r="C3" s="4005"/>
      <c r="D3" s="4005"/>
      <c r="E3" s="4005"/>
      <c r="F3" s="4005"/>
      <c r="G3" s="4005"/>
      <c r="H3" s="4005"/>
      <c r="I3" s="4005"/>
      <c r="J3" s="4005"/>
      <c r="K3" s="4005"/>
      <c r="L3" s="4005"/>
      <c r="M3" s="4005"/>
      <c r="N3" s="4005"/>
      <c r="O3" s="4005"/>
      <c r="Q3" s="905"/>
      <c r="R3" s="905"/>
      <c r="S3" s="905"/>
      <c r="T3" s="905"/>
    </row>
    <row r="4" spans="1:20" ht="14.25" x14ac:dyDescent="0.2">
      <c r="A4" s="4557" t="s">
        <v>92</v>
      </c>
      <c r="B4" s="4557"/>
      <c r="C4" s="4557"/>
      <c r="D4" s="4557"/>
      <c r="E4" s="4557"/>
      <c r="F4" s="4557"/>
      <c r="G4" s="4557"/>
      <c r="H4" s="4557"/>
      <c r="I4" s="4557"/>
      <c r="J4" s="4557"/>
      <c r="K4" s="4557"/>
      <c r="L4" s="4557"/>
      <c r="M4" s="4557"/>
      <c r="N4" s="4557"/>
      <c r="O4" s="4557"/>
    </row>
    <row r="5" spans="1:20" ht="12.75" customHeight="1" thickBot="1" x14ac:dyDescent="0.25">
      <c r="A5" s="903"/>
      <c r="B5" s="903"/>
      <c r="C5" s="903"/>
      <c r="D5" s="903"/>
      <c r="E5" s="903"/>
      <c r="F5" s="903"/>
      <c r="G5" s="903"/>
      <c r="H5" s="1632"/>
      <c r="I5" s="903"/>
      <c r="J5" s="903"/>
      <c r="K5" s="903"/>
      <c r="L5" s="903"/>
      <c r="M5" s="902"/>
      <c r="N5" s="4555" t="s">
        <v>623</v>
      </c>
      <c r="O5" s="4555"/>
    </row>
    <row r="6" spans="1:20" ht="21.75" customHeight="1" thickBot="1" x14ac:dyDescent="0.25">
      <c r="A6" s="4619" t="s">
        <v>0</v>
      </c>
      <c r="B6" s="4622" t="s">
        <v>1</v>
      </c>
      <c r="C6" s="4625" t="s">
        <v>2</v>
      </c>
      <c r="D6" s="4558" t="s">
        <v>93</v>
      </c>
      <c r="E6" s="4628" t="s">
        <v>3</v>
      </c>
      <c r="F6" s="4631" t="s">
        <v>4</v>
      </c>
      <c r="G6" s="3894" t="s">
        <v>2</v>
      </c>
      <c r="H6" s="4612" t="s">
        <v>5</v>
      </c>
      <c r="I6" s="4634" t="s">
        <v>6</v>
      </c>
      <c r="J6" s="4513" t="s">
        <v>94</v>
      </c>
      <c r="K6" s="4612" t="s">
        <v>7</v>
      </c>
      <c r="L6" s="4006" t="s">
        <v>95</v>
      </c>
      <c r="M6" s="4453" t="s">
        <v>96</v>
      </c>
      <c r="N6" s="4454"/>
      <c r="O6" s="4455"/>
    </row>
    <row r="7" spans="1:20" x14ac:dyDescent="0.2">
      <c r="A7" s="4620"/>
      <c r="B7" s="4623"/>
      <c r="C7" s="4626"/>
      <c r="D7" s="4559"/>
      <c r="E7" s="4629"/>
      <c r="F7" s="4632"/>
      <c r="G7" s="3895"/>
      <c r="H7" s="4613"/>
      <c r="I7" s="4635"/>
      <c r="J7" s="4514"/>
      <c r="K7" s="4613"/>
      <c r="L7" s="4007"/>
      <c r="M7" s="4615" t="s">
        <v>8</v>
      </c>
      <c r="N7" s="4617" t="s">
        <v>9</v>
      </c>
      <c r="O7" s="4536" t="s">
        <v>97</v>
      </c>
    </row>
    <row r="8" spans="1:20" ht="156.6" customHeight="1" thickBot="1" x14ac:dyDescent="0.25">
      <c r="A8" s="4621"/>
      <c r="B8" s="4624"/>
      <c r="C8" s="4627"/>
      <c r="D8" s="4560"/>
      <c r="E8" s="4630"/>
      <c r="F8" s="4633"/>
      <c r="G8" s="3896"/>
      <c r="H8" s="4614"/>
      <c r="I8" s="4636"/>
      <c r="J8" s="4514"/>
      <c r="K8" s="4614"/>
      <c r="L8" s="4008"/>
      <c r="M8" s="4616"/>
      <c r="N8" s="4618"/>
      <c r="O8" s="4537"/>
    </row>
    <row r="9" spans="1:20" ht="24" customHeight="1" thickBot="1" x14ac:dyDescent="0.25">
      <c r="A9" s="818" t="s">
        <v>10</v>
      </c>
      <c r="B9" s="1631"/>
      <c r="C9" s="814" t="s">
        <v>661</v>
      </c>
      <c r="D9" s="814"/>
      <c r="E9" s="1628"/>
      <c r="F9" s="1630"/>
      <c r="G9" s="1630"/>
      <c r="H9" s="1629"/>
      <c r="I9" s="1628"/>
      <c r="J9" s="1628"/>
      <c r="K9" s="1628"/>
      <c r="L9" s="1627"/>
      <c r="M9" s="547"/>
      <c r="N9" s="547"/>
      <c r="O9" s="1626"/>
    </row>
    <row r="10" spans="1:20" ht="49.5" customHeight="1" thickBot="1" x14ac:dyDescent="0.25">
      <c r="A10" s="1625"/>
      <c r="B10" s="1624"/>
      <c r="C10" s="1621"/>
      <c r="D10" s="1621"/>
      <c r="E10" s="1621"/>
      <c r="F10" s="1623"/>
      <c r="G10" s="1623"/>
      <c r="H10" s="1622"/>
      <c r="I10" s="1621"/>
      <c r="J10" s="1621"/>
      <c r="K10" s="1621"/>
      <c r="L10" s="1620"/>
      <c r="M10" s="1619" t="s">
        <v>11</v>
      </c>
      <c r="N10" s="1618" t="s">
        <v>12</v>
      </c>
      <c r="O10" s="1617" t="s">
        <v>13</v>
      </c>
    </row>
    <row r="11" spans="1:20" ht="25.9" customHeight="1" thickBot="1" x14ac:dyDescent="0.25">
      <c r="A11" s="1616" t="s">
        <v>10</v>
      </c>
      <c r="B11" s="834" t="s">
        <v>10</v>
      </c>
      <c r="C11" s="538" t="s">
        <v>660</v>
      </c>
      <c r="D11" s="537"/>
      <c r="E11" s="537"/>
      <c r="F11" s="537"/>
      <c r="G11" s="536"/>
      <c r="H11" s="1615"/>
      <c r="I11" s="536"/>
      <c r="J11" s="536"/>
      <c r="K11" s="536"/>
      <c r="L11" s="536"/>
      <c r="M11" s="536"/>
      <c r="N11" s="536"/>
      <c r="O11" s="535"/>
    </row>
    <row r="12" spans="1:20" ht="16.149999999999999" customHeight="1" x14ac:dyDescent="0.2">
      <c r="A12" s="4607" t="s">
        <v>10</v>
      </c>
      <c r="B12" s="3911" t="s">
        <v>10</v>
      </c>
      <c r="C12" s="1593" t="s">
        <v>10</v>
      </c>
      <c r="D12" s="764"/>
      <c r="E12" s="763"/>
      <c r="F12" s="4538" t="s">
        <v>659</v>
      </c>
      <c r="G12" s="4563" t="s">
        <v>98</v>
      </c>
      <c r="H12" s="3917" t="s">
        <v>20</v>
      </c>
      <c r="I12" s="3940" t="s">
        <v>472</v>
      </c>
      <c r="J12" s="4385" t="s">
        <v>187</v>
      </c>
      <c r="K12" s="1496" t="s">
        <v>625</v>
      </c>
      <c r="L12" s="666">
        <v>5</v>
      </c>
      <c r="M12" s="1607" t="s">
        <v>658</v>
      </c>
      <c r="N12" s="1530" t="s">
        <v>19</v>
      </c>
      <c r="O12" s="652">
        <v>3</v>
      </c>
    </row>
    <row r="13" spans="1:20" ht="25.15" customHeight="1" x14ac:dyDescent="0.2">
      <c r="A13" s="4608"/>
      <c r="B13" s="3912"/>
      <c r="C13" s="641"/>
      <c r="D13" s="640"/>
      <c r="E13" s="759"/>
      <c r="F13" s="4596"/>
      <c r="G13" s="4564"/>
      <c r="H13" s="3918"/>
      <c r="I13" s="3941"/>
      <c r="J13" s="4386"/>
      <c r="K13" s="1614"/>
      <c r="L13" s="1613"/>
      <c r="M13" s="1606" t="s">
        <v>657</v>
      </c>
      <c r="N13" s="1528" t="s">
        <v>19</v>
      </c>
      <c r="O13" s="726">
        <v>15</v>
      </c>
    </row>
    <row r="14" spans="1:20" ht="13.9" customHeight="1" thickBot="1" x14ac:dyDescent="0.25">
      <c r="A14" s="4609"/>
      <c r="B14" s="3913"/>
      <c r="C14" s="1612"/>
      <c r="D14" s="630"/>
      <c r="E14" s="757"/>
      <c r="F14" s="4597"/>
      <c r="G14" s="4564"/>
      <c r="H14" s="3918"/>
      <c r="I14" s="3941"/>
      <c r="J14" s="4386"/>
      <c r="K14" s="1488" t="s">
        <v>32</v>
      </c>
      <c r="L14" s="1487">
        <f>SUM(L12:L12)</f>
        <v>5</v>
      </c>
      <c r="M14" s="1610"/>
      <c r="N14" s="1590"/>
      <c r="O14" s="1484"/>
    </row>
    <row r="15" spans="1:20" ht="22.5" customHeight="1" thickBot="1" x14ac:dyDescent="0.25">
      <c r="A15" s="4607" t="s">
        <v>10</v>
      </c>
      <c r="B15" s="3911" t="s">
        <v>10</v>
      </c>
      <c r="C15" s="1593" t="s">
        <v>10</v>
      </c>
      <c r="D15" s="4610" t="s">
        <v>10</v>
      </c>
      <c r="E15" s="1599"/>
      <c r="F15" s="4580" t="s">
        <v>659</v>
      </c>
      <c r="G15" s="4564"/>
      <c r="H15" s="3918"/>
      <c r="I15" s="3941"/>
      <c r="J15" s="4386"/>
      <c r="K15" s="1611" t="s">
        <v>625</v>
      </c>
      <c r="L15" s="1483">
        <v>5</v>
      </c>
      <c r="M15" s="1610"/>
      <c r="N15" s="1590"/>
      <c r="O15" s="1484"/>
    </row>
    <row r="16" spans="1:20" ht="21" customHeight="1" thickBot="1" x14ac:dyDescent="0.25">
      <c r="A16" s="4609"/>
      <c r="B16" s="3913"/>
      <c r="C16" s="826"/>
      <c r="D16" s="4611"/>
      <c r="E16" s="1599"/>
      <c r="F16" s="4655"/>
      <c r="G16" s="4565"/>
      <c r="H16" s="3919"/>
      <c r="I16" s="3942"/>
      <c r="J16" s="4387"/>
      <c r="K16" s="1588" t="s">
        <v>32</v>
      </c>
      <c r="L16" s="1501">
        <f>SUM(L15)</f>
        <v>5</v>
      </c>
      <c r="M16" s="1609"/>
      <c r="N16" s="1608"/>
      <c r="O16" s="1498"/>
    </row>
    <row r="17" spans="1:15" ht="12.75" customHeight="1" x14ac:dyDescent="0.2">
      <c r="A17" s="4534" t="s">
        <v>10</v>
      </c>
      <c r="B17" s="4523" t="s">
        <v>10</v>
      </c>
      <c r="C17" s="4525" t="s">
        <v>33</v>
      </c>
      <c r="D17" s="764"/>
      <c r="E17" s="763"/>
      <c r="F17" s="4538" t="s">
        <v>655</v>
      </c>
      <c r="G17" s="4563" t="s">
        <v>99</v>
      </c>
      <c r="H17" s="3917" t="s">
        <v>20</v>
      </c>
      <c r="I17" s="3940" t="s">
        <v>472</v>
      </c>
      <c r="J17" s="4385" t="s">
        <v>187</v>
      </c>
      <c r="K17" s="1496" t="s">
        <v>625</v>
      </c>
      <c r="L17" s="666">
        <v>7</v>
      </c>
      <c r="M17" s="1607" t="s">
        <v>658</v>
      </c>
      <c r="N17" s="1530" t="s">
        <v>19</v>
      </c>
      <c r="O17" s="652">
        <v>20</v>
      </c>
    </row>
    <row r="18" spans="1:15" x14ac:dyDescent="0.2">
      <c r="A18" s="4552"/>
      <c r="B18" s="3912"/>
      <c r="C18" s="4526"/>
      <c r="D18" s="640"/>
      <c r="E18" s="759"/>
      <c r="F18" s="4596"/>
      <c r="G18" s="4564"/>
      <c r="H18" s="3918"/>
      <c r="I18" s="3941"/>
      <c r="J18" s="4386"/>
      <c r="K18" s="1494" t="s">
        <v>29</v>
      </c>
      <c r="L18" s="1493">
        <v>12</v>
      </c>
      <c r="M18" s="1606" t="s">
        <v>657</v>
      </c>
      <c r="N18" s="1528" t="s">
        <v>19</v>
      </c>
      <c r="O18" s="726">
        <v>4</v>
      </c>
    </row>
    <row r="19" spans="1:15" ht="39" customHeight="1" thickBot="1" x14ac:dyDescent="0.25">
      <c r="A19" s="4535"/>
      <c r="B19" s="4524"/>
      <c r="C19" s="4527"/>
      <c r="D19" s="630"/>
      <c r="E19" s="757"/>
      <c r="F19" s="4539"/>
      <c r="G19" s="4564"/>
      <c r="H19" s="3918"/>
      <c r="I19" s="3941"/>
      <c r="J19" s="4386"/>
      <c r="K19" s="1605" t="s">
        <v>32</v>
      </c>
      <c r="L19" s="1604">
        <f>SUM(L17:L18)</f>
        <v>19</v>
      </c>
      <c r="M19" s="1603" t="s">
        <v>656</v>
      </c>
      <c r="N19" s="1476" t="s">
        <v>19</v>
      </c>
      <c r="O19" s="1600">
        <v>1</v>
      </c>
    </row>
    <row r="20" spans="1:15" ht="23.25" customHeight="1" x14ac:dyDescent="0.2">
      <c r="A20" s="4607" t="s">
        <v>10</v>
      </c>
      <c r="B20" s="3911" t="s">
        <v>10</v>
      </c>
      <c r="C20" s="1593" t="s">
        <v>33</v>
      </c>
      <c r="D20" s="4610" t="s">
        <v>10</v>
      </c>
      <c r="E20" s="1599"/>
      <c r="F20" s="4580" t="s">
        <v>655</v>
      </c>
      <c r="G20" s="4564"/>
      <c r="H20" s="3918"/>
      <c r="I20" s="3941"/>
      <c r="J20" s="4386"/>
      <c r="K20" s="656" t="s">
        <v>625</v>
      </c>
      <c r="L20" s="1483">
        <v>7</v>
      </c>
      <c r="M20" s="1601"/>
      <c r="N20" s="1476"/>
      <c r="O20" s="740"/>
    </row>
    <row r="21" spans="1:15" ht="20.25" customHeight="1" thickBot="1" x14ac:dyDescent="0.25">
      <c r="A21" s="4608"/>
      <c r="B21" s="3912"/>
      <c r="C21" s="826"/>
      <c r="D21" s="4663"/>
      <c r="E21" s="1599"/>
      <c r="F21" s="4659"/>
      <c r="G21" s="4564"/>
      <c r="H21" s="3918"/>
      <c r="I21" s="3941"/>
      <c r="J21" s="4386"/>
      <c r="K21" s="1479" t="s">
        <v>29</v>
      </c>
      <c r="L21" s="1602">
        <v>12</v>
      </c>
      <c r="M21" s="1601"/>
      <c r="N21" s="1476"/>
      <c r="O21" s="1600"/>
    </row>
    <row r="22" spans="1:15" ht="25.5" customHeight="1" thickBot="1" x14ac:dyDescent="0.25">
      <c r="A22" s="4609"/>
      <c r="B22" s="3913"/>
      <c r="C22" s="826"/>
      <c r="D22" s="4611"/>
      <c r="E22" s="1599"/>
      <c r="F22" s="4149"/>
      <c r="G22" s="4565"/>
      <c r="H22" s="3919"/>
      <c r="I22" s="3942"/>
      <c r="J22" s="4387"/>
      <c r="K22" s="1588" t="s">
        <v>32</v>
      </c>
      <c r="L22" s="1598">
        <f>SUM(L20:L21)</f>
        <v>19</v>
      </c>
      <c r="M22" s="1597"/>
      <c r="N22" s="1471"/>
      <c r="O22" s="1596"/>
    </row>
    <row r="23" spans="1:15" ht="25.5" customHeight="1" x14ac:dyDescent="0.2">
      <c r="A23" s="4534" t="s">
        <v>10</v>
      </c>
      <c r="B23" s="4523" t="s">
        <v>10</v>
      </c>
      <c r="C23" s="4525" t="s">
        <v>38</v>
      </c>
      <c r="D23" s="764"/>
      <c r="E23" s="763"/>
      <c r="F23" s="4538" t="s">
        <v>653</v>
      </c>
      <c r="G23" s="4563" t="s">
        <v>100</v>
      </c>
      <c r="H23" s="4637" t="s">
        <v>20</v>
      </c>
      <c r="I23" s="3940" t="s">
        <v>472</v>
      </c>
      <c r="J23" s="4385" t="s">
        <v>187</v>
      </c>
      <c r="K23" s="1496" t="s">
        <v>625</v>
      </c>
      <c r="L23" s="666">
        <v>10.9</v>
      </c>
      <c r="M23" s="1595" t="s">
        <v>654</v>
      </c>
      <c r="N23" s="1530" t="s">
        <v>19</v>
      </c>
      <c r="O23" s="652">
        <v>1</v>
      </c>
    </row>
    <row r="24" spans="1:15" ht="21.6" customHeight="1" thickBot="1" x14ac:dyDescent="0.25">
      <c r="A24" s="4535"/>
      <c r="B24" s="4524"/>
      <c r="C24" s="4527"/>
      <c r="D24" s="630"/>
      <c r="E24" s="757"/>
      <c r="F24" s="4539"/>
      <c r="G24" s="4564"/>
      <c r="H24" s="4638"/>
      <c r="I24" s="3941"/>
      <c r="J24" s="4386"/>
      <c r="K24" s="1488" t="s">
        <v>32</v>
      </c>
      <c r="L24" s="1487">
        <f>SUM(L23:L23)</f>
        <v>10.9</v>
      </c>
      <c r="M24" s="1594"/>
      <c r="N24" s="1590"/>
      <c r="O24" s="1484"/>
    </row>
    <row r="25" spans="1:15" ht="21.6" customHeight="1" thickBot="1" x14ac:dyDescent="0.25">
      <c r="A25" s="4607" t="s">
        <v>10</v>
      </c>
      <c r="B25" s="3911" t="s">
        <v>10</v>
      </c>
      <c r="C25" s="1593" t="s">
        <v>38</v>
      </c>
      <c r="D25" s="4610" t="s">
        <v>10</v>
      </c>
      <c r="E25" s="4661"/>
      <c r="F25" s="4580" t="s">
        <v>653</v>
      </c>
      <c r="G25" s="4564"/>
      <c r="H25" s="4638"/>
      <c r="I25" s="3941"/>
      <c r="J25" s="4386"/>
      <c r="K25" s="1479" t="s">
        <v>625</v>
      </c>
      <c r="L25" s="1592">
        <v>10.9</v>
      </c>
      <c r="M25" s="1591"/>
      <c r="N25" s="1590"/>
      <c r="O25" s="1480"/>
    </row>
    <row r="26" spans="1:15" ht="21.6" customHeight="1" thickBot="1" x14ac:dyDescent="0.25">
      <c r="A26" s="4609"/>
      <c r="B26" s="3913"/>
      <c r="C26" s="1589"/>
      <c r="D26" s="4611"/>
      <c r="E26" s="4662"/>
      <c r="F26" s="4149"/>
      <c r="G26" s="4565"/>
      <c r="H26" s="4639"/>
      <c r="I26" s="3942"/>
      <c r="J26" s="4387"/>
      <c r="K26" s="1588" t="s">
        <v>32</v>
      </c>
      <c r="L26" s="1473">
        <f>SUM(L25)</f>
        <v>10.9</v>
      </c>
      <c r="M26" s="1587"/>
      <c r="N26" s="1586"/>
      <c r="O26" s="1470"/>
    </row>
    <row r="27" spans="1:15" ht="28.5" customHeight="1" thickBot="1" x14ac:dyDescent="0.25">
      <c r="A27" s="632" t="s">
        <v>10</v>
      </c>
      <c r="B27" s="621" t="s">
        <v>10</v>
      </c>
      <c r="C27" s="4664" t="s">
        <v>50</v>
      </c>
      <c r="D27" s="4041"/>
      <c r="E27" s="4041"/>
      <c r="F27" s="4041"/>
      <c r="G27" s="4041"/>
      <c r="H27" s="4041"/>
      <c r="I27" s="4041"/>
      <c r="J27" s="4042"/>
      <c r="K27" s="836" t="s">
        <v>32</v>
      </c>
      <c r="L27" s="1585">
        <f>L14+L19+L24</f>
        <v>34.9</v>
      </c>
      <c r="M27" s="1584"/>
      <c r="N27" s="1584"/>
      <c r="O27" s="1583"/>
    </row>
    <row r="28" spans="1:15" ht="56.25" customHeight="1" thickBot="1" x14ac:dyDescent="0.25">
      <c r="A28" s="835" t="s">
        <v>10</v>
      </c>
      <c r="B28" s="621" t="s">
        <v>33</v>
      </c>
      <c r="C28" s="1582" t="s">
        <v>652</v>
      </c>
      <c r="D28" s="1580"/>
      <c r="E28" s="1580"/>
      <c r="F28" s="1580"/>
      <c r="G28" s="1580"/>
      <c r="H28" s="1581"/>
      <c r="I28" s="1580"/>
      <c r="J28" s="1580"/>
      <c r="K28" s="1579"/>
      <c r="L28" s="1579"/>
      <c r="M28" s="1578" t="s">
        <v>651</v>
      </c>
      <c r="N28" s="1577" t="s">
        <v>17</v>
      </c>
      <c r="O28" s="1576">
        <v>10</v>
      </c>
    </row>
    <row r="29" spans="1:15" ht="12.75" customHeight="1" x14ac:dyDescent="0.2">
      <c r="A29" s="4540" t="s">
        <v>10</v>
      </c>
      <c r="B29" s="4543" t="s">
        <v>33</v>
      </c>
      <c r="C29" s="4546" t="s">
        <v>10</v>
      </c>
      <c r="D29" s="1497"/>
      <c r="E29" s="4569"/>
      <c r="F29" s="4538" t="s">
        <v>649</v>
      </c>
      <c r="G29" s="4563" t="s">
        <v>480</v>
      </c>
      <c r="H29" s="4646" t="s">
        <v>20</v>
      </c>
      <c r="I29" s="4649" t="s">
        <v>472</v>
      </c>
      <c r="J29" s="4385" t="s">
        <v>187</v>
      </c>
      <c r="K29" s="1547" t="s">
        <v>625</v>
      </c>
      <c r="L29" s="1518">
        <f>L32</f>
        <v>95</v>
      </c>
      <c r="M29" s="898" t="s">
        <v>650</v>
      </c>
      <c r="N29" s="653" t="s">
        <v>19</v>
      </c>
      <c r="O29" s="652">
        <v>12</v>
      </c>
    </row>
    <row r="30" spans="1:15" x14ac:dyDescent="0.2">
      <c r="A30" s="4541"/>
      <c r="B30" s="4544"/>
      <c r="C30" s="4547"/>
      <c r="D30" s="1495"/>
      <c r="E30" s="4570"/>
      <c r="F30" s="4596"/>
      <c r="G30" s="4564"/>
      <c r="H30" s="4647"/>
      <c r="I30" s="4650"/>
      <c r="J30" s="4386"/>
      <c r="K30" s="1546" t="s">
        <v>29</v>
      </c>
      <c r="L30" s="1575">
        <f>L33</f>
        <v>173.37</v>
      </c>
      <c r="M30" s="1565"/>
      <c r="N30" s="1574"/>
      <c r="O30" s="421"/>
    </row>
    <row r="31" spans="1:15" ht="28.5" customHeight="1" thickBot="1" x14ac:dyDescent="0.25">
      <c r="A31" s="4542"/>
      <c r="B31" s="4545"/>
      <c r="C31" s="4548"/>
      <c r="D31" s="1489"/>
      <c r="E31" s="4570"/>
      <c r="F31" s="4597"/>
      <c r="G31" s="4564"/>
      <c r="H31" s="4647"/>
      <c r="I31" s="4650"/>
      <c r="J31" s="4386"/>
      <c r="K31" s="1573" t="s">
        <v>32</v>
      </c>
      <c r="L31" s="1517">
        <f>SUM(L29:L30)</f>
        <v>268.37</v>
      </c>
      <c r="M31" s="1572"/>
      <c r="N31" s="1571"/>
      <c r="O31" s="1570"/>
    </row>
    <row r="32" spans="1:15" ht="18" customHeight="1" x14ac:dyDescent="0.2">
      <c r="A32" s="4540" t="s">
        <v>10</v>
      </c>
      <c r="B32" s="4543" t="s">
        <v>33</v>
      </c>
      <c r="C32" s="4546" t="s">
        <v>10</v>
      </c>
      <c r="D32" s="4643" t="s">
        <v>10</v>
      </c>
      <c r="E32" s="4570"/>
      <c r="F32" s="4580" t="s">
        <v>649</v>
      </c>
      <c r="G32" s="4564"/>
      <c r="H32" s="4647"/>
      <c r="I32" s="4650"/>
      <c r="J32" s="4386"/>
      <c r="K32" s="1543" t="s">
        <v>625</v>
      </c>
      <c r="L32" s="1483">
        <v>95</v>
      </c>
      <c r="M32" s="1569"/>
      <c r="N32" s="1568"/>
      <c r="O32" s="1567"/>
    </row>
    <row r="33" spans="1:15" ht="14.25" customHeight="1" x14ac:dyDescent="0.2">
      <c r="A33" s="4541"/>
      <c r="B33" s="4544"/>
      <c r="C33" s="4547"/>
      <c r="D33" s="4644"/>
      <c r="E33" s="4570"/>
      <c r="F33" s="4659"/>
      <c r="G33" s="4564"/>
      <c r="H33" s="4647"/>
      <c r="I33" s="4650"/>
      <c r="J33" s="4386"/>
      <c r="K33" s="1540" t="s">
        <v>29</v>
      </c>
      <c r="L33" s="1566">
        <v>173.37</v>
      </c>
      <c r="M33" s="1565"/>
      <c r="N33" s="1564"/>
      <c r="O33" s="1563"/>
    </row>
    <row r="34" spans="1:15" ht="23.25" customHeight="1" thickBot="1" x14ac:dyDescent="0.25">
      <c r="A34" s="4542"/>
      <c r="B34" s="4545"/>
      <c r="C34" s="4548"/>
      <c r="D34" s="4660"/>
      <c r="E34" s="4571"/>
      <c r="F34" s="4655"/>
      <c r="G34" s="4565"/>
      <c r="H34" s="4648"/>
      <c r="I34" s="4651"/>
      <c r="J34" s="4387"/>
      <c r="K34" s="1562" t="s">
        <v>32</v>
      </c>
      <c r="L34" s="1511">
        <f>SUM(L32:L33)</f>
        <v>268.37</v>
      </c>
      <c r="M34" s="1561"/>
      <c r="N34" s="1560"/>
      <c r="O34" s="1559"/>
    </row>
    <row r="35" spans="1:15" ht="12.75" customHeight="1" x14ac:dyDescent="0.2">
      <c r="A35" s="4534" t="s">
        <v>10</v>
      </c>
      <c r="B35" s="4523" t="s">
        <v>33</v>
      </c>
      <c r="C35" s="4525" t="s">
        <v>33</v>
      </c>
      <c r="D35" s="764"/>
      <c r="E35" s="4642"/>
      <c r="F35" s="4538" t="s">
        <v>647</v>
      </c>
      <c r="G35" s="4563" t="s">
        <v>470</v>
      </c>
      <c r="H35" s="3917" t="s">
        <v>20</v>
      </c>
      <c r="I35" s="3940" t="s">
        <v>472</v>
      </c>
      <c r="J35" s="4385" t="s">
        <v>187</v>
      </c>
      <c r="K35" s="1496" t="s">
        <v>625</v>
      </c>
      <c r="L35" s="666">
        <f>L37</f>
        <v>30</v>
      </c>
      <c r="M35" s="4531" t="s">
        <v>648</v>
      </c>
      <c r="N35" s="653"/>
      <c r="O35" s="652" t="s">
        <v>362</v>
      </c>
    </row>
    <row r="36" spans="1:15" ht="42" customHeight="1" thickBot="1" x14ac:dyDescent="0.25">
      <c r="A36" s="4535"/>
      <c r="B36" s="4524"/>
      <c r="C36" s="4527"/>
      <c r="D36" s="630"/>
      <c r="E36" s="4561"/>
      <c r="F36" s="4539"/>
      <c r="G36" s="4564"/>
      <c r="H36" s="3918"/>
      <c r="I36" s="3941"/>
      <c r="J36" s="4386"/>
      <c r="K36" s="1488" t="s">
        <v>32</v>
      </c>
      <c r="L36" s="1487">
        <f>SUM(L35:L35)</f>
        <v>30</v>
      </c>
      <c r="M36" s="4533"/>
      <c r="N36" s="1537"/>
      <c r="O36" s="1536"/>
    </row>
    <row r="37" spans="1:15" ht="27" customHeight="1" x14ac:dyDescent="0.2">
      <c r="A37" s="4534" t="s">
        <v>10</v>
      </c>
      <c r="B37" s="4523" t="s">
        <v>33</v>
      </c>
      <c r="C37" s="4525" t="s">
        <v>33</v>
      </c>
      <c r="D37" s="1506" t="s">
        <v>10</v>
      </c>
      <c r="E37" s="4561"/>
      <c r="F37" s="4580" t="s">
        <v>647</v>
      </c>
      <c r="G37" s="4564"/>
      <c r="H37" s="3918"/>
      <c r="I37" s="3941"/>
      <c r="J37" s="4386"/>
      <c r="K37" s="656" t="s">
        <v>625</v>
      </c>
      <c r="L37" s="1483">
        <v>30</v>
      </c>
      <c r="M37" s="654"/>
      <c r="N37" s="1535"/>
      <c r="O37" s="1534"/>
    </row>
    <row r="38" spans="1:15" ht="27" customHeight="1" thickBot="1" x14ac:dyDescent="0.25">
      <c r="A38" s="4535"/>
      <c r="B38" s="4524"/>
      <c r="C38" s="4527"/>
      <c r="D38" s="1558"/>
      <c r="E38" s="4562"/>
      <c r="F38" s="4149"/>
      <c r="G38" s="4565"/>
      <c r="H38" s="3919"/>
      <c r="I38" s="3942"/>
      <c r="J38" s="4387"/>
      <c r="K38" s="1474" t="s">
        <v>32</v>
      </c>
      <c r="L38" s="1501">
        <f>SUM(L37)</f>
        <v>30</v>
      </c>
      <c r="M38" s="1492"/>
      <c r="N38" s="1499"/>
      <c r="O38" s="1498"/>
    </row>
    <row r="39" spans="1:15" ht="12.75" customHeight="1" x14ac:dyDescent="0.2">
      <c r="A39" s="4534" t="s">
        <v>10</v>
      </c>
      <c r="B39" s="4523" t="s">
        <v>33</v>
      </c>
      <c r="C39" s="4525" t="s">
        <v>38</v>
      </c>
      <c r="D39" s="1557"/>
      <c r="E39" s="1556"/>
      <c r="F39" s="4528" t="s">
        <v>644</v>
      </c>
      <c r="G39" s="4563" t="s">
        <v>646</v>
      </c>
      <c r="H39" s="3917" t="s">
        <v>20</v>
      </c>
      <c r="I39" s="3940" t="s">
        <v>472</v>
      </c>
      <c r="J39" s="4385" t="s">
        <v>187</v>
      </c>
      <c r="K39" s="1496" t="s">
        <v>625</v>
      </c>
      <c r="L39" s="666">
        <f>L42</f>
        <v>10</v>
      </c>
      <c r="M39" s="4531" t="s">
        <v>645</v>
      </c>
      <c r="N39" s="653" t="s">
        <v>19</v>
      </c>
      <c r="O39" s="652">
        <v>2</v>
      </c>
    </row>
    <row r="40" spans="1:15" x14ac:dyDescent="0.2">
      <c r="A40" s="4552"/>
      <c r="B40" s="3912"/>
      <c r="C40" s="4526"/>
      <c r="D40" s="640"/>
      <c r="E40" s="4561"/>
      <c r="F40" s="4529"/>
      <c r="G40" s="4564"/>
      <c r="H40" s="3918"/>
      <c r="I40" s="3941"/>
      <c r="J40" s="4386"/>
      <c r="K40" s="1494" t="s">
        <v>29</v>
      </c>
      <c r="L40" s="1555">
        <f>L43</f>
        <v>58</v>
      </c>
      <c r="M40" s="4532"/>
      <c r="N40" s="1491"/>
      <c r="O40" s="1554"/>
    </row>
    <row r="41" spans="1:15" ht="25.9" customHeight="1" thickBot="1" x14ac:dyDescent="0.25">
      <c r="A41" s="4535"/>
      <c r="B41" s="4524"/>
      <c r="C41" s="4527"/>
      <c r="D41" s="630"/>
      <c r="E41" s="4561"/>
      <c r="F41" s="4530"/>
      <c r="G41" s="4564"/>
      <c r="H41" s="3918"/>
      <c r="I41" s="3941"/>
      <c r="J41" s="4386"/>
      <c r="K41" s="1488" t="s">
        <v>32</v>
      </c>
      <c r="L41" s="1487">
        <f>SUM(L39:L40)</f>
        <v>68</v>
      </c>
      <c r="M41" s="4533"/>
      <c r="N41" s="1537"/>
      <c r="O41" s="1553"/>
    </row>
    <row r="42" spans="1:15" ht="19.5" customHeight="1" x14ac:dyDescent="0.2">
      <c r="A42" s="4534" t="s">
        <v>10</v>
      </c>
      <c r="B42" s="4523" t="s">
        <v>33</v>
      </c>
      <c r="C42" s="4525" t="s">
        <v>38</v>
      </c>
      <c r="D42" s="1506" t="s">
        <v>10</v>
      </c>
      <c r="E42" s="4561"/>
      <c r="F42" s="4581" t="s">
        <v>644</v>
      </c>
      <c r="G42" s="4564"/>
      <c r="H42" s="3918"/>
      <c r="I42" s="3941"/>
      <c r="J42" s="4386"/>
      <c r="K42" s="656" t="s">
        <v>625</v>
      </c>
      <c r="L42" s="1542">
        <v>10</v>
      </c>
      <c r="M42" s="654"/>
      <c r="N42" s="1535"/>
      <c r="O42" s="1552"/>
    </row>
    <row r="43" spans="1:15" ht="15" customHeight="1" x14ac:dyDescent="0.2">
      <c r="A43" s="4552"/>
      <c r="B43" s="3912"/>
      <c r="C43" s="4526"/>
      <c r="D43" s="1549"/>
      <c r="E43" s="4561"/>
      <c r="F43" s="4582"/>
      <c r="G43" s="4564"/>
      <c r="H43" s="3918"/>
      <c r="I43" s="3941"/>
      <c r="J43" s="4386"/>
      <c r="K43" s="1479" t="s">
        <v>29</v>
      </c>
      <c r="L43" s="1551">
        <v>58</v>
      </c>
      <c r="M43" s="1486"/>
      <c r="N43" s="1507"/>
      <c r="O43" s="1550"/>
    </row>
    <row r="44" spans="1:15" ht="21" customHeight="1" thickBot="1" x14ac:dyDescent="0.25">
      <c r="A44" s="4535"/>
      <c r="B44" s="4524"/>
      <c r="C44" s="4527"/>
      <c r="D44" s="1549"/>
      <c r="E44" s="4562"/>
      <c r="F44" s="4583"/>
      <c r="G44" s="4565"/>
      <c r="H44" s="3919"/>
      <c r="I44" s="3942"/>
      <c r="J44" s="4387"/>
      <c r="K44" s="1474" t="s">
        <v>32</v>
      </c>
      <c r="L44" s="1501">
        <f>SUM(L42:L43)</f>
        <v>68</v>
      </c>
      <c r="M44" s="1492"/>
      <c r="N44" s="1499"/>
      <c r="O44" s="1548"/>
    </row>
    <row r="45" spans="1:15" ht="18" customHeight="1" x14ac:dyDescent="0.2">
      <c r="A45" s="4540" t="s">
        <v>10</v>
      </c>
      <c r="B45" s="4543" t="s">
        <v>33</v>
      </c>
      <c r="C45" s="4546" t="s">
        <v>42</v>
      </c>
      <c r="D45" s="1497"/>
      <c r="E45" s="4569"/>
      <c r="F45" s="4549" t="s">
        <v>641</v>
      </c>
      <c r="G45" s="4563" t="s">
        <v>643</v>
      </c>
      <c r="H45" s="3917" t="s">
        <v>20</v>
      </c>
      <c r="I45" s="3940" t="s">
        <v>472</v>
      </c>
      <c r="J45" s="4385" t="s">
        <v>187</v>
      </c>
      <c r="K45" s="1547" t="s">
        <v>625</v>
      </c>
      <c r="L45" s="666">
        <f>L48</f>
        <v>59.1</v>
      </c>
      <c r="M45" s="654" t="s">
        <v>642</v>
      </c>
      <c r="N45" s="653" t="s">
        <v>19</v>
      </c>
      <c r="O45" s="652">
        <v>5</v>
      </c>
    </row>
    <row r="46" spans="1:15" x14ac:dyDescent="0.2">
      <c r="A46" s="4541"/>
      <c r="B46" s="4544"/>
      <c r="C46" s="4547"/>
      <c r="D46" s="1495"/>
      <c r="E46" s="4570"/>
      <c r="F46" s="4550"/>
      <c r="G46" s="4564"/>
      <c r="H46" s="3918"/>
      <c r="I46" s="3941"/>
      <c r="J46" s="4386"/>
      <c r="K46" s="1546" t="s">
        <v>29</v>
      </c>
      <c r="L46" s="1545">
        <f>L49</f>
        <v>81.36</v>
      </c>
      <c r="M46" s="1492"/>
      <c r="N46" s="1491"/>
      <c r="O46" s="1490"/>
    </row>
    <row r="47" spans="1:15" ht="16.149999999999999" customHeight="1" thickBot="1" x14ac:dyDescent="0.25">
      <c r="A47" s="4542"/>
      <c r="B47" s="4545"/>
      <c r="C47" s="4548"/>
      <c r="D47" s="1489"/>
      <c r="E47" s="4570"/>
      <c r="F47" s="4551"/>
      <c r="G47" s="4564"/>
      <c r="H47" s="3918"/>
      <c r="I47" s="3941"/>
      <c r="J47" s="4386"/>
      <c r="K47" s="1488" t="s">
        <v>32</v>
      </c>
      <c r="L47" s="1487">
        <f>SUM(L45:L46)</f>
        <v>140.46</v>
      </c>
      <c r="M47" s="1544"/>
      <c r="N47" s="1537"/>
      <c r="O47" s="1536"/>
    </row>
    <row r="48" spans="1:15" ht="16.149999999999999" customHeight="1" x14ac:dyDescent="0.2">
      <c r="A48" s="4540" t="s">
        <v>10</v>
      </c>
      <c r="B48" s="4543" t="s">
        <v>33</v>
      </c>
      <c r="C48" s="4546" t="s">
        <v>42</v>
      </c>
      <c r="D48" s="1506" t="s">
        <v>10</v>
      </c>
      <c r="E48" s="4570"/>
      <c r="F48" s="4656" t="s">
        <v>641</v>
      </c>
      <c r="G48" s="4564"/>
      <c r="H48" s="3918"/>
      <c r="I48" s="3941"/>
      <c r="J48" s="4386"/>
      <c r="K48" s="1543" t="s">
        <v>625</v>
      </c>
      <c r="L48" s="1542">
        <v>59.1</v>
      </c>
      <c r="M48" s="1541"/>
      <c r="N48" s="1535"/>
      <c r="O48" s="1534"/>
    </row>
    <row r="49" spans="1:18" ht="16.149999999999999" customHeight="1" x14ac:dyDescent="0.2">
      <c r="A49" s="4541"/>
      <c r="B49" s="4544"/>
      <c r="C49" s="4547"/>
      <c r="D49" s="1502"/>
      <c r="E49" s="4570"/>
      <c r="F49" s="4657"/>
      <c r="G49" s="4564"/>
      <c r="H49" s="3918"/>
      <c r="I49" s="3941"/>
      <c r="J49" s="4386"/>
      <c r="K49" s="1540" t="s">
        <v>29</v>
      </c>
      <c r="L49" s="1539">
        <v>81.36</v>
      </c>
      <c r="M49" s="1508"/>
      <c r="N49" s="1507"/>
      <c r="O49" s="1484"/>
    </row>
    <row r="50" spans="1:18" ht="16.149999999999999" customHeight="1" thickBot="1" x14ac:dyDescent="0.25">
      <c r="A50" s="4542"/>
      <c r="B50" s="4545"/>
      <c r="C50" s="4548"/>
      <c r="D50" s="1502"/>
      <c r="E50" s="4571"/>
      <c r="F50" s="4658"/>
      <c r="G50" s="4565"/>
      <c r="H50" s="3919"/>
      <c r="I50" s="3942"/>
      <c r="J50" s="4387"/>
      <c r="K50" s="1474" t="s">
        <v>32</v>
      </c>
      <c r="L50" s="1501">
        <f>SUM(L48:L49)</f>
        <v>140.46</v>
      </c>
      <c r="M50" s="1500"/>
      <c r="N50" s="1499"/>
      <c r="O50" s="1498"/>
    </row>
    <row r="51" spans="1:18" ht="12.75" customHeight="1" x14ac:dyDescent="0.2">
      <c r="A51" s="4540" t="s">
        <v>10</v>
      </c>
      <c r="B51" s="4543" t="s">
        <v>33</v>
      </c>
      <c r="C51" s="4546" t="s">
        <v>44</v>
      </c>
      <c r="D51" s="1497"/>
      <c r="E51" s="1538"/>
      <c r="F51" s="4549" t="s">
        <v>638</v>
      </c>
      <c r="G51" s="4563" t="s">
        <v>640</v>
      </c>
      <c r="H51" s="3917" t="s">
        <v>20</v>
      </c>
      <c r="I51" s="3940" t="s">
        <v>472</v>
      </c>
      <c r="J51" s="4385" t="s">
        <v>187</v>
      </c>
      <c r="K51" s="1496" t="s">
        <v>625</v>
      </c>
      <c r="L51" s="666">
        <f>L53</f>
        <v>4</v>
      </c>
      <c r="M51" s="4531" t="s">
        <v>639</v>
      </c>
      <c r="N51" s="653"/>
      <c r="O51" s="652" t="s">
        <v>362</v>
      </c>
    </row>
    <row r="52" spans="1:18" ht="40.5" customHeight="1" thickBot="1" x14ac:dyDescent="0.25">
      <c r="A52" s="4542"/>
      <c r="B52" s="4545"/>
      <c r="C52" s="4548"/>
      <c r="D52" s="1489"/>
      <c r="E52" s="4640"/>
      <c r="F52" s="4551"/>
      <c r="G52" s="4564"/>
      <c r="H52" s="3918"/>
      <c r="I52" s="3941"/>
      <c r="J52" s="4386"/>
      <c r="K52" s="1488" t="s">
        <v>32</v>
      </c>
      <c r="L52" s="1487">
        <f>SUM(L51:L51)</f>
        <v>4</v>
      </c>
      <c r="M52" s="4533"/>
      <c r="N52" s="1537"/>
      <c r="O52" s="1536"/>
    </row>
    <row r="53" spans="1:18" ht="25.5" customHeight="1" x14ac:dyDescent="0.2">
      <c r="A53" s="4540" t="s">
        <v>10</v>
      </c>
      <c r="B53" s="4543" t="s">
        <v>33</v>
      </c>
      <c r="C53" s="4546" t="s">
        <v>44</v>
      </c>
      <c r="D53" s="1506" t="s">
        <v>10</v>
      </c>
      <c r="E53" s="4640"/>
      <c r="F53" s="4593" t="s">
        <v>638</v>
      </c>
      <c r="G53" s="4564"/>
      <c r="H53" s="3918"/>
      <c r="I53" s="3941"/>
      <c r="J53" s="4386"/>
      <c r="K53" s="656" t="s">
        <v>625</v>
      </c>
      <c r="L53" s="1483">
        <v>4</v>
      </c>
      <c r="M53" s="654"/>
      <c r="N53" s="1535"/>
      <c r="O53" s="1534"/>
    </row>
    <row r="54" spans="1:18" ht="24.75" customHeight="1" thickBot="1" x14ac:dyDescent="0.25">
      <c r="A54" s="4542"/>
      <c r="B54" s="4545"/>
      <c r="C54" s="4548"/>
      <c r="D54" s="1489"/>
      <c r="E54" s="4641"/>
      <c r="F54" s="4594"/>
      <c r="G54" s="4565"/>
      <c r="H54" s="3919"/>
      <c r="I54" s="3942"/>
      <c r="J54" s="4387"/>
      <c r="K54" s="1474" t="s">
        <v>32</v>
      </c>
      <c r="L54" s="1473">
        <f>SUM(L53)</f>
        <v>4</v>
      </c>
      <c r="M54" s="1533"/>
      <c r="N54" s="1532"/>
      <c r="O54" s="1531"/>
    </row>
    <row r="55" spans="1:18" ht="33" customHeight="1" x14ac:dyDescent="0.2">
      <c r="A55" s="4540" t="s">
        <v>10</v>
      </c>
      <c r="B55" s="4543" t="s">
        <v>33</v>
      </c>
      <c r="C55" s="4546" t="s">
        <v>47</v>
      </c>
      <c r="D55" s="1497"/>
      <c r="E55" s="4569"/>
      <c r="F55" s="4538" t="s">
        <v>636</v>
      </c>
      <c r="G55" s="4563" t="s">
        <v>637</v>
      </c>
      <c r="H55" s="3917" t="s">
        <v>20</v>
      </c>
      <c r="I55" s="3940" t="s">
        <v>472</v>
      </c>
      <c r="J55" s="1192" t="s">
        <v>187</v>
      </c>
      <c r="K55" s="1496" t="s">
        <v>625</v>
      </c>
      <c r="L55" s="666">
        <f>L58</f>
        <v>0</v>
      </c>
      <c r="M55" s="4531" t="s">
        <v>636</v>
      </c>
      <c r="N55" s="1530" t="s">
        <v>19</v>
      </c>
      <c r="O55" s="1529">
        <v>1</v>
      </c>
    </row>
    <row r="56" spans="1:18" ht="24.6" customHeight="1" x14ac:dyDescent="0.2">
      <c r="A56" s="4541"/>
      <c r="B56" s="4544"/>
      <c r="C56" s="4547"/>
      <c r="D56" s="1495"/>
      <c r="E56" s="4570"/>
      <c r="F56" s="4596"/>
      <c r="G56" s="4564"/>
      <c r="H56" s="3918"/>
      <c r="I56" s="3941"/>
      <c r="J56" s="1206"/>
      <c r="K56" s="1494" t="s">
        <v>29</v>
      </c>
      <c r="L56" s="1493">
        <f>L59</f>
        <v>33</v>
      </c>
      <c r="M56" s="4532"/>
      <c r="N56" s="1528"/>
      <c r="O56" s="1527"/>
    </row>
    <row r="57" spans="1:18" ht="19.149999999999999" customHeight="1" thickBot="1" x14ac:dyDescent="0.25">
      <c r="A57" s="4542"/>
      <c r="B57" s="4545"/>
      <c r="C57" s="4548"/>
      <c r="D57" s="1489"/>
      <c r="E57" s="4570"/>
      <c r="F57" s="4597"/>
      <c r="G57" s="4564"/>
      <c r="H57" s="3918"/>
      <c r="I57" s="3941"/>
      <c r="J57" s="1206"/>
      <c r="K57" s="1488" t="s">
        <v>32</v>
      </c>
      <c r="L57" s="1487">
        <f>L55+L56</f>
        <v>33</v>
      </c>
      <c r="M57" s="1525"/>
      <c r="N57" s="1526"/>
      <c r="O57" s="1519"/>
    </row>
    <row r="58" spans="1:18" ht="19.149999999999999" customHeight="1" x14ac:dyDescent="0.2">
      <c r="A58" s="4540" t="s">
        <v>10</v>
      </c>
      <c r="B58" s="4543" t="s">
        <v>33</v>
      </c>
      <c r="C58" s="4546" t="s">
        <v>47</v>
      </c>
      <c r="D58" s="1506" t="s">
        <v>10</v>
      </c>
      <c r="E58" s="4570"/>
      <c r="F58" s="4580" t="s">
        <v>636</v>
      </c>
      <c r="G58" s="4564"/>
      <c r="H58" s="3918"/>
      <c r="I58" s="3941"/>
      <c r="J58" s="1206"/>
      <c r="K58" s="656" t="s">
        <v>625</v>
      </c>
      <c r="L58" s="1483">
        <v>0</v>
      </c>
      <c r="M58" s="1525"/>
      <c r="N58" s="1524"/>
      <c r="O58" s="1519"/>
    </row>
    <row r="59" spans="1:18" ht="19.149999999999999" customHeight="1" x14ac:dyDescent="0.2">
      <c r="A59" s="4541"/>
      <c r="B59" s="4544"/>
      <c r="C59" s="4547"/>
      <c r="D59" s="1502"/>
      <c r="E59" s="4570"/>
      <c r="F59" s="4659"/>
      <c r="G59" s="4564"/>
      <c r="H59" s="3918"/>
      <c r="I59" s="3941"/>
      <c r="J59" s="1206"/>
      <c r="K59" s="1479" t="s">
        <v>29</v>
      </c>
      <c r="L59" s="1523">
        <v>33</v>
      </c>
      <c r="M59" s="1522"/>
      <c r="N59" s="1485"/>
      <c r="O59" s="1519"/>
    </row>
    <row r="60" spans="1:18" ht="19.149999999999999" customHeight="1" thickBot="1" x14ac:dyDescent="0.25">
      <c r="A60" s="4542"/>
      <c r="B60" s="4545"/>
      <c r="C60" s="4548"/>
      <c r="D60" s="1502"/>
      <c r="E60" s="4571"/>
      <c r="F60" s="4655"/>
      <c r="G60" s="4565"/>
      <c r="H60" s="3919"/>
      <c r="I60" s="3942"/>
      <c r="J60" s="1185"/>
      <c r="K60" s="1474" t="s">
        <v>32</v>
      </c>
      <c r="L60" s="1501">
        <f>SUM(L58:L59)</f>
        <v>33</v>
      </c>
      <c r="M60" s="1521"/>
      <c r="N60" s="1520"/>
      <c r="O60" s="1519"/>
    </row>
    <row r="61" spans="1:18" ht="19.149999999999999" customHeight="1" x14ac:dyDescent="0.2">
      <c r="A61" s="4540" t="s">
        <v>10</v>
      </c>
      <c r="B61" s="4543" t="s">
        <v>33</v>
      </c>
      <c r="C61" s="4546" t="s">
        <v>63</v>
      </c>
      <c r="D61" s="1497"/>
      <c r="E61" s="4569"/>
      <c r="F61" s="4538" t="s">
        <v>633</v>
      </c>
      <c r="G61" s="4563" t="s">
        <v>635</v>
      </c>
      <c r="H61" s="4646" t="s">
        <v>20</v>
      </c>
      <c r="I61" s="4649" t="s">
        <v>472</v>
      </c>
      <c r="J61" s="4385" t="s">
        <v>187</v>
      </c>
      <c r="K61" s="1496" t="s">
        <v>22</v>
      </c>
      <c r="L61" s="1518">
        <f>L63</f>
        <v>0</v>
      </c>
      <c r="M61" s="440" t="s">
        <v>634</v>
      </c>
      <c r="N61" s="439" t="s">
        <v>19</v>
      </c>
      <c r="O61" s="577">
        <v>25</v>
      </c>
      <c r="Q61" s="429"/>
    </row>
    <row r="62" spans="1:18" ht="19.149999999999999" customHeight="1" thickBot="1" x14ac:dyDescent="0.25">
      <c r="A62" s="4542"/>
      <c r="B62" s="4545"/>
      <c r="C62" s="4548"/>
      <c r="D62" s="1489"/>
      <c r="E62" s="4570"/>
      <c r="F62" s="4597"/>
      <c r="G62" s="4564"/>
      <c r="H62" s="4647"/>
      <c r="I62" s="4650"/>
      <c r="J62" s="4386"/>
      <c r="K62" s="1488" t="s">
        <v>32</v>
      </c>
      <c r="L62" s="1517">
        <f>SUM(L61)</f>
        <v>0</v>
      </c>
      <c r="M62" s="509"/>
      <c r="N62" s="1516"/>
      <c r="O62" s="1515"/>
      <c r="Q62" s="429"/>
    </row>
    <row r="63" spans="1:18" ht="19.149999999999999" customHeight="1" x14ac:dyDescent="0.2">
      <c r="A63" s="4540" t="s">
        <v>10</v>
      </c>
      <c r="B63" s="4543" t="s">
        <v>33</v>
      </c>
      <c r="C63" s="4546" t="s">
        <v>63</v>
      </c>
      <c r="D63" s="1506" t="s">
        <v>10</v>
      </c>
      <c r="E63" s="4570"/>
      <c r="F63" s="4580" t="s">
        <v>633</v>
      </c>
      <c r="G63" s="4564"/>
      <c r="H63" s="4647"/>
      <c r="I63" s="4650"/>
      <c r="J63" s="4386"/>
      <c r="K63" s="656" t="s">
        <v>22</v>
      </c>
      <c r="L63" s="1514">
        <v>0</v>
      </c>
      <c r="M63" s="4553"/>
      <c r="N63" s="1513"/>
      <c r="O63" s="1512"/>
      <c r="R63" s="429"/>
    </row>
    <row r="64" spans="1:18" ht="19.149999999999999" customHeight="1" thickBot="1" x14ac:dyDescent="0.25">
      <c r="A64" s="4542"/>
      <c r="B64" s="4545"/>
      <c r="C64" s="4548"/>
      <c r="D64" s="1502"/>
      <c r="E64" s="4571"/>
      <c r="F64" s="4655"/>
      <c r="G64" s="4565"/>
      <c r="H64" s="4648"/>
      <c r="I64" s="4651"/>
      <c r="J64" s="4387"/>
      <c r="K64" s="1474" t="s">
        <v>32</v>
      </c>
      <c r="L64" s="1511">
        <f>SUM(L63)</f>
        <v>0</v>
      </c>
      <c r="M64" s="4554"/>
      <c r="N64" s="1510"/>
      <c r="O64" s="1509"/>
    </row>
    <row r="65" spans="1:15" ht="25.5" customHeight="1" x14ac:dyDescent="0.2">
      <c r="A65" s="4540" t="s">
        <v>10</v>
      </c>
      <c r="B65" s="4543" t="s">
        <v>33</v>
      </c>
      <c r="C65" s="4546" t="s">
        <v>66</v>
      </c>
      <c r="D65" s="1497"/>
      <c r="E65" s="4569"/>
      <c r="F65" s="4652" t="s">
        <v>630</v>
      </c>
      <c r="G65" s="4563" t="s">
        <v>632</v>
      </c>
      <c r="H65" s="3917" t="s">
        <v>20</v>
      </c>
      <c r="I65" s="3940" t="s">
        <v>472</v>
      </c>
      <c r="J65" s="1192" t="s">
        <v>187</v>
      </c>
      <c r="K65" s="1496" t="s">
        <v>625</v>
      </c>
      <c r="L65" s="666">
        <f>L67</f>
        <v>40</v>
      </c>
      <c r="M65" s="654" t="s">
        <v>631</v>
      </c>
      <c r="N65" s="653" t="s">
        <v>19</v>
      </c>
      <c r="O65" s="652">
        <v>2</v>
      </c>
    </row>
    <row r="66" spans="1:15" ht="38.25" customHeight="1" thickBot="1" x14ac:dyDescent="0.25">
      <c r="A66" s="4542"/>
      <c r="B66" s="4545"/>
      <c r="C66" s="4548"/>
      <c r="D66" s="1489"/>
      <c r="E66" s="4570"/>
      <c r="F66" s="4653"/>
      <c r="G66" s="4564"/>
      <c r="H66" s="3918"/>
      <c r="I66" s="3941"/>
      <c r="J66" s="1206"/>
      <c r="K66" s="1488" t="s">
        <v>32</v>
      </c>
      <c r="L66" s="1487">
        <f>SUM(L65:L65)</f>
        <v>40</v>
      </c>
      <c r="M66" s="1508"/>
      <c r="N66" s="1507"/>
      <c r="O66" s="1484"/>
    </row>
    <row r="67" spans="1:15" ht="23.25" customHeight="1" x14ac:dyDescent="0.2">
      <c r="A67" s="4540" t="s">
        <v>10</v>
      </c>
      <c r="B67" s="4543" t="s">
        <v>33</v>
      </c>
      <c r="C67" s="4546" t="s">
        <v>66</v>
      </c>
      <c r="D67" s="1506" t="s">
        <v>10</v>
      </c>
      <c r="E67" s="4570"/>
      <c r="F67" s="4593" t="s">
        <v>630</v>
      </c>
      <c r="G67" s="4564"/>
      <c r="H67" s="3918"/>
      <c r="I67" s="3941"/>
      <c r="J67" s="1206"/>
      <c r="K67" s="656" t="s">
        <v>625</v>
      </c>
      <c r="L67" s="1483">
        <v>40</v>
      </c>
      <c r="M67" s="1505"/>
      <c r="N67" s="1504"/>
      <c r="O67" s="1503"/>
    </row>
    <row r="68" spans="1:15" ht="30" customHeight="1" thickBot="1" x14ac:dyDescent="0.25">
      <c r="A68" s="4542"/>
      <c r="B68" s="4545"/>
      <c r="C68" s="4548"/>
      <c r="D68" s="1502"/>
      <c r="E68" s="4571"/>
      <c r="F68" s="4594"/>
      <c r="G68" s="4565"/>
      <c r="H68" s="3919"/>
      <c r="I68" s="3942"/>
      <c r="J68" s="1185"/>
      <c r="K68" s="1474" t="s">
        <v>32</v>
      </c>
      <c r="L68" s="1501">
        <f>SUM(L67)</f>
        <v>40</v>
      </c>
      <c r="M68" s="1500"/>
      <c r="N68" s="1499"/>
      <c r="O68" s="1498"/>
    </row>
    <row r="69" spans="1:15" ht="38.25" customHeight="1" x14ac:dyDescent="0.2">
      <c r="A69" s="4540" t="s">
        <v>10</v>
      </c>
      <c r="B69" s="4543" t="s">
        <v>33</v>
      </c>
      <c r="C69" s="4546" t="s">
        <v>68</v>
      </c>
      <c r="D69" s="1497"/>
      <c r="E69" s="4569"/>
      <c r="F69" s="4652" t="s">
        <v>626</v>
      </c>
      <c r="G69" s="4566" t="s">
        <v>629</v>
      </c>
      <c r="H69" s="3917" t="s">
        <v>20</v>
      </c>
      <c r="I69" s="3940" t="s">
        <v>472</v>
      </c>
      <c r="J69" s="4385" t="s">
        <v>187</v>
      </c>
      <c r="K69" s="1496" t="s">
        <v>625</v>
      </c>
      <c r="L69" s="666">
        <f>L72</f>
        <v>0</v>
      </c>
      <c r="M69" s="654" t="s">
        <v>628</v>
      </c>
      <c r="N69" s="653" t="s">
        <v>24</v>
      </c>
      <c r="O69" s="652"/>
    </row>
    <row r="70" spans="1:15" ht="17.25" customHeight="1" x14ac:dyDescent="0.2">
      <c r="A70" s="4541"/>
      <c r="B70" s="4544"/>
      <c r="C70" s="4547"/>
      <c r="D70" s="1495"/>
      <c r="E70" s="4570"/>
      <c r="F70" s="4654"/>
      <c r="G70" s="4567"/>
      <c r="H70" s="3918"/>
      <c r="I70" s="3941"/>
      <c r="J70" s="4386"/>
      <c r="K70" s="1494" t="s">
        <v>29</v>
      </c>
      <c r="L70" s="1493">
        <f>L73</f>
        <v>0</v>
      </c>
      <c r="M70" s="1492" t="s">
        <v>627</v>
      </c>
      <c r="N70" s="1491" t="s">
        <v>19</v>
      </c>
      <c r="O70" s="1490"/>
    </row>
    <row r="71" spans="1:15" ht="13.5" thickBot="1" x14ac:dyDescent="0.25">
      <c r="A71" s="4542"/>
      <c r="B71" s="4545"/>
      <c r="C71" s="4548"/>
      <c r="D71" s="1489"/>
      <c r="E71" s="4570"/>
      <c r="F71" s="4653"/>
      <c r="G71" s="4567"/>
      <c r="H71" s="3918"/>
      <c r="I71" s="3941"/>
      <c r="J71" s="4386"/>
      <c r="K71" s="1488" t="s">
        <v>32</v>
      </c>
      <c r="L71" s="1487">
        <f>SUM(L69:L70)</f>
        <v>0</v>
      </c>
      <c r="M71" s="1486"/>
      <c r="N71" s="1485"/>
      <c r="O71" s="1484"/>
    </row>
    <row r="72" spans="1:15" x14ac:dyDescent="0.2">
      <c r="A72" s="4540" t="s">
        <v>10</v>
      </c>
      <c r="B72" s="4543" t="s">
        <v>33</v>
      </c>
      <c r="C72" s="4546" t="s">
        <v>68</v>
      </c>
      <c r="D72" s="4643" t="s">
        <v>10</v>
      </c>
      <c r="E72" s="4570"/>
      <c r="F72" s="4593" t="s">
        <v>626</v>
      </c>
      <c r="G72" s="4567"/>
      <c r="H72" s="3918"/>
      <c r="I72" s="3941"/>
      <c r="J72" s="4386"/>
      <c r="K72" s="656" t="s">
        <v>625</v>
      </c>
      <c r="L72" s="1483">
        <v>0</v>
      </c>
      <c r="M72" s="1482"/>
      <c r="N72" s="1481"/>
      <c r="O72" s="1480"/>
    </row>
    <row r="73" spans="1:15" x14ac:dyDescent="0.2">
      <c r="A73" s="4541"/>
      <c r="B73" s="4544"/>
      <c r="C73" s="4547"/>
      <c r="D73" s="4644"/>
      <c r="E73" s="4570"/>
      <c r="F73" s="4595"/>
      <c r="G73" s="4567"/>
      <c r="H73" s="3918"/>
      <c r="I73" s="3941"/>
      <c r="J73" s="4386"/>
      <c r="K73" s="1479" t="s">
        <v>29</v>
      </c>
      <c r="L73" s="1478">
        <v>0</v>
      </c>
      <c r="M73" s="1477"/>
      <c r="N73" s="1476"/>
      <c r="O73" s="1475"/>
    </row>
    <row r="74" spans="1:15" ht="13.5" thickBot="1" x14ac:dyDescent="0.25">
      <c r="A74" s="4542"/>
      <c r="B74" s="4545"/>
      <c r="C74" s="4548"/>
      <c r="D74" s="4645"/>
      <c r="E74" s="4571"/>
      <c r="F74" s="4594"/>
      <c r="G74" s="4568"/>
      <c r="H74" s="3919"/>
      <c r="I74" s="3942"/>
      <c r="J74" s="4387"/>
      <c r="K74" s="1474" t="s">
        <v>32</v>
      </c>
      <c r="L74" s="1473">
        <f>SUM(L72:L73)</f>
        <v>0</v>
      </c>
      <c r="M74" s="1472"/>
      <c r="N74" s="1471"/>
      <c r="O74" s="1470"/>
    </row>
    <row r="75" spans="1:15" ht="22.5" customHeight="1" thickBot="1" x14ac:dyDescent="0.25">
      <c r="A75" s="632" t="s">
        <v>10</v>
      </c>
      <c r="B75" s="774" t="s">
        <v>33</v>
      </c>
      <c r="C75" s="4041" t="s">
        <v>50</v>
      </c>
      <c r="D75" s="4041"/>
      <c r="E75" s="4041"/>
      <c r="F75" s="4041"/>
      <c r="G75" s="4041"/>
      <c r="H75" s="4041"/>
      <c r="I75" s="4042"/>
      <c r="J75" s="850"/>
      <c r="K75" s="836" t="s">
        <v>32</v>
      </c>
      <c r="L75" s="1469">
        <f>L31+L36+L41+L47+L52+L57+L66+L71+L62</f>
        <v>583.83000000000004</v>
      </c>
      <c r="M75" s="559"/>
      <c r="N75" s="559"/>
      <c r="O75" s="558"/>
    </row>
    <row r="76" spans="1:15" ht="13.5" thickBot="1" x14ac:dyDescent="0.25">
      <c r="A76" s="822" t="s">
        <v>10</v>
      </c>
      <c r="B76" s="1468"/>
      <c r="C76" s="4033" t="s">
        <v>87</v>
      </c>
      <c r="D76" s="4033"/>
      <c r="E76" s="4033"/>
      <c r="F76" s="4033"/>
      <c r="G76" s="4033"/>
      <c r="H76" s="4033"/>
      <c r="I76" s="4034"/>
      <c r="J76" s="1467"/>
      <c r="K76" s="1466" t="s">
        <v>32</v>
      </c>
      <c r="L76" s="1465">
        <f>L75+L27</f>
        <v>618.73</v>
      </c>
      <c r="M76" s="1464"/>
      <c r="N76" s="1464"/>
      <c r="O76" s="1463"/>
    </row>
    <row r="77" spans="1:15" ht="13.5" hidden="1" thickBot="1" x14ac:dyDescent="0.25">
      <c r="A77" s="632"/>
      <c r="B77" s="1462"/>
      <c r="C77" s="4602" t="s">
        <v>88</v>
      </c>
      <c r="D77" s="4602"/>
      <c r="E77" s="4602"/>
      <c r="F77" s="4602"/>
      <c r="G77" s="4602"/>
      <c r="H77" s="4602"/>
      <c r="I77" s="4603"/>
      <c r="J77" s="1461"/>
      <c r="K77" s="1460" t="s">
        <v>32</v>
      </c>
      <c r="L77" s="1459">
        <f>L78-L70-L56-L46-L40-L30</f>
        <v>273</v>
      </c>
      <c r="M77" s="1458"/>
      <c r="N77" s="1458"/>
      <c r="O77" s="1457"/>
    </row>
    <row r="78" spans="1:15" ht="24" customHeight="1" thickBot="1" x14ac:dyDescent="0.25">
      <c r="A78" s="4604" t="s">
        <v>89</v>
      </c>
      <c r="B78" s="4605"/>
      <c r="C78" s="4605"/>
      <c r="D78" s="4605"/>
      <c r="E78" s="4605"/>
      <c r="F78" s="4605"/>
      <c r="G78" s="4605"/>
      <c r="H78" s="4605"/>
      <c r="I78" s="4605"/>
      <c r="J78" s="4605"/>
      <c r="K78" s="4606"/>
      <c r="L78" s="1456">
        <f>L76*1</f>
        <v>618.73</v>
      </c>
      <c r="M78" s="4598"/>
      <c r="N78" s="4599"/>
      <c r="O78" s="4600"/>
    </row>
    <row r="79" spans="1:15" x14ac:dyDescent="0.2">
      <c r="A79" s="1454" t="s">
        <v>462</v>
      </c>
      <c r="B79" s="1454"/>
      <c r="C79" s="1454"/>
      <c r="D79" s="1454"/>
      <c r="E79" s="1454"/>
      <c r="F79" s="1454"/>
      <c r="G79" s="1454"/>
      <c r="H79" s="1455"/>
      <c r="I79" s="1454"/>
      <c r="J79" s="1454"/>
      <c r="K79" s="1454"/>
      <c r="L79" s="1454"/>
      <c r="M79" s="1454"/>
      <c r="N79" s="1450"/>
      <c r="O79" s="1449"/>
    </row>
    <row r="80" spans="1:15" x14ac:dyDescent="0.2">
      <c r="A80" s="1452"/>
      <c r="B80" s="1452"/>
      <c r="C80" s="1452"/>
      <c r="D80" s="1452"/>
      <c r="E80" s="1452"/>
      <c r="F80" s="1452"/>
      <c r="G80" s="1452"/>
      <c r="H80" s="1453"/>
      <c r="I80" s="1452"/>
      <c r="J80" s="1452"/>
      <c r="K80" s="1452"/>
      <c r="L80" s="1452"/>
      <c r="M80" s="1452"/>
      <c r="N80" s="1450"/>
      <c r="O80" s="1449"/>
    </row>
    <row r="81" spans="1:15" x14ac:dyDescent="0.2">
      <c r="A81" s="1452"/>
      <c r="B81" s="1452"/>
      <c r="C81" s="1452"/>
      <c r="D81" s="1452"/>
      <c r="E81" s="1452"/>
      <c r="F81" s="1452"/>
      <c r="G81" s="1452"/>
      <c r="H81" s="1453"/>
      <c r="I81" s="1452"/>
      <c r="J81" s="1452"/>
      <c r="K81" s="1452"/>
      <c r="L81" s="1452"/>
      <c r="M81" s="1452"/>
      <c r="N81" s="1450"/>
      <c r="O81" s="1449"/>
    </row>
    <row r="82" spans="1:15" x14ac:dyDescent="0.2">
      <c r="A82" s="1452"/>
      <c r="B82" s="1452"/>
      <c r="C82" s="1452"/>
      <c r="D82" s="1452"/>
      <c r="E82" s="1452"/>
      <c r="F82" s="1452"/>
      <c r="G82" s="1452"/>
      <c r="H82" s="1453"/>
      <c r="I82" s="1452"/>
      <c r="J82" s="1452"/>
      <c r="K82" s="1452"/>
      <c r="L82" s="1452"/>
      <c r="M82" s="1452"/>
      <c r="N82" s="1450"/>
      <c r="O82" s="1449"/>
    </row>
    <row r="83" spans="1:15" ht="13.9" customHeight="1" x14ac:dyDescent="0.2">
      <c r="A83" s="1452"/>
      <c r="B83" s="1452"/>
      <c r="C83" s="1452"/>
      <c r="D83" s="1452"/>
      <c r="E83" s="1452"/>
      <c r="F83" s="1452"/>
      <c r="G83" s="1452"/>
      <c r="H83" s="1453"/>
      <c r="I83" s="1452"/>
      <c r="J83" s="1452"/>
      <c r="K83" s="1452"/>
      <c r="L83" s="1452"/>
      <c r="M83" s="1452"/>
      <c r="N83" s="1450"/>
      <c r="O83" s="1449"/>
    </row>
    <row r="84" spans="1:15" x14ac:dyDescent="0.2">
      <c r="A84" s="1452"/>
      <c r="B84" s="1452"/>
      <c r="C84" s="1452"/>
      <c r="D84" s="1452"/>
      <c r="E84" s="1452"/>
      <c r="F84" s="1452"/>
      <c r="G84" s="1452"/>
      <c r="H84" s="1453"/>
      <c r="I84" s="1452"/>
      <c r="J84" s="1452"/>
      <c r="K84" s="1452"/>
      <c r="L84" s="1452"/>
      <c r="M84" s="1452"/>
      <c r="N84" s="1450"/>
      <c r="O84" s="1449"/>
    </row>
    <row r="85" spans="1:15" x14ac:dyDescent="0.2">
      <c r="A85" s="1452"/>
      <c r="B85" s="1452"/>
      <c r="C85" s="1452"/>
      <c r="D85" s="1452"/>
      <c r="E85" s="1452"/>
      <c r="F85" s="1452"/>
      <c r="G85" s="1452"/>
      <c r="H85" s="1453"/>
      <c r="I85" s="1452"/>
      <c r="J85" s="1452"/>
      <c r="K85" s="1452"/>
      <c r="L85" s="1452"/>
      <c r="M85" s="1452"/>
      <c r="N85" s="1450"/>
      <c r="O85" s="1449"/>
    </row>
    <row r="86" spans="1:15" x14ac:dyDescent="0.2">
      <c r="A86" s="1450"/>
      <c r="B86" s="1450"/>
      <c r="C86" s="1450"/>
      <c r="D86" s="1450"/>
      <c r="E86" s="1450"/>
      <c r="F86" s="1450"/>
      <c r="G86" s="1450"/>
      <c r="H86" s="1451"/>
      <c r="I86" s="1450"/>
      <c r="J86" s="1450"/>
      <c r="K86" s="1450"/>
      <c r="L86" s="1450"/>
      <c r="M86" s="1450"/>
      <c r="N86" s="1450"/>
      <c r="O86" s="1449"/>
    </row>
    <row r="87" spans="1:15" x14ac:dyDescent="0.2">
      <c r="A87" s="1450"/>
      <c r="B87" s="1450"/>
      <c r="C87" s="1450"/>
      <c r="D87" s="1450"/>
      <c r="E87" s="1450"/>
      <c r="F87" s="1450"/>
      <c r="G87" s="1450"/>
      <c r="H87" s="1451"/>
      <c r="I87" s="1450"/>
      <c r="J87" s="1450"/>
      <c r="K87" s="1450"/>
      <c r="L87" s="1450"/>
      <c r="M87" s="1450"/>
      <c r="N87" s="1450"/>
      <c r="O87" s="1449"/>
    </row>
    <row r="88" spans="1:15" x14ac:dyDescent="0.2">
      <c r="A88" s="1431"/>
      <c r="B88" s="1436"/>
      <c r="C88" s="1436"/>
      <c r="D88" s="1436"/>
      <c r="E88" s="1436"/>
      <c r="M88" s="1436"/>
      <c r="N88" s="1436"/>
      <c r="O88" s="1434"/>
    </row>
    <row r="89" spans="1:15" ht="36" customHeight="1" thickBot="1" x14ac:dyDescent="0.25">
      <c r="A89" s="1431"/>
      <c r="B89" s="1436"/>
      <c r="C89" s="1436"/>
      <c r="D89" s="1436"/>
      <c r="E89" s="1436"/>
      <c r="F89" s="4601" t="s">
        <v>124</v>
      </c>
      <c r="G89" s="4601"/>
      <c r="H89" s="4601"/>
      <c r="I89" s="4601"/>
      <c r="J89" s="4601"/>
      <c r="K89" s="4601"/>
      <c r="L89" s="4601"/>
      <c r="M89" s="1448"/>
      <c r="N89" s="1448"/>
      <c r="O89" s="1434"/>
    </row>
    <row r="90" spans="1:15" ht="26.25" thickBot="1" x14ac:dyDescent="0.25">
      <c r="A90" s="1431"/>
      <c r="B90" s="1436"/>
      <c r="C90" s="1436"/>
      <c r="D90" s="1436"/>
      <c r="E90" s="1436"/>
      <c r="F90" s="1447"/>
      <c r="G90" s="1445"/>
      <c r="H90" s="1446"/>
      <c r="I90" s="1445"/>
      <c r="J90" s="1445"/>
      <c r="K90" s="386"/>
      <c r="L90" s="80" t="s">
        <v>143</v>
      </c>
      <c r="M90" s="1431"/>
      <c r="N90" s="1431"/>
      <c r="O90" s="1434"/>
    </row>
    <row r="91" spans="1:15" ht="13.5" thickBot="1" x14ac:dyDescent="0.25">
      <c r="A91" s="1431"/>
      <c r="B91" s="1436"/>
      <c r="C91" s="1436"/>
      <c r="D91" s="1436"/>
      <c r="E91" s="1436"/>
      <c r="F91" s="4574" t="s">
        <v>126</v>
      </c>
      <c r="G91" s="4575"/>
      <c r="H91" s="4575"/>
      <c r="I91" s="4575"/>
      <c r="J91" s="4575"/>
      <c r="K91" s="4576"/>
      <c r="L91" s="1432">
        <f>SUM(L92:L102)</f>
        <v>618.73</v>
      </c>
      <c r="M91" s="1444"/>
      <c r="N91" s="1431"/>
      <c r="O91" s="1434"/>
    </row>
    <row r="92" spans="1:15" x14ac:dyDescent="0.2">
      <c r="A92" s="1431"/>
      <c r="B92" s="1436"/>
      <c r="C92" s="1436"/>
      <c r="D92" s="1436"/>
      <c r="E92" s="1436"/>
      <c r="F92" s="4577" t="s">
        <v>128</v>
      </c>
      <c r="G92" s="4578"/>
      <c r="H92" s="4578"/>
      <c r="I92" s="4578"/>
      <c r="J92" s="4578"/>
      <c r="K92" s="4579"/>
      <c r="L92" s="1430">
        <f>L61</f>
        <v>0</v>
      </c>
      <c r="M92" s="1431"/>
      <c r="N92" s="1431"/>
      <c r="O92" s="1434"/>
    </row>
    <row r="93" spans="1:15" x14ac:dyDescent="0.2">
      <c r="A93" s="1431"/>
      <c r="B93" s="1436"/>
      <c r="C93" s="1436"/>
      <c r="D93" s="1436"/>
      <c r="E93" s="1436"/>
      <c r="F93" s="4577" t="s">
        <v>461</v>
      </c>
      <c r="G93" s="4578"/>
      <c r="H93" s="4578"/>
      <c r="I93" s="4578"/>
      <c r="J93" s="4578"/>
      <c r="K93" s="4579"/>
      <c r="L93" s="1438">
        <f>L12+L17+L23+L29+L35+L39+L45+L51+L55+L65+L69</f>
        <v>261</v>
      </c>
      <c r="M93" s="1431"/>
      <c r="N93" s="1431"/>
      <c r="O93" s="1434"/>
    </row>
    <row r="94" spans="1:15" x14ac:dyDescent="0.2">
      <c r="A94" s="1431"/>
      <c r="B94" s="1436"/>
      <c r="C94" s="1436"/>
      <c r="D94" s="1436"/>
      <c r="E94" s="1436"/>
      <c r="F94" s="4577" t="s">
        <v>130</v>
      </c>
      <c r="G94" s="4578"/>
      <c r="H94" s="4578"/>
      <c r="I94" s="4578"/>
      <c r="J94" s="4578"/>
      <c r="K94" s="4579"/>
      <c r="L94" s="1438"/>
      <c r="M94" s="1431"/>
      <c r="N94" s="1431"/>
      <c r="O94" s="1434"/>
    </row>
    <row r="95" spans="1:15" x14ac:dyDescent="0.2">
      <c r="A95" s="1431"/>
      <c r="B95" s="1436"/>
      <c r="C95" s="1436"/>
      <c r="D95" s="1436"/>
      <c r="E95" s="1436"/>
      <c r="F95" s="4577" t="s">
        <v>131</v>
      </c>
      <c r="G95" s="4578"/>
      <c r="H95" s="4578"/>
      <c r="I95" s="4578"/>
      <c r="J95" s="4578"/>
      <c r="K95" s="4579"/>
      <c r="L95" s="1438"/>
      <c r="M95" s="1431"/>
      <c r="N95" s="1431"/>
      <c r="O95" s="1434"/>
    </row>
    <row r="96" spans="1:15" x14ac:dyDescent="0.2">
      <c r="A96" s="1431"/>
      <c r="B96" s="1436"/>
      <c r="C96" s="1436"/>
      <c r="D96" s="1436"/>
      <c r="E96" s="1436"/>
      <c r="F96" s="3859" t="s">
        <v>132</v>
      </c>
      <c r="G96" s="3860"/>
      <c r="H96" s="3860"/>
      <c r="I96" s="3860"/>
      <c r="J96" s="3860"/>
      <c r="K96" s="4243"/>
      <c r="L96" s="919"/>
      <c r="M96" s="1431"/>
      <c r="N96" s="1431"/>
      <c r="O96" s="1434"/>
    </row>
    <row r="97" spans="1:15" x14ac:dyDescent="0.2">
      <c r="A97" s="1431"/>
      <c r="B97" s="1436"/>
      <c r="C97" s="1436"/>
      <c r="D97" s="1436"/>
      <c r="E97" s="1436"/>
      <c r="F97" s="1443" t="s">
        <v>133</v>
      </c>
      <c r="G97" s="1442"/>
      <c r="H97" s="1441"/>
      <c r="I97" s="1440"/>
      <c r="J97" s="1440"/>
      <c r="K97" s="1439"/>
      <c r="L97" s="1438"/>
      <c r="M97" s="1431"/>
      <c r="N97" s="1431"/>
      <c r="O97" s="1434"/>
    </row>
    <row r="98" spans="1:15" x14ac:dyDescent="0.2">
      <c r="A98" s="1431"/>
      <c r="B98" s="1436"/>
      <c r="C98" s="1436"/>
      <c r="D98" s="1436"/>
      <c r="E98" s="1436"/>
      <c r="F98" s="4577" t="s">
        <v>134</v>
      </c>
      <c r="G98" s="4578"/>
      <c r="H98" s="4578"/>
      <c r="I98" s="4578"/>
      <c r="J98" s="4578"/>
      <c r="K98" s="4579"/>
      <c r="L98" s="1438"/>
      <c r="M98" s="1431"/>
      <c r="N98" s="1431"/>
      <c r="O98" s="1437"/>
    </row>
    <row r="99" spans="1:15" x14ac:dyDescent="0.2">
      <c r="A99" s="1431"/>
      <c r="B99" s="1436"/>
      <c r="C99" s="1436"/>
      <c r="D99" s="1436"/>
      <c r="E99" s="1436"/>
      <c r="F99" s="4577" t="s">
        <v>460</v>
      </c>
      <c r="G99" s="4578"/>
      <c r="H99" s="4578"/>
      <c r="I99" s="4578"/>
      <c r="J99" s="4578"/>
      <c r="K99" s="4579"/>
      <c r="L99" s="1435"/>
      <c r="M99" s="1431"/>
      <c r="N99" s="1431"/>
      <c r="O99" s="1434"/>
    </row>
    <row r="100" spans="1:15" x14ac:dyDescent="0.2">
      <c r="A100" s="1431"/>
      <c r="B100" s="1436"/>
      <c r="C100" s="1436"/>
      <c r="D100" s="1436"/>
      <c r="E100" s="1436"/>
      <c r="F100" s="4577" t="s">
        <v>136</v>
      </c>
      <c r="G100" s="4578"/>
      <c r="H100" s="4578"/>
      <c r="I100" s="4578"/>
      <c r="J100" s="4578"/>
      <c r="K100" s="4579"/>
      <c r="L100" s="1435"/>
      <c r="M100" s="1431"/>
      <c r="N100" s="1431"/>
      <c r="O100" s="1434"/>
    </row>
    <row r="101" spans="1:15" x14ac:dyDescent="0.2">
      <c r="A101" s="1431"/>
      <c r="B101" s="1436"/>
      <c r="C101" s="1436"/>
      <c r="D101" s="1436"/>
      <c r="E101" s="1436"/>
      <c r="F101" s="4577" t="s">
        <v>137</v>
      </c>
      <c r="G101" s="4578"/>
      <c r="H101" s="4578"/>
      <c r="I101" s="4578"/>
      <c r="J101" s="4578"/>
      <c r="K101" s="4579"/>
      <c r="L101" s="1435"/>
      <c r="M101" s="1431"/>
      <c r="N101" s="1431"/>
      <c r="O101" s="1434"/>
    </row>
    <row r="102" spans="1:15" ht="13.5" thickBot="1" x14ac:dyDescent="0.25">
      <c r="F102" s="4590" t="s">
        <v>459</v>
      </c>
      <c r="G102" s="4591"/>
      <c r="H102" s="4591"/>
      <c r="I102" s="4591"/>
      <c r="J102" s="4591"/>
      <c r="K102" s="4592"/>
      <c r="L102" s="1433">
        <f>L18+L30+L40+L46+L56+L70</f>
        <v>357.73</v>
      </c>
      <c r="M102" s="1431"/>
      <c r="N102" s="1431"/>
    </row>
    <row r="103" spans="1:15" ht="13.5" thickBot="1" x14ac:dyDescent="0.25">
      <c r="F103" s="4572" t="s">
        <v>140</v>
      </c>
      <c r="G103" s="4573"/>
      <c r="H103" s="4573"/>
      <c r="I103" s="4573"/>
      <c r="J103" s="4573"/>
      <c r="K103" s="4573"/>
      <c r="L103" s="1432">
        <v>0</v>
      </c>
      <c r="M103" s="1431"/>
      <c r="N103" s="1431"/>
    </row>
    <row r="104" spans="1:15" ht="13.5" thickBot="1" x14ac:dyDescent="0.25">
      <c r="F104" s="4584" t="s">
        <v>458</v>
      </c>
      <c r="G104" s="4585"/>
      <c r="H104" s="4585"/>
      <c r="I104" s="4585"/>
      <c r="J104" s="4585"/>
      <c r="K104" s="4586"/>
      <c r="L104" s="1430"/>
    </row>
    <row r="105" spans="1:15" ht="13.5" thickBot="1" x14ac:dyDescent="0.25">
      <c r="F105" s="4587" t="s">
        <v>142</v>
      </c>
      <c r="G105" s="4588"/>
      <c r="H105" s="4588"/>
      <c r="I105" s="4588"/>
      <c r="J105" s="4588"/>
      <c r="K105" s="4589"/>
      <c r="L105" s="1429">
        <f>L91+L103</f>
        <v>618.73</v>
      </c>
    </row>
  </sheetData>
  <mergeCells count="200">
    <mergeCell ref="I29:I34"/>
    <mergeCell ref="D32:D34"/>
    <mergeCell ref="F32:F34"/>
    <mergeCell ref="M1:O1"/>
    <mergeCell ref="D25:D26"/>
    <mergeCell ref="E25:E26"/>
    <mergeCell ref="D20:D22"/>
    <mergeCell ref="A29:A31"/>
    <mergeCell ref="B29:B31"/>
    <mergeCell ref="J29:J34"/>
    <mergeCell ref="B25:B26"/>
    <mergeCell ref="A25:A26"/>
    <mergeCell ref="C27:J27"/>
    <mergeCell ref="H12:H16"/>
    <mergeCell ref="G12:G16"/>
    <mergeCell ref="F15:F16"/>
    <mergeCell ref="F20:F22"/>
    <mergeCell ref="C29:C31"/>
    <mergeCell ref="F29:F31"/>
    <mergeCell ref="E29:E34"/>
    <mergeCell ref="G29:G34"/>
    <mergeCell ref="H29:H34"/>
    <mergeCell ref="G45:G50"/>
    <mergeCell ref="G51:G54"/>
    <mergeCell ref="H51:H54"/>
    <mergeCell ref="I51:I54"/>
    <mergeCell ref="G55:G60"/>
    <mergeCell ref="H55:H60"/>
    <mergeCell ref="I55:I60"/>
    <mergeCell ref="J51:J54"/>
    <mergeCell ref="F48:F50"/>
    <mergeCell ref="F53:F54"/>
    <mergeCell ref="F58:F60"/>
    <mergeCell ref="A72:A74"/>
    <mergeCell ref="B72:B74"/>
    <mergeCell ref="C72:C74"/>
    <mergeCell ref="B65:B66"/>
    <mergeCell ref="C65:C66"/>
    <mergeCell ref="A65:A66"/>
    <mergeCell ref="A69:A71"/>
    <mergeCell ref="B69:B71"/>
    <mergeCell ref="C69:C71"/>
    <mergeCell ref="A53:A54"/>
    <mergeCell ref="B53:B54"/>
    <mergeCell ref="C53:C54"/>
    <mergeCell ref="E55:E60"/>
    <mergeCell ref="E52:E54"/>
    <mergeCell ref="E45:E50"/>
    <mergeCell ref="E35:E38"/>
    <mergeCell ref="C63:C64"/>
    <mergeCell ref="A67:A68"/>
    <mergeCell ref="B67:B68"/>
    <mergeCell ref="C67:C68"/>
    <mergeCell ref="A58:A60"/>
    <mergeCell ref="B58:B60"/>
    <mergeCell ref="E61:E64"/>
    <mergeCell ref="M78:O78"/>
    <mergeCell ref="F89:L89"/>
    <mergeCell ref="C75:I75"/>
    <mergeCell ref="C76:I76"/>
    <mergeCell ref="C77:I77"/>
    <mergeCell ref="A78:K78"/>
    <mergeCell ref="F23:F24"/>
    <mergeCell ref="B20:B22"/>
    <mergeCell ref="A20:A22"/>
    <mergeCell ref="J23:J26"/>
    <mergeCell ref="J17:J22"/>
    <mergeCell ref="I17:I22"/>
    <mergeCell ref="H17:H22"/>
    <mergeCell ref="G17:G22"/>
    <mergeCell ref="A42:A44"/>
    <mergeCell ref="B42:B44"/>
    <mergeCell ref="C42:C44"/>
    <mergeCell ref="F25:F26"/>
    <mergeCell ref="H23:H26"/>
    <mergeCell ref="I23:I26"/>
    <mergeCell ref="G23:G26"/>
    <mergeCell ref="A23:A24"/>
    <mergeCell ref="B23:B24"/>
    <mergeCell ref="C23:C24"/>
    <mergeCell ref="F104:K104"/>
    <mergeCell ref="F105:K105"/>
    <mergeCell ref="F98:K98"/>
    <mergeCell ref="F99:K99"/>
    <mergeCell ref="F100:K100"/>
    <mergeCell ref="F101:K101"/>
    <mergeCell ref="F102:K102"/>
    <mergeCell ref="A61:A62"/>
    <mergeCell ref="B61:B62"/>
    <mergeCell ref="C61:C62"/>
    <mergeCell ref="A63:A64"/>
    <mergeCell ref="B63:B64"/>
    <mergeCell ref="F93:K93"/>
    <mergeCell ref="E69:E74"/>
    <mergeCell ref="F67:F68"/>
    <mergeCell ref="F72:F74"/>
    <mergeCell ref="D72:D74"/>
    <mergeCell ref="J61:J64"/>
    <mergeCell ref="H61:H64"/>
    <mergeCell ref="I61:I64"/>
    <mergeCell ref="G61:G64"/>
    <mergeCell ref="F61:F62"/>
    <mergeCell ref="F65:F66"/>
    <mergeCell ref="F69:F71"/>
    <mergeCell ref="G69:G74"/>
    <mergeCell ref="H69:H74"/>
    <mergeCell ref="G65:G68"/>
    <mergeCell ref="H65:H68"/>
    <mergeCell ref="E65:E68"/>
    <mergeCell ref="F103:K103"/>
    <mergeCell ref="F91:K91"/>
    <mergeCell ref="F92:K92"/>
    <mergeCell ref="J35:J38"/>
    <mergeCell ref="J39:J44"/>
    <mergeCell ref="F37:F38"/>
    <mergeCell ref="F42:F44"/>
    <mergeCell ref="I69:I74"/>
    <mergeCell ref="J69:J74"/>
    <mergeCell ref="I65:I68"/>
    <mergeCell ref="F94:K94"/>
    <mergeCell ref="F95:K95"/>
    <mergeCell ref="F96:K96"/>
    <mergeCell ref="F55:F57"/>
    <mergeCell ref="F51:F52"/>
    <mergeCell ref="F63:F64"/>
    <mergeCell ref="J45:J50"/>
    <mergeCell ref="I45:I50"/>
    <mergeCell ref="H45:H50"/>
    <mergeCell ref="N5:O5"/>
    <mergeCell ref="A2:O2"/>
    <mergeCell ref="A3:O3"/>
    <mergeCell ref="A4:O4"/>
    <mergeCell ref="D6:D8"/>
    <mergeCell ref="G6:G8"/>
    <mergeCell ref="E40:E44"/>
    <mergeCell ref="G35:G38"/>
    <mergeCell ref="G39:G44"/>
    <mergeCell ref="H35:H38"/>
    <mergeCell ref="H39:H44"/>
    <mergeCell ref="D15:D16"/>
    <mergeCell ref="B15:B16"/>
    <mergeCell ref="A15:A16"/>
    <mergeCell ref="A12:A14"/>
    <mergeCell ref="B12:B14"/>
    <mergeCell ref="F12:F14"/>
    <mergeCell ref="A17:A19"/>
    <mergeCell ref="B17:B19"/>
    <mergeCell ref="C17:C19"/>
    <mergeCell ref="F17:F19"/>
    <mergeCell ref="K6:K8"/>
    <mergeCell ref="L6:L8"/>
    <mergeCell ref="J6:J8"/>
    <mergeCell ref="A45:A47"/>
    <mergeCell ref="B45:B47"/>
    <mergeCell ref="C45:C47"/>
    <mergeCell ref="F45:F47"/>
    <mergeCell ref="M35:M36"/>
    <mergeCell ref="A39:A41"/>
    <mergeCell ref="I35:I38"/>
    <mergeCell ref="I39:I44"/>
    <mergeCell ref="M63:M64"/>
    <mergeCell ref="M55:M56"/>
    <mergeCell ref="M51:M52"/>
    <mergeCell ref="A55:A57"/>
    <mergeCell ref="B55:B57"/>
    <mergeCell ref="C55:C57"/>
    <mergeCell ref="A51:A52"/>
    <mergeCell ref="B51:B52"/>
    <mergeCell ref="C51:C52"/>
    <mergeCell ref="A37:A38"/>
    <mergeCell ref="B37:B38"/>
    <mergeCell ref="C37:C38"/>
    <mergeCell ref="C58:C60"/>
    <mergeCell ref="A48:A50"/>
    <mergeCell ref="B48:B50"/>
    <mergeCell ref="C48:C50"/>
    <mergeCell ref="B39:B41"/>
    <mergeCell ref="C39:C41"/>
    <mergeCell ref="F39:F41"/>
    <mergeCell ref="M39:M41"/>
    <mergeCell ref="A35:A36"/>
    <mergeCell ref="B35:B36"/>
    <mergeCell ref="M6:O6"/>
    <mergeCell ref="O7:O8"/>
    <mergeCell ref="C35:C36"/>
    <mergeCell ref="F35:F36"/>
    <mergeCell ref="M7:M8"/>
    <mergeCell ref="N7:N8"/>
    <mergeCell ref="A6:A8"/>
    <mergeCell ref="B6:B8"/>
    <mergeCell ref="C6:C8"/>
    <mergeCell ref="E6:E8"/>
    <mergeCell ref="F6:F8"/>
    <mergeCell ref="I6:I8"/>
    <mergeCell ref="H6:H8"/>
    <mergeCell ref="A32:A34"/>
    <mergeCell ref="B32:B34"/>
    <mergeCell ref="C32:C34"/>
    <mergeCell ref="J12:J16"/>
    <mergeCell ref="I12:I16"/>
  </mergeCells>
  <pageMargins left="0.70866141732283472" right="0.70866141732283472" top="0.74803149606299213" bottom="0.74803149606299213" header="0.31496062992125984" footer="0.31496062992125984"/>
  <pageSetup paperSize="9" scale="74" firstPageNumber="27" fitToHeight="0" orientation="landscape" useFirstPageNumber="1" verticalDpi="0"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55"/>
  <sheetViews>
    <sheetView workbookViewId="0">
      <selection activeCell="U9" sqref="U9"/>
    </sheetView>
  </sheetViews>
  <sheetFormatPr defaultRowHeight="12.75" x14ac:dyDescent="0.2"/>
  <cols>
    <col min="1" max="1" width="3.5703125" style="906" customWidth="1"/>
    <col min="2" max="2" width="4.28515625" style="906" customWidth="1"/>
    <col min="3" max="4" width="3.7109375" style="906" customWidth="1"/>
    <col min="5" max="5" width="3.28515625" style="906" customWidth="1"/>
    <col min="6" max="6" width="39.28515625" style="906" customWidth="1"/>
    <col min="7" max="7" width="8.28515625" style="906" customWidth="1"/>
    <col min="8" max="8" width="5.5703125" style="1133" customWidth="1"/>
    <col min="9" max="9" width="4.42578125" style="906" customWidth="1"/>
    <col min="10" max="10" width="22.140625" style="906" customWidth="1"/>
    <col min="11" max="11" width="7.28515625" style="906" customWidth="1"/>
    <col min="12" max="12" width="10" style="906" customWidth="1"/>
    <col min="13" max="13" width="29.7109375" style="1135" customWidth="1"/>
    <col min="14" max="14" width="9.140625" style="906" customWidth="1"/>
    <col min="15" max="15" width="10.42578125" style="906" customWidth="1"/>
    <col min="16" max="16384" width="9.140625" style="906"/>
  </cols>
  <sheetData>
    <row r="2" spans="1:21" ht="66.75" customHeight="1" x14ac:dyDescent="0.2">
      <c r="M2" s="3816" t="s">
        <v>1288</v>
      </c>
      <c r="N2" s="3816"/>
      <c r="O2" s="3816"/>
      <c r="P2" s="905"/>
      <c r="R2" s="4699"/>
      <c r="S2" s="4699"/>
      <c r="T2" s="4699"/>
      <c r="U2" s="4699"/>
    </row>
    <row r="3" spans="1:21" ht="15.75" customHeight="1" x14ac:dyDescent="0.2">
      <c r="A3" s="4512" t="s">
        <v>90</v>
      </c>
      <c r="B3" s="4512"/>
      <c r="C3" s="4512"/>
      <c r="D3" s="4512"/>
      <c r="E3" s="4512"/>
      <c r="F3" s="4512"/>
      <c r="G3" s="4512"/>
      <c r="H3" s="4512"/>
      <c r="I3" s="4512"/>
      <c r="J3" s="4512"/>
      <c r="K3" s="4512"/>
      <c r="L3" s="4512"/>
      <c r="M3" s="4512"/>
      <c r="N3" s="4512"/>
      <c r="O3" s="4512"/>
      <c r="R3" s="905"/>
      <c r="S3" s="905"/>
      <c r="T3" s="905"/>
      <c r="U3" s="905"/>
    </row>
    <row r="4" spans="1:21" ht="13.9" customHeight="1" x14ac:dyDescent="0.2">
      <c r="A4" s="4289" t="s">
        <v>681</v>
      </c>
      <c r="B4" s="4289"/>
      <c r="C4" s="4289"/>
      <c r="D4" s="4289"/>
      <c r="E4" s="4289"/>
      <c r="F4" s="4289"/>
      <c r="G4" s="4289"/>
      <c r="H4" s="4289"/>
      <c r="I4" s="4289"/>
      <c r="J4" s="4289"/>
      <c r="K4" s="4289"/>
      <c r="L4" s="4289"/>
      <c r="M4" s="4289"/>
      <c r="N4" s="4289"/>
      <c r="O4" s="4289"/>
      <c r="R4" s="905"/>
      <c r="S4" s="905"/>
      <c r="T4" s="905"/>
      <c r="U4" s="905"/>
    </row>
    <row r="5" spans="1:21" ht="14.25" customHeight="1" x14ac:dyDescent="0.2">
      <c r="A5" s="4519" t="s">
        <v>92</v>
      </c>
      <c r="B5" s="4519"/>
      <c r="C5" s="4519"/>
      <c r="D5" s="4519"/>
      <c r="E5" s="4519"/>
      <c r="F5" s="4519"/>
      <c r="G5" s="4519"/>
      <c r="H5" s="4519"/>
      <c r="I5" s="4519"/>
      <c r="J5" s="4519"/>
      <c r="K5" s="4519"/>
      <c r="L5" s="4519"/>
      <c r="M5" s="4519"/>
      <c r="N5" s="4519"/>
      <c r="O5" s="4519"/>
      <c r="R5" s="905"/>
      <c r="S5" s="905"/>
      <c r="T5" s="905"/>
      <c r="U5" s="905"/>
    </row>
    <row r="6" spans="1:21" ht="12.75" customHeight="1" thickBot="1" x14ac:dyDescent="0.25">
      <c r="A6" s="1130"/>
      <c r="B6" s="1130"/>
      <c r="C6" s="1130"/>
      <c r="D6" s="1130"/>
      <c r="E6" s="1130"/>
      <c r="F6" s="1130"/>
      <c r="G6" s="1130"/>
      <c r="H6" s="1719"/>
      <c r="I6" s="1130"/>
      <c r="J6" s="1130"/>
      <c r="K6" s="1130"/>
      <c r="L6" s="1130"/>
      <c r="M6" s="1131"/>
      <c r="N6" s="4446" t="s">
        <v>623</v>
      </c>
      <c r="O6" s="4446"/>
    </row>
    <row r="7" spans="1:21" ht="18.75" customHeight="1" thickBot="1" x14ac:dyDescent="0.25">
      <c r="A7" s="4492" t="s">
        <v>0</v>
      </c>
      <c r="B7" s="4495" t="s">
        <v>1</v>
      </c>
      <c r="C7" s="4498" t="s">
        <v>2</v>
      </c>
      <c r="D7" s="4447" t="s">
        <v>93</v>
      </c>
      <c r="E7" s="4501" t="s">
        <v>3</v>
      </c>
      <c r="F7" s="4696" t="s">
        <v>4</v>
      </c>
      <c r="G7" s="4450" t="s">
        <v>2</v>
      </c>
      <c r="H7" s="4476" t="s">
        <v>5</v>
      </c>
      <c r="I7" s="4501" t="s">
        <v>6</v>
      </c>
      <c r="J7" s="4513" t="s">
        <v>94</v>
      </c>
      <c r="K7" s="4476" t="s">
        <v>7</v>
      </c>
      <c r="L7" s="4006" t="s">
        <v>95</v>
      </c>
      <c r="M7" s="4453" t="s">
        <v>96</v>
      </c>
      <c r="N7" s="4454"/>
      <c r="O7" s="4455"/>
    </row>
    <row r="8" spans="1:21" x14ac:dyDescent="0.2">
      <c r="A8" s="4493"/>
      <c r="B8" s="4496"/>
      <c r="C8" s="4499"/>
      <c r="D8" s="4448"/>
      <c r="E8" s="4502"/>
      <c r="F8" s="4697"/>
      <c r="G8" s="4451"/>
      <c r="H8" s="4477"/>
      <c r="I8" s="4502"/>
      <c r="J8" s="4514"/>
      <c r="K8" s="4477"/>
      <c r="L8" s="4007"/>
      <c r="M8" s="4691" t="s">
        <v>8</v>
      </c>
      <c r="N8" s="4693" t="s">
        <v>9</v>
      </c>
      <c r="O8" s="4700" t="s">
        <v>97</v>
      </c>
    </row>
    <row r="9" spans="1:21" ht="162.6" customHeight="1" thickBot="1" x14ac:dyDescent="0.25">
      <c r="A9" s="4494"/>
      <c r="B9" s="4497"/>
      <c r="C9" s="4500"/>
      <c r="D9" s="4449"/>
      <c r="E9" s="4503"/>
      <c r="F9" s="4698"/>
      <c r="G9" s="4452"/>
      <c r="H9" s="4478"/>
      <c r="I9" s="4503"/>
      <c r="J9" s="4514"/>
      <c r="K9" s="4478"/>
      <c r="L9" s="4008"/>
      <c r="M9" s="4692"/>
      <c r="N9" s="4694"/>
      <c r="O9" s="4701"/>
    </row>
    <row r="10" spans="1:21" ht="16.149999999999999" customHeight="1" thickBot="1" x14ac:dyDescent="0.25">
      <c r="A10" s="1128" t="s">
        <v>10</v>
      </c>
      <c r="B10" s="4324" t="s">
        <v>680</v>
      </c>
      <c r="C10" s="4325"/>
      <c r="D10" s="4325"/>
      <c r="E10" s="4325"/>
      <c r="F10" s="4325"/>
      <c r="G10" s="4325"/>
      <c r="H10" s="4325"/>
      <c r="I10" s="4325"/>
      <c r="J10" s="4325"/>
      <c r="K10" s="4325"/>
      <c r="L10" s="4325"/>
      <c r="M10" s="4325"/>
      <c r="N10" s="4325"/>
      <c r="O10" s="4326"/>
    </row>
    <row r="11" spans="1:21" ht="59.25" customHeight="1" thickBot="1" x14ac:dyDescent="0.25">
      <c r="A11" s="1424"/>
      <c r="B11" s="4688"/>
      <c r="C11" s="4689"/>
      <c r="D11" s="4689"/>
      <c r="E11" s="4689"/>
      <c r="F11" s="4689"/>
      <c r="G11" s="4689"/>
      <c r="H11" s="4689"/>
      <c r="I11" s="4689"/>
      <c r="J11" s="4689"/>
      <c r="K11" s="4689"/>
      <c r="L11" s="4690"/>
      <c r="M11" s="1718" t="s">
        <v>11</v>
      </c>
      <c r="N11" s="1717" t="s">
        <v>12</v>
      </c>
      <c r="O11" s="1716" t="s">
        <v>13</v>
      </c>
    </row>
    <row r="12" spans="1:21" ht="26.25" customHeight="1" thickBot="1" x14ac:dyDescent="0.25">
      <c r="A12" s="1384" t="s">
        <v>10</v>
      </c>
      <c r="B12" s="1229" t="s">
        <v>10</v>
      </c>
      <c r="C12" s="1228" t="s">
        <v>679</v>
      </c>
      <c r="D12" s="1226"/>
      <c r="E12" s="1226"/>
      <c r="F12" s="1226"/>
      <c r="G12" s="1226"/>
      <c r="H12" s="1226"/>
      <c r="I12" s="1226"/>
      <c r="J12" s="1226"/>
      <c r="K12" s="1226"/>
      <c r="L12" s="1226"/>
      <c r="M12" s="1226"/>
      <c r="N12" s="1226"/>
      <c r="O12" s="1414"/>
    </row>
    <row r="13" spans="1:21" ht="47.45" customHeight="1" thickBot="1" x14ac:dyDescent="0.25">
      <c r="A13" s="1419"/>
      <c r="B13" s="4410"/>
      <c r="C13" s="4404"/>
      <c r="D13" s="4405"/>
      <c r="E13" s="4405"/>
      <c r="F13" s="4405"/>
      <c r="G13" s="4405"/>
      <c r="H13" s="4405"/>
      <c r="I13" s="4405"/>
      <c r="J13" s="4405"/>
      <c r="K13" s="4405"/>
      <c r="L13" s="4406"/>
      <c r="M13" s="1366" t="s">
        <v>678</v>
      </c>
      <c r="N13" s="1005" t="s">
        <v>17</v>
      </c>
      <c r="O13" s="1713">
        <v>60</v>
      </c>
    </row>
    <row r="14" spans="1:21" ht="48" customHeight="1" thickBot="1" x14ac:dyDescent="0.25">
      <c r="A14" s="1419"/>
      <c r="B14" s="4411"/>
      <c r="C14" s="4407"/>
      <c r="D14" s="4408"/>
      <c r="E14" s="4408"/>
      <c r="F14" s="4408"/>
      <c r="G14" s="4408"/>
      <c r="H14" s="4408"/>
      <c r="I14" s="4408"/>
      <c r="J14" s="4408"/>
      <c r="K14" s="4408"/>
      <c r="L14" s="4409"/>
      <c r="M14" s="1305" t="s">
        <v>677</v>
      </c>
      <c r="N14" s="1715" t="s">
        <v>19</v>
      </c>
      <c r="O14" s="1714">
        <v>2</v>
      </c>
    </row>
    <row r="15" spans="1:21" ht="34.5" customHeight="1" thickBot="1" x14ac:dyDescent="0.25">
      <c r="A15" s="4391" t="s">
        <v>10</v>
      </c>
      <c r="B15" s="4394" t="s">
        <v>10</v>
      </c>
      <c r="C15" s="4489" t="s">
        <v>10</v>
      </c>
      <c r="D15" s="1216"/>
      <c r="E15" s="1215"/>
      <c r="F15" s="4380" t="s">
        <v>674</v>
      </c>
      <c r="G15" s="4421" t="s">
        <v>98</v>
      </c>
      <c r="H15" s="4234" t="s">
        <v>20</v>
      </c>
      <c r="I15" s="4388" t="s">
        <v>667</v>
      </c>
      <c r="J15" s="4385" t="s">
        <v>190</v>
      </c>
      <c r="K15" s="1256" t="s">
        <v>22</v>
      </c>
      <c r="L15" s="1688">
        <f>L17</f>
        <v>59</v>
      </c>
      <c r="M15" s="1698" t="s">
        <v>676</v>
      </c>
      <c r="N15" s="1697" t="s">
        <v>19</v>
      </c>
      <c r="O15" s="1713">
        <v>1</v>
      </c>
    </row>
    <row r="16" spans="1:21" ht="31.5" customHeight="1" thickBot="1" x14ac:dyDescent="0.25">
      <c r="A16" s="4393"/>
      <c r="B16" s="4395"/>
      <c r="C16" s="4668"/>
      <c r="D16" s="1685"/>
      <c r="E16" s="1684"/>
      <c r="F16" s="4687"/>
      <c r="G16" s="4422"/>
      <c r="H16" s="4235"/>
      <c r="I16" s="4389"/>
      <c r="J16" s="4386"/>
      <c r="K16" s="1678" t="s">
        <v>32</v>
      </c>
      <c r="L16" s="1683">
        <f>SUM(L15:L15)</f>
        <v>59</v>
      </c>
      <c r="M16" s="1247" t="s">
        <v>675</v>
      </c>
      <c r="N16" s="1706" t="s">
        <v>19</v>
      </c>
      <c r="O16" s="1704">
        <v>1</v>
      </c>
    </row>
    <row r="17" spans="1:15" ht="29.25" customHeight="1" x14ac:dyDescent="0.2">
      <c r="A17" s="4391" t="s">
        <v>10</v>
      </c>
      <c r="B17" s="4394" t="s">
        <v>10</v>
      </c>
      <c r="C17" s="4489" t="s">
        <v>10</v>
      </c>
      <c r="D17" s="4482" t="s">
        <v>10</v>
      </c>
      <c r="E17" s="1693"/>
      <c r="F17" s="4426" t="s">
        <v>674</v>
      </c>
      <c r="G17" s="4422"/>
      <c r="H17" s="4235"/>
      <c r="I17" s="4389"/>
      <c r="J17" s="4386"/>
      <c r="K17" s="1256" t="s">
        <v>22</v>
      </c>
      <c r="L17" s="1688">
        <v>59</v>
      </c>
      <c r="M17" s="1712"/>
      <c r="N17" s="1711"/>
      <c r="O17" s="1710"/>
    </row>
    <row r="18" spans="1:15" ht="28.5" customHeight="1" thickBot="1" x14ac:dyDescent="0.25">
      <c r="A18" s="4393"/>
      <c r="B18" s="4395"/>
      <c r="C18" s="4668"/>
      <c r="D18" s="4680"/>
      <c r="E18" s="1693"/>
      <c r="F18" s="4695"/>
      <c r="G18" s="4423"/>
      <c r="H18" s="4236"/>
      <c r="I18" s="4390"/>
      <c r="J18" s="4387"/>
      <c r="K18" s="1678" t="s">
        <v>32</v>
      </c>
      <c r="L18" s="1692">
        <f>SUM(L17)</f>
        <v>59</v>
      </c>
      <c r="M18" s="1712"/>
      <c r="N18" s="1711"/>
      <c r="O18" s="1710"/>
    </row>
    <row r="19" spans="1:15" ht="27.6" customHeight="1" x14ac:dyDescent="0.2">
      <c r="A19" s="4391" t="s">
        <v>10</v>
      </c>
      <c r="B19" s="4394" t="s">
        <v>10</v>
      </c>
      <c r="C19" s="4489" t="s">
        <v>33</v>
      </c>
      <c r="D19" s="1216"/>
      <c r="E19" s="1215"/>
      <c r="F19" s="4380" t="s">
        <v>673</v>
      </c>
      <c r="G19" s="4421" t="s">
        <v>99</v>
      </c>
      <c r="H19" s="4234" t="s">
        <v>20</v>
      </c>
      <c r="I19" s="4388" t="s">
        <v>667</v>
      </c>
      <c r="J19" s="4385" t="s">
        <v>190</v>
      </c>
      <c r="K19" s="1256" t="s">
        <v>22</v>
      </c>
      <c r="L19" s="1702">
        <f>L22</f>
        <v>145</v>
      </c>
      <c r="M19" s="1254" t="s">
        <v>672</v>
      </c>
      <c r="N19" s="1695" t="s">
        <v>19</v>
      </c>
      <c r="O19" s="1709">
        <v>1</v>
      </c>
    </row>
    <row r="20" spans="1:15" ht="25.5" x14ac:dyDescent="0.2">
      <c r="A20" s="4392"/>
      <c r="B20" s="4372"/>
      <c r="C20" s="4438"/>
      <c r="D20" s="1209"/>
      <c r="E20" s="1208"/>
      <c r="F20" s="4381"/>
      <c r="G20" s="4422"/>
      <c r="H20" s="4235"/>
      <c r="I20" s="4389"/>
      <c r="J20" s="4386"/>
      <c r="K20" s="1708"/>
      <c r="L20" s="1707"/>
      <c r="M20" s="1247" t="s">
        <v>671</v>
      </c>
      <c r="N20" s="1706" t="s">
        <v>19</v>
      </c>
      <c r="O20" s="1705">
        <v>20</v>
      </c>
    </row>
    <row r="21" spans="1:15" ht="34.9" customHeight="1" thickBot="1" x14ac:dyDescent="0.25">
      <c r="A21" s="4393"/>
      <c r="B21" s="4395"/>
      <c r="C21" s="4668"/>
      <c r="D21" s="1685"/>
      <c r="E21" s="1684"/>
      <c r="F21" s="4382"/>
      <c r="G21" s="4422"/>
      <c r="H21" s="4235"/>
      <c r="I21" s="4389"/>
      <c r="J21" s="4386"/>
      <c r="K21" s="1678" t="s">
        <v>32</v>
      </c>
      <c r="L21" s="1683">
        <f>SUM(L19:L19)</f>
        <v>145</v>
      </c>
      <c r="M21" s="1247" t="s">
        <v>670</v>
      </c>
      <c r="N21" s="1381" t="s">
        <v>19</v>
      </c>
      <c r="O21" s="1704">
        <v>2</v>
      </c>
    </row>
    <row r="22" spans="1:15" ht="21.75" customHeight="1" x14ac:dyDescent="0.2">
      <c r="A22" s="1419" t="s">
        <v>10</v>
      </c>
      <c r="B22" s="1251" t="s">
        <v>10</v>
      </c>
      <c r="C22" s="1703" t="s">
        <v>33</v>
      </c>
      <c r="D22" s="4482" t="s">
        <v>10</v>
      </c>
      <c r="E22" s="1693"/>
      <c r="F22" s="4426" t="s">
        <v>669</v>
      </c>
      <c r="G22" s="4422"/>
      <c r="H22" s="4235"/>
      <c r="I22" s="4389"/>
      <c r="J22" s="4386"/>
      <c r="K22" s="1256" t="s">
        <v>22</v>
      </c>
      <c r="L22" s="1702">
        <v>145</v>
      </c>
      <c r="M22" s="1691"/>
      <c r="N22" s="1690"/>
      <c r="O22" s="1701"/>
    </row>
    <row r="23" spans="1:15" ht="35.25" customHeight="1" thickBot="1" x14ac:dyDescent="0.25">
      <c r="A23" s="1700"/>
      <c r="B23" s="1244"/>
      <c r="C23" s="1699"/>
      <c r="D23" s="4680"/>
      <c r="E23" s="1684"/>
      <c r="F23" s="4417"/>
      <c r="G23" s="4423"/>
      <c r="H23" s="4236"/>
      <c r="I23" s="4390"/>
      <c r="J23" s="4387"/>
      <c r="K23" s="1678" t="s">
        <v>32</v>
      </c>
      <c r="L23" s="1183">
        <f>SUM(L22)</f>
        <v>145</v>
      </c>
      <c r="M23" s="1698"/>
      <c r="N23" s="1697"/>
      <c r="O23" s="1696"/>
    </row>
    <row r="24" spans="1:15" ht="17.25" customHeight="1" x14ac:dyDescent="0.2">
      <c r="A24" s="4391" t="s">
        <v>10</v>
      </c>
      <c r="B24" s="4394" t="s">
        <v>10</v>
      </c>
      <c r="C24" s="4489" t="s">
        <v>38</v>
      </c>
      <c r="D24" s="1216"/>
      <c r="E24" s="1215"/>
      <c r="F24" s="4380" t="s">
        <v>668</v>
      </c>
      <c r="G24" s="4421" t="s">
        <v>100</v>
      </c>
      <c r="H24" s="4234" t="s">
        <v>20</v>
      </c>
      <c r="I24" s="4388" t="s">
        <v>667</v>
      </c>
      <c r="J24" s="4385" t="s">
        <v>190</v>
      </c>
      <c r="K24" s="1256" t="s">
        <v>22</v>
      </c>
      <c r="L24" s="1688">
        <v>0</v>
      </c>
      <c r="M24" s="1254" t="s">
        <v>666</v>
      </c>
      <c r="N24" s="1695" t="s">
        <v>19</v>
      </c>
      <c r="O24" s="1686"/>
    </row>
    <row r="25" spans="1:15" ht="23.25" customHeight="1" thickBot="1" x14ac:dyDescent="0.25">
      <c r="A25" s="4393"/>
      <c r="B25" s="4395"/>
      <c r="C25" s="4668"/>
      <c r="D25" s="1685"/>
      <c r="E25" s="1684"/>
      <c r="F25" s="4382"/>
      <c r="G25" s="4422"/>
      <c r="H25" s="4235"/>
      <c r="I25" s="4389"/>
      <c r="J25" s="4386"/>
      <c r="K25" s="1678" t="s">
        <v>32</v>
      </c>
      <c r="L25" s="1683">
        <f>SUM(L24:L24)</f>
        <v>0</v>
      </c>
      <c r="M25" s="1247"/>
      <c r="N25" s="1381"/>
      <c r="O25" s="1694"/>
    </row>
    <row r="26" spans="1:15" ht="23.25" customHeight="1" x14ac:dyDescent="0.2">
      <c r="A26" s="4391" t="s">
        <v>10</v>
      </c>
      <c r="B26" s="4394" t="s">
        <v>10</v>
      </c>
      <c r="C26" s="4489" t="s">
        <v>38</v>
      </c>
      <c r="D26" s="4482" t="s">
        <v>10</v>
      </c>
      <c r="E26" s="1693"/>
      <c r="F26" s="4426" t="s">
        <v>668</v>
      </c>
      <c r="G26" s="4422"/>
      <c r="H26" s="4235"/>
      <c r="I26" s="4389"/>
      <c r="J26" s="4386"/>
      <c r="K26" s="1256" t="s">
        <v>22</v>
      </c>
      <c r="L26" s="1688">
        <v>0</v>
      </c>
      <c r="M26" s="1691"/>
      <c r="N26" s="1690"/>
      <c r="O26" s="1689"/>
    </row>
    <row r="27" spans="1:15" ht="23.25" customHeight="1" thickBot="1" x14ac:dyDescent="0.25">
      <c r="A27" s="4393"/>
      <c r="B27" s="4395"/>
      <c r="C27" s="4668"/>
      <c r="D27" s="4680"/>
      <c r="E27" s="1693"/>
      <c r="F27" s="4417"/>
      <c r="G27" s="4423"/>
      <c r="H27" s="4236"/>
      <c r="I27" s="4390"/>
      <c r="J27" s="4387"/>
      <c r="K27" s="1678" t="s">
        <v>32</v>
      </c>
      <c r="L27" s="1692">
        <f>SUM(L26)</f>
        <v>0</v>
      </c>
      <c r="M27" s="1691"/>
      <c r="N27" s="1690"/>
      <c r="O27" s="1689"/>
    </row>
    <row r="28" spans="1:15" ht="13.9" customHeight="1" x14ac:dyDescent="0.2">
      <c r="A28" s="4391" t="s">
        <v>10</v>
      </c>
      <c r="B28" s="4394" t="s">
        <v>10</v>
      </c>
      <c r="C28" s="4489" t="s">
        <v>42</v>
      </c>
      <c r="D28" s="1216"/>
      <c r="E28" s="1215"/>
      <c r="F28" s="4380" t="s">
        <v>665</v>
      </c>
      <c r="G28" s="4421" t="s">
        <v>101</v>
      </c>
      <c r="H28" s="4234" t="s">
        <v>20</v>
      </c>
      <c r="I28" s="4388" t="s">
        <v>667</v>
      </c>
      <c r="J28" s="4385" t="s">
        <v>190</v>
      </c>
      <c r="K28" s="1256" t="s">
        <v>22</v>
      </c>
      <c r="L28" s="1688">
        <v>0</v>
      </c>
      <c r="M28" s="1254" t="s">
        <v>666</v>
      </c>
      <c r="N28" s="1687" t="s">
        <v>19</v>
      </c>
      <c r="O28" s="1686"/>
    </row>
    <row r="29" spans="1:15" ht="28.5" customHeight="1" thickBot="1" x14ac:dyDescent="0.25">
      <c r="A29" s="4393"/>
      <c r="B29" s="4395"/>
      <c r="C29" s="4668"/>
      <c r="D29" s="1685"/>
      <c r="E29" s="1684"/>
      <c r="F29" s="4382"/>
      <c r="G29" s="4422"/>
      <c r="H29" s="4235"/>
      <c r="I29" s="4389"/>
      <c r="J29" s="4386"/>
      <c r="K29" s="1678" t="s">
        <v>32</v>
      </c>
      <c r="L29" s="1683">
        <f>SUM(L28:L28)</f>
        <v>0</v>
      </c>
      <c r="M29" s="1681"/>
      <c r="N29" s="1680"/>
      <c r="O29" s="1679"/>
    </row>
    <row r="30" spans="1:15" ht="28.5" customHeight="1" thickBot="1" x14ac:dyDescent="0.25">
      <c r="A30" s="4391" t="s">
        <v>10</v>
      </c>
      <c r="B30" s="4394" t="s">
        <v>10</v>
      </c>
      <c r="C30" s="4489" t="s">
        <v>42</v>
      </c>
      <c r="D30" s="4482" t="s">
        <v>10</v>
      </c>
      <c r="E30" s="4681"/>
      <c r="F30" s="4426" t="s">
        <v>665</v>
      </c>
      <c r="G30" s="4422"/>
      <c r="H30" s="4235"/>
      <c r="I30" s="4389"/>
      <c r="J30" s="4386"/>
      <c r="K30" s="1256" t="s">
        <v>22</v>
      </c>
      <c r="L30" s="1682">
        <v>0</v>
      </c>
      <c r="M30" s="1681"/>
      <c r="N30" s="1680"/>
      <c r="O30" s="1679"/>
    </row>
    <row r="31" spans="1:15" ht="28.5" customHeight="1" thickBot="1" x14ac:dyDescent="0.25">
      <c r="A31" s="4393"/>
      <c r="B31" s="4395"/>
      <c r="C31" s="4668"/>
      <c r="D31" s="4680"/>
      <c r="E31" s="4682"/>
      <c r="F31" s="4417"/>
      <c r="G31" s="4423"/>
      <c r="H31" s="4236"/>
      <c r="I31" s="4390"/>
      <c r="J31" s="4387"/>
      <c r="K31" s="1678" t="s">
        <v>32</v>
      </c>
      <c r="L31" s="1183">
        <f>SUM(L30)</f>
        <v>0</v>
      </c>
      <c r="M31" s="1677"/>
      <c r="N31" s="1676"/>
      <c r="O31" s="1675"/>
    </row>
    <row r="32" spans="1:15" ht="14.45" customHeight="1" thickBot="1" x14ac:dyDescent="0.25">
      <c r="A32" s="1175" t="s">
        <v>10</v>
      </c>
      <c r="B32" s="1179" t="s">
        <v>10</v>
      </c>
      <c r="C32" s="4369" t="s">
        <v>50</v>
      </c>
      <c r="D32" s="4370"/>
      <c r="E32" s="4370"/>
      <c r="F32" s="4370"/>
      <c r="G32" s="4370"/>
      <c r="H32" s="4370"/>
      <c r="I32" s="4370"/>
      <c r="J32" s="4467"/>
      <c r="K32" s="1674" t="s">
        <v>32</v>
      </c>
      <c r="L32" s="1306">
        <f>L16+L21+L25+L29</f>
        <v>204</v>
      </c>
      <c r="M32" s="1673"/>
      <c r="N32" s="1672"/>
      <c r="O32" s="1671"/>
    </row>
    <row r="33" spans="1:15" ht="14.45" customHeight="1" thickBot="1" x14ac:dyDescent="0.25">
      <c r="A33" s="1175" t="s">
        <v>10</v>
      </c>
      <c r="B33" s="4400" t="s">
        <v>87</v>
      </c>
      <c r="C33" s="4401"/>
      <c r="D33" s="4401"/>
      <c r="E33" s="4401"/>
      <c r="F33" s="4401"/>
      <c r="G33" s="4401"/>
      <c r="H33" s="4401"/>
      <c r="I33" s="4401"/>
      <c r="J33" s="4468"/>
      <c r="K33" s="1173" t="s">
        <v>32</v>
      </c>
      <c r="L33" s="1172">
        <f>L32*1</f>
        <v>204</v>
      </c>
      <c r="M33" s="1670"/>
      <c r="N33" s="1670"/>
      <c r="O33" s="1669"/>
    </row>
    <row r="34" spans="1:15" ht="15.75" thickBot="1" x14ac:dyDescent="0.25">
      <c r="A34" s="4486" t="s">
        <v>89</v>
      </c>
      <c r="B34" s="4487"/>
      <c r="C34" s="4487"/>
      <c r="D34" s="4487"/>
      <c r="E34" s="4487"/>
      <c r="F34" s="4487"/>
      <c r="G34" s="4487"/>
      <c r="H34" s="4487"/>
      <c r="I34" s="4487"/>
      <c r="J34" s="4487"/>
      <c r="K34" s="4488"/>
      <c r="L34" s="1169">
        <f>L33*1</f>
        <v>204</v>
      </c>
      <c r="M34" s="1668"/>
      <c r="N34" s="1667"/>
      <c r="O34" s="1666"/>
    </row>
    <row r="35" spans="1:15" ht="15" x14ac:dyDescent="0.2">
      <c r="A35" s="1167" t="s">
        <v>664</v>
      </c>
      <c r="B35" s="1167"/>
      <c r="C35" s="1167"/>
      <c r="D35" s="1167"/>
      <c r="E35" s="1167"/>
      <c r="F35" s="1167"/>
      <c r="G35" s="1167"/>
      <c r="H35" s="1168"/>
      <c r="I35" s="1167"/>
      <c r="J35" s="1167"/>
      <c r="K35" s="1167"/>
      <c r="L35" s="1167"/>
      <c r="M35" s="1167"/>
      <c r="N35" s="1664"/>
      <c r="O35" s="1663"/>
    </row>
    <row r="36" spans="1:15" ht="15" x14ac:dyDescent="0.2">
      <c r="A36" s="1664"/>
      <c r="B36" s="1664"/>
      <c r="C36" s="1664"/>
      <c r="D36" s="1664"/>
      <c r="E36" s="1664"/>
      <c r="F36" s="1664"/>
      <c r="G36" s="1664"/>
      <c r="H36" s="1665"/>
      <c r="I36" s="1664"/>
      <c r="J36" s="1664"/>
      <c r="K36" s="1664"/>
      <c r="L36" s="1664"/>
      <c r="M36" s="1664"/>
      <c r="N36" s="1664"/>
      <c r="O36" s="1663"/>
    </row>
    <row r="37" spans="1:15" x14ac:dyDescent="0.2">
      <c r="A37" s="1662"/>
      <c r="B37" s="1661"/>
      <c r="C37" s="1661"/>
      <c r="D37" s="1661"/>
      <c r="E37" s="1661"/>
      <c r="M37" s="1660"/>
      <c r="N37" s="1659"/>
      <c r="O37" s="1659"/>
    </row>
    <row r="38" spans="1:15" x14ac:dyDescent="0.2">
      <c r="A38" s="1635"/>
      <c r="B38" s="1641"/>
      <c r="C38" s="1641"/>
      <c r="D38" s="1641"/>
      <c r="E38" s="1641"/>
      <c r="M38" s="1639"/>
      <c r="N38" s="1641"/>
      <c r="O38" s="1639"/>
    </row>
    <row r="39" spans="1:15" ht="16.149999999999999" customHeight="1" thickBot="1" x14ac:dyDescent="0.25">
      <c r="A39" s="1635"/>
      <c r="B39" s="1641"/>
      <c r="C39" s="1641"/>
      <c r="D39" s="1641"/>
      <c r="E39" s="1641"/>
      <c r="F39" s="4683" t="s">
        <v>124</v>
      </c>
      <c r="G39" s="4683"/>
      <c r="H39" s="4683"/>
      <c r="I39" s="4683"/>
      <c r="J39" s="4683"/>
      <c r="K39" s="4683"/>
      <c r="L39" s="4683"/>
      <c r="M39" s="1658"/>
      <c r="N39" s="1657"/>
      <c r="O39" s="1639"/>
    </row>
    <row r="40" spans="1:15" ht="26.25" thickBot="1" x14ac:dyDescent="0.25">
      <c r="A40" s="1635"/>
      <c r="B40" s="1641"/>
      <c r="C40" s="1641"/>
      <c r="D40" s="1641"/>
      <c r="E40" s="1641"/>
      <c r="F40" s="1656"/>
      <c r="G40" s="1654"/>
      <c r="H40" s="1655"/>
      <c r="I40" s="1654"/>
      <c r="J40" s="1654"/>
      <c r="K40" s="1653"/>
      <c r="L40" s="80" t="s">
        <v>143</v>
      </c>
      <c r="M40" s="1636"/>
      <c r="N40" s="1635"/>
      <c r="O40" s="1639"/>
    </row>
    <row r="41" spans="1:15" ht="13.9" customHeight="1" thickBot="1" x14ac:dyDescent="0.25">
      <c r="A41" s="1635"/>
      <c r="B41" s="1641"/>
      <c r="C41" s="1641"/>
      <c r="D41" s="1641"/>
      <c r="E41" s="1641"/>
      <c r="F41" s="4684" t="s">
        <v>126</v>
      </c>
      <c r="G41" s="4685"/>
      <c r="H41" s="4685"/>
      <c r="I41" s="4685"/>
      <c r="J41" s="4685"/>
      <c r="K41" s="4686"/>
      <c r="L41" s="1652">
        <f>SUM(L42:L52)</f>
        <v>204</v>
      </c>
      <c r="M41" s="1651"/>
      <c r="N41" s="1635"/>
      <c r="O41" s="1639"/>
    </row>
    <row r="42" spans="1:15" x14ac:dyDescent="0.2">
      <c r="A42" s="1635"/>
      <c r="B42" s="1641"/>
      <c r="C42" s="1641"/>
      <c r="D42" s="1641"/>
      <c r="E42" s="1641"/>
      <c r="F42" s="4672" t="s">
        <v>128</v>
      </c>
      <c r="G42" s="4673"/>
      <c r="H42" s="4673"/>
      <c r="I42" s="4673"/>
      <c r="J42" s="4673"/>
      <c r="K42" s="4674"/>
      <c r="L42" s="1650">
        <f>L15+L19+L24+L28</f>
        <v>204</v>
      </c>
      <c r="M42" s="1636"/>
      <c r="N42" s="1635"/>
      <c r="O42" s="1639"/>
    </row>
    <row r="43" spans="1:15" x14ac:dyDescent="0.2">
      <c r="A43" s="1635"/>
      <c r="B43" s="1641"/>
      <c r="C43" s="1641"/>
      <c r="D43" s="1641"/>
      <c r="E43" s="1641"/>
      <c r="F43" s="4672" t="s">
        <v>461</v>
      </c>
      <c r="G43" s="4673"/>
      <c r="H43" s="4673"/>
      <c r="I43" s="4673"/>
      <c r="J43" s="4673"/>
      <c r="K43" s="4674"/>
      <c r="L43" s="1643"/>
      <c r="M43" s="1636"/>
      <c r="N43" s="1635"/>
      <c r="O43" s="1639"/>
    </row>
    <row r="44" spans="1:15" x14ac:dyDescent="0.2">
      <c r="A44" s="1635"/>
      <c r="B44" s="1641"/>
      <c r="C44" s="1641"/>
      <c r="D44" s="1641"/>
      <c r="E44" s="1641"/>
      <c r="F44" s="4672" t="s">
        <v>130</v>
      </c>
      <c r="G44" s="4673"/>
      <c r="H44" s="4673"/>
      <c r="I44" s="4673"/>
      <c r="J44" s="4673"/>
      <c r="K44" s="4674"/>
      <c r="L44" s="1643"/>
      <c r="M44" s="1636"/>
      <c r="N44" s="1635"/>
      <c r="O44" s="1639"/>
    </row>
    <row r="45" spans="1:15" ht="13.15" customHeight="1" x14ac:dyDescent="0.2">
      <c r="A45" s="1635"/>
      <c r="B45" s="1641"/>
      <c r="C45" s="1641"/>
      <c r="D45" s="1641"/>
      <c r="E45" s="1641"/>
      <c r="F45" s="4672" t="s">
        <v>131</v>
      </c>
      <c r="G45" s="4673"/>
      <c r="H45" s="4673"/>
      <c r="I45" s="4673"/>
      <c r="J45" s="4673"/>
      <c r="K45" s="4674"/>
      <c r="L45" s="1643"/>
      <c r="M45" s="1636"/>
      <c r="N45" s="1635"/>
      <c r="O45" s="1639"/>
    </row>
    <row r="46" spans="1:15" ht="13.15" customHeight="1" x14ac:dyDescent="0.2">
      <c r="A46" s="1635"/>
      <c r="B46" s="1641"/>
      <c r="C46" s="1641"/>
      <c r="D46" s="1641"/>
      <c r="E46" s="1641"/>
      <c r="F46" s="3859" t="s">
        <v>132</v>
      </c>
      <c r="G46" s="3860"/>
      <c r="H46" s="3860"/>
      <c r="I46" s="3860"/>
      <c r="J46" s="3860"/>
      <c r="K46" s="4243"/>
      <c r="L46" s="1649"/>
      <c r="M46" s="1636"/>
      <c r="N46" s="1635"/>
      <c r="O46" s="1639"/>
    </row>
    <row r="47" spans="1:15" x14ac:dyDescent="0.2">
      <c r="A47" s="1635"/>
      <c r="B47" s="1641"/>
      <c r="C47" s="1641"/>
      <c r="D47" s="1641"/>
      <c r="E47" s="1641"/>
      <c r="F47" s="1648" t="s">
        <v>133</v>
      </c>
      <c r="G47" s="1647"/>
      <c r="H47" s="1646"/>
      <c r="I47" s="1645"/>
      <c r="J47" s="1645"/>
      <c r="K47" s="1644"/>
      <c r="L47" s="1643"/>
      <c r="M47" s="1636"/>
      <c r="N47" s="1635"/>
      <c r="O47" s="1639"/>
    </row>
    <row r="48" spans="1:15" ht="13.15" customHeight="1" x14ac:dyDescent="0.2">
      <c r="A48" s="1635"/>
      <c r="B48" s="1641"/>
      <c r="C48" s="1641"/>
      <c r="D48" s="1641"/>
      <c r="E48" s="1641"/>
      <c r="F48" s="4672" t="s">
        <v>134</v>
      </c>
      <c r="G48" s="4673"/>
      <c r="H48" s="4673"/>
      <c r="I48" s="4673"/>
      <c r="J48" s="4673"/>
      <c r="K48" s="4674"/>
      <c r="L48" s="1643"/>
      <c r="M48" s="1636"/>
      <c r="N48" s="1635"/>
      <c r="O48" s="1642"/>
    </row>
    <row r="49" spans="1:15" ht="13.15" customHeight="1" x14ac:dyDescent="0.2">
      <c r="A49" s="1635"/>
      <c r="B49" s="1641"/>
      <c r="C49" s="1641"/>
      <c r="D49" s="1641"/>
      <c r="E49" s="1641"/>
      <c r="F49" s="4672" t="s">
        <v>460</v>
      </c>
      <c r="G49" s="4673"/>
      <c r="H49" s="4673"/>
      <c r="I49" s="4673"/>
      <c r="J49" s="4673"/>
      <c r="K49" s="4674"/>
      <c r="L49" s="1640"/>
      <c r="M49" s="1636"/>
      <c r="N49" s="1635"/>
      <c r="O49" s="1639"/>
    </row>
    <row r="50" spans="1:15" ht="13.15" customHeight="1" x14ac:dyDescent="0.2">
      <c r="A50" s="1635"/>
      <c r="B50" s="1641"/>
      <c r="C50" s="1641"/>
      <c r="D50" s="1641"/>
      <c r="E50" s="1641"/>
      <c r="F50" s="4672" t="s">
        <v>136</v>
      </c>
      <c r="G50" s="4673"/>
      <c r="H50" s="4673"/>
      <c r="I50" s="4673"/>
      <c r="J50" s="4673"/>
      <c r="K50" s="4674"/>
      <c r="L50" s="1640"/>
      <c r="M50" s="1636"/>
      <c r="N50" s="1635"/>
      <c r="O50" s="1639"/>
    </row>
    <row r="51" spans="1:15" x14ac:dyDescent="0.2">
      <c r="A51" s="1635"/>
      <c r="B51" s="1641"/>
      <c r="C51" s="1641"/>
      <c r="D51" s="1641"/>
      <c r="E51" s="1641"/>
      <c r="F51" s="4672" t="s">
        <v>137</v>
      </c>
      <c r="G51" s="4673"/>
      <c r="H51" s="4673"/>
      <c r="I51" s="4673"/>
      <c r="J51" s="4673"/>
      <c r="K51" s="4674"/>
      <c r="L51" s="1640"/>
      <c r="M51" s="1636"/>
      <c r="N51" s="1635"/>
      <c r="O51" s="1639"/>
    </row>
    <row r="52" spans="1:15" ht="13.5" thickBot="1" x14ac:dyDescent="0.25">
      <c r="F52" s="4675" t="s">
        <v>459</v>
      </c>
      <c r="G52" s="4676"/>
      <c r="H52" s="4676"/>
      <c r="I52" s="4676"/>
      <c r="J52" s="4676"/>
      <c r="K52" s="4677"/>
      <c r="L52" s="1638"/>
      <c r="M52" s="1636"/>
      <c r="N52" s="1635"/>
    </row>
    <row r="53" spans="1:15" ht="13.5" thickBot="1" x14ac:dyDescent="0.25">
      <c r="F53" s="4678" t="s">
        <v>140</v>
      </c>
      <c r="G53" s="4679"/>
      <c r="H53" s="4679"/>
      <c r="I53" s="4679"/>
      <c r="J53" s="4679"/>
      <c r="K53" s="4679"/>
      <c r="L53" s="1637">
        <v>0</v>
      </c>
      <c r="M53" s="1636"/>
      <c r="N53" s="1635"/>
    </row>
    <row r="54" spans="1:15" ht="13.9" customHeight="1" thickBot="1" x14ac:dyDescent="0.25">
      <c r="F54" s="4665" t="s">
        <v>458</v>
      </c>
      <c r="G54" s="4666"/>
      <c r="H54" s="4666"/>
      <c r="I54" s="4666"/>
      <c r="J54" s="4666"/>
      <c r="K54" s="4667"/>
      <c r="L54" s="1634"/>
    </row>
    <row r="55" spans="1:15" ht="13.5" thickBot="1" x14ac:dyDescent="0.25">
      <c r="F55" s="4669" t="s">
        <v>663</v>
      </c>
      <c r="G55" s="4670"/>
      <c r="H55" s="4670"/>
      <c r="I55" s="4670"/>
      <c r="J55" s="4670"/>
      <c r="K55" s="4671"/>
      <c r="L55" s="1633">
        <f>L41+L53</f>
        <v>204</v>
      </c>
    </row>
  </sheetData>
  <mergeCells count="94">
    <mergeCell ref="A24:A25"/>
    <mergeCell ref="B24:B25"/>
    <mergeCell ref="C24:C25"/>
    <mergeCell ref="J24:J27"/>
    <mergeCell ref="J28:J31"/>
    <mergeCell ref="I24:I27"/>
    <mergeCell ref="R2:U2"/>
    <mergeCell ref="A3:O3"/>
    <mergeCell ref="B10:O10"/>
    <mergeCell ref="C32:J32"/>
    <mergeCell ref="J7:J9"/>
    <mergeCell ref="M7:O7"/>
    <mergeCell ref="O8:O9"/>
    <mergeCell ref="N6:O6"/>
    <mergeCell ref="D7:D9"/>
    <mergeCell ref="G7:G9"/>
    <mergeCell ref="A19:A21"/>
    <mergeCell ref="B19:B21"/>
    <mergeCell ref="C19:C21"/>
    <mergeCell ref="A26:A27"/>
    <mergeCell ref="B26:B27"/>
    <mergeCell ref="C26:C27"/>
    <mergeCell ref="M2:O2"/>
    <mergeCell ref="A4:O4"/>
    <mergeCell ref="F17:F18"/>
    <mergeCell ref="A5:O5"/>
    <mergeCell ref="A7:A9"/>
    <mergeCell ref="B7:B9"/>
    <mergeCell ref="C7:C9"/>
    <mergeCell ref="E7:E9"/>
    <mergeCell ref="F7:F9"/>
    <mergeCell ref="H7:H9"/>
    <mergeCell ref="J15:J18"/>
    <mergeCell ref="I15:I18"/>
    <mergeCell ref="A17:A18"/>
    <mergeCell ref="B17:B18"/>
    <mergeCell ref="B11:L11"/>
    <mergeCell ref="M8:M9"/>
    <mergeCell ref="N8:N9"/>
    <mergeCell ref="I7:I9"/>
    <mergeCell ref="K7:K9"/>
    <mergeCell ref="L7:L9"/>
    <mergeCell ref="C13:L14"/>
    <mergeCell ref="B13:B14"/>
    <mergeCell ref="A15:A16"/>
    <mergeCell ref="B15:B16"/>
    <mergeCell ref="C15:C16"/>
    <mergeCell ref="F15:F16"/>
    <mergeCell ref="D22:D23"/>
    <mergeCell ref="G24:G27"/>
    <mergeCell ref="H24:H27"/>
    <mergeCell ref="C17:C18"/>
    <mergeCell ref="D17:D18"/>
    <mergeCell ref="F22:F23"/>
    <mergeCell ref="F26:F27"/>
    <mergeCell ref="D26:D27"/>
    <mergeCell ref="G19:G23"/>
    <mergeCell ref="H15:H18"/>
    <mergeCell ref="G15:G18"/>
    <mergeCell ref="F44:K44"/>
    <mergeCell ref="F45:K45"/>
    <mergeCell ref="F46:K46"/>
    <mergeCell ref="H19:H23"/>
    <mergeCell ref="F19:F21"/>
    <mergeCell ref="F24:F25"/>
    <mergeCell ref="J19:J23"/>
    <mergeCell ref="I19:I23"/>
    <mergeCell ref="A34:K34"/>
    <mergeCell ref="F39:L39"/>
    <mergeCell ref="F41:K41"/>
    <mergeCell ref="F42:K42"/>
    <mergeCell ref="F43:K43"/>
    <mergeCell ref="F55:K55"/>
    <mergeCell ref="F49:K49"/>
    <mergeCell ref="F50:K50"/>
    <mergeCell ref="F51:K51"/>
    <mergeCell ref="F52:K52"/>
    <mergeCell ref="F53:K53"/>
    <mergeCell ref="F54:K54"/>
    <mergeCell ref="B28:B29"/>
    <mergeCell ref="C28:C29"/>
    <mergeCell ref="F28:F29"/>
    <mergeCell ref="A28:A29"/>
    <mergeCell ref="B33:J33"/>
    <mergeCell ref="F30:F31"/>
    <mergeCell ref="D30:D31"/>
    <mergeCell ref="A30:A31"/>
    <mergeCell ref="B30:B31"/>
    <mergeCell ref="C30:C31"/>
    <mergeCell ref="E30:E31"/>
    <mergeCell ref="I28:I31"/>
    <mergeCell ref="H28:H31"/>
    <mergeCell ref="G28:G31"/>
    <mergeCell ref="F48:K48"/>
  </mergeCells>
  <pageMargins left="0.70866141732283472" right="0.70866141732283472" top="0.74803149606299213" bottom="0.74803149606299213" header="0.31496062992125984" footer="0.31496062992125984"/>
  <pageSetup paperSize="9" scale="61" firstPageNumber="31" fitToHeight="0"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66"/>
  <sheetViews>
    <sheetView zoomScaleNormal="100" zoomScaleSheetLayoutView="110" workbookViewId="0">
      <selection activeCell="S7" sqref="S7"/>
    </sheetView>
  </sheetViews>
  <sheetFormatPr defaultColWidth="9.140625" defaultRowHeight="12.75" x14ac:dyDescent="0.25"/>
  <cols>
    <col min="1" max="1" width="2.7109375" style="1723" customWidth="1"/>
    <col min="2" max="5" width="2.7109375" style="1720" customWidth="1"/>
    <col min="6" max="6" width="36.140625" style="90" customWidth="1"/>
    <col min="7" max="7" width="3.28515625" style="1722" customWidth="1"/>
    <col min="8" max="8" width="3.28515625" style="1721" customWidth="1"/>
    <col min="9" max="9" width="3.28515625" style="1720" customWidth="1"/>
    <col min="10" max="10" width="24.42578125" style="1720" customWidth="1"/>
    <col min="11" max="11" width="7.85546875" style="1720" customWidth="1"/>
    <col min="12" max="12" width="11.140625" style="1720" customWidth="1"/>
    <col min="13" max="13" width="26.42578125" style="1720" customWidth="1"/>
    <col min="14" max="14" width="8.7109375" style="1720" customWidth="1"/>
    <col min="15" max="15" width="14.28515625" style="1720" customWidth="1"/>
    <col min="16" max="16" width="14.140625" style="1720" customWidth="1"/>
    <col min="17" max="16384" width="9.140625" style="1720"/>
  </cols>
  <sheetData>
    <row r="1" spans="1:18" ht="67.5" customHeight="1" x14ac:dyDescent="0.25">
      <c r="A1" s="1724"/>
      <c r="L1" s="905"/>
      <c r="M1" s="3816" t="s">
        <v>1289</v>
      </c>
      <c r="N1" s="3816"/>
      <c r="O1" s="3816"/>
      <c r="P1" s="3816"/>
      <c r="Q1" s="3816"/>
      <c r="R1" s="3816"/>
    </row>
    <row r="2" spans="1:18" s="90" customFormat="1" ht="33" customHeight="1" x14ac:dyDescent="0.25">
      <c r="A2" s="4943" t="s">
        <v>934</v>
      </c>
      <c r="B2" s="4943"/>
      <c r="C2" s="4943"/>
      <c r="D2" s="4943"/>
      <c r="E2" s="4943"/>
      <c r="F2" s="4943"/>
      <c r="G2" s="4943"/>
      <c r="H2" s="4943"/>
      <c r="I2" s="4943"/>
      <c r="J2" s="4943"/>
      <c r="K2" s="4943"/>
      <c r="L2" s="4943"/>
      <c r="M2" s="4943"/>
      <c r="N2" s="4943"/>
      <c r="O2" s="4943"/>
      <c r="P2" s="74"/>
    </row>
    <row r="3" spans="1:18" s="90" customFormat="1" ht="15" customHeight="1" x14ac:dyDescent="0.25">
      <c r="A3" s="4943" t="s">
        <v>933</v>
      </c>
      <c r="B3" s="4943"/>
      <c r="C3" s="4943"/>
      <c r="D3" s="4943"/>
      <c r="E3" s="4943"/>
      <c r="F3" s="4943"/>
      <c r="G3" s="4943"/>
      <c r="H3" s="4943"/>
      <c r="I3" s="4943"/>
      <c r="J3" s="4943"/>
      <c r="K3" s="4943"/>
      <c r="L3" s="4943"/>
      <c r="M3" s="4943"/>
      <c r="N3" s="4943"/>
      <c r="O3" s="4943"/>
      <c r="P3" s="74"/>
    </row>
    <row r="4" spans="1:18" s="90" customFormat="1" ht="16.5" customHeight="1" thickBot="1" x14ac:dyDescent="0.3">
      <c r="A4" s="74"/>
      <c r="G4" s="1722"/>
      <c r="H4" s="2549"/>
      <c r="M4" s="1129"/>
      <c r="N4" s="4942" t="s">
        <v>158</v>
      </c>
      <c r="O4" s="4942"/>
      <c r="P4" s="74"/>
    </row>
    <row r="5" spans="1:18" s="74" customFormat="1" ht="30" customHeight="1" thickBot="1" x14ac:dyDescent="0.3">
      <c r="A5" s="4950" t="s">
        <v>0</v>
      </c>
      <c r="B5" s="4952" t="s">
        <v>1</v>
      </c>
      <c r="C5" s="4932" t="s">
        <v>2</v>
      </c>
      <c r="D5" s="4938" t="s">
        <v>93</v>
      </c>
      <c r="E5" s="4934" t="s">
        <v>932</v>
      </c>
      <c r="F5" s="4940" t="s">
        <v>4</v>
      </c>
      <c r="G5" s="4948" t="s">
        <v>2</v>
      </c>
      <c r="H5" s="4936" t="s">
        <v>931</v>
      </c>
      <c r="I5" s="4944" t="s">
        <v>6</v>
      </c>
      <c r="J5" s="3823" t="s">
        <v>94</v>
      </c>
      <c r="K5" s="4946" t="s">
        <v>7</v>
      </c>
      <c r="L5" s="3777" t="s">
        <v>95</v>
      </c>
      <c r="M5" s="3825" t="s">
        <v>96</v>
      </c>
      <c r="N5" s="3826"/>
      <c r="O5" s="3827"/>
    </row>
    <row r="6" spans="1:18" s="74" customFormat="1" ht="96" customHeight="1" thickBot="1" x14ac:dyDescent="0.3">
      <c r="A6" s="4951"/>
      <c r="B6" s="4953"/>
      <c r="C6" s="4933"/>
      <c r="D6" s="4939"/>
      <c r="E6" s="4935"/>
      <c r="F6" s="4941"/>
      <c r="G6" s="4949"/>
      <c r="H6" s="4937"/>
      <c r="I6" s="4945"/>
      <c r="J6" s="3824"/>
      <c r="K6" s="4947"/>
      <c r="L6" s="3779"/>
      <c r="M6" s="2548" t="s">
        <v>8</v>
      </c>
      <c r="N6" s="2547" t="s">
        <v>9</v>
      </c>
      <c r="O6" s="2546" t="s">
        <v>97</v>
      </c>
    </row>
    <row r="7" spans="1:18" s="90" customFormat="1" ht="15" customHeight="1" thickBot="1" x14ac:dyDescent="0.3">
      <c r="A7" s="2545" t="s">
        <v>10</v>
      </c>
      <c r="B7" s="4918" t="s">
        <v>347</v>
      </c>
      <c r="C7" s="4919"/>
      <c r="D7" s="4919"/>
      <c r="E7" s="4919"/>
      <c r="F7" s="4919"/>
      <c r="G7" s="4919"/>
      <c r="H7" s="4919"/>
      <c r="I7" s="4919"/>
      <c r="J7" s="4919"/>
      <c r="K7" s="4919"/>
      <c r="L7" s="4919"/>
      <c r="M7" s="4919"/>
      <c r="N7" s="4919"/>
      <c r="O7" s="4920"/>
    </row>
    <row r="8" spans="1:18" s="90" customFormat="1" ht="42" customHeight="1" thickBot="1" x14ac:dyDescent="0.3">
      <c r="A8" s="2386"/>
      <c r="B8" s="4912"/>
      <c r="C8" s="4913"/>
      <c r="D8" s="4913"/>
      <c r="E8" s="4913"/>
      <c r="F8" s="4913"/>
      <c r="G8" s="4913"/>
      <c r="H8" s="4913"/>
      <c r="I8" s="4913"/>
      <c r="J8" s="4913"/>
      <c r="K8" s="4913"/>
      <c r="L8" s="4914"/>
      <c r="M8" s="2544" t="s">
        <v>930</v>
      </c>
      <c r="N8" s="2543" t="s">
        <v>214</v>
      </c>
      <c r="O8" s="2383">
        <v>8</v>
      </c>
    </row>
    <row r="9" spans="1:18" s="90" customFormat="1" ht="18" customHeight="1" thickBot="1" x14ac:dyDescent="0.3">
      <c r="A9" s="4744" t="s">
        <v>10</v>
      </c>
      <c r="B9" s="4827" t="s">
        <v>10</v>
      </c>
      <c r="C9" s="4921" t="s">
        <v>929</v>
      </c>
      <c r="D9" s="4922"/>
      <c r="E9" s="4922"/>
      <c r="F9" s="4922"/>
      <c r="G9" s="4922"/>
      <c r="H9" s="4922"/>
      <c r="I9" s="4922"/>
      <c r="J9" s="4922"/>
      <c r="K9" s="4922"/>
      <c r="L9" s="4922"/>
      <c r="M9" s="4922"/>
      <c r="N9" s="4922"/>
      <c r="O9" s="4923"/>
    </row>
    <row r="10" spans="1:18" s="90" customFormat="1" ht="42" customHeight="1" thickBot="1" x14ac:dyDescent="0.3">
      <c r="A10" s="4745"/>
      <c r="B10" s="4829"/>
      <c r="C10" s="4915"/>
      <c r="D10" s="4916"/>
      <c r="E10" s="4916"/>
      <c r="F10" s="4916"/>
      <c r="G10" s="4916"/>
      <c r="H10" s="4916"/>
      <c r="I10" s="4916"/>
      <c r="J10" s="4916"/>
      <c r="K10" s="4916"/>
      <c r="L10" s="4917"/>
      <c r="M10" s="2542" t="s">
        <v>928</v>
      </c>
      <c r="N10" s="18" t="s">
        <v>214</v>
      </c>
      <c r="O10" s="2541">
        <v>82</v>
      </c>
    </row>
    <row r="11" spans="1:18" s="74" customFormat="1" ht="41.25" customHeight="1" thickBot="1" x14ac:dyDescent="0.3">
      <c r="A11" s="4744" t="s">
        <v>10</v>
      </c>
      <c r="B11" s="4929" t="s">
        <v>10</v>
      </c>
      <c r="C11" s="2295" t="s">
        <v>10</v>
      </c>
      <c r="D11" s="4925" t="s">
        <v>927</v>
      </c>
      <c r="E11" s="4926"/>
      <c r="F11" s="4927"/>
      <c r="G11" s="4815" t="s">
        <v>98</v>
      </c>
      <c r="H11" s="4886"/>
      <c r="I11" s="2067" t="s">
        <v>472</v>
      </c>
      <c r="J11" s="4723" t="s">
        <v>187</v>
      </c>
      <c r="K11" s="2274"/>
      <c r="L11" s="2540"/>
      <c r="M11" s="2071"/>
      <c r="N11" s="1769"/>
      <c r="O11" s="1855"/>
    </row>
    <row r="12" spans="1:18" s="74" customFormat="1" ht="30" customHeight="1" x14ac:dyDescent="0.25">
      <c r="A12" s="4746"/>
      <c r="B12" s="4930"/>
      <c r="C12" s="2295"/>
      <c r="D12" s="1878" t="s">
        <v>10</v>
      </c>
      <c r="E12" s="1849"/>
      <c r="F12" s="4762" t="s">
        <v>926</v>
      </c>
      <c r="G12" s="4924"/>
      <c r="H12" s="4887"/>
      <c r="I12" s="2075"/>
      <c r="J12" s="4724"/>
      <c r="K12" s="2274" t="s">
        <v>22</v>
      </c>
      <c r="L12" s="2536">
        <v>100</v>
      </c>
      <c r="M12" s="2539" t="s">
        <v>925</v>
      </c>
      <c r="N12" s="2538" t="s">
        <v>223</v>
      </c>
      <c r="O12" s="2537">
        <v>105.4</v>
      </c>
    </row>
    <row r="13" spans="1:18" s="74" customFormat="1" ht="21" customHeight="1" x14ac:dyDescent="0.25">
      <c r="A13" s="4746"/>
      <c r="B13" s="4930"/>
      <c r="C13" s="2295"/>
      <c r="D13" s="2009"/>
      <c r="E13" s="1839"/>
      <c r="F13" s="4928"/>
      <c r="G13" s="4924"/>
      <c r="H13" s="4887"/>
      <c r="I13" s="2075"/>
      <c r="J13" s="2294"/>
      <c r="K13" s="2274" t="s">
        <v>27</v>
      </c>
      <c r="L13" s="2536"/>
      <c r="M13" s="2221"/>
      <c r="N13" s="2535"/>
      <c r="O13" s="2534"/>
    </row>
    <row r="14" spans="1:18" s="74" customFormat="1" ht="21.75" customHeight="1" thickBot="1" x14ac:dyDescent="0.3">
      <c r="A14" s="4746"/>
      <c r="B14" s="4930"/>
      <c r="C14" s="2295"/>
      <c r="D14" s="2009"/>
      <c r="E14" s="1839"/>
      <c r="F14" s="4928"/>
      <c r="G14" s="4924"/>
      <c r="H14" s="4887"/>
      <c r="I14" s="2075"/>
      <c r="J14" s="2294"/>
      <c r="K14" s="1902" t="s">
        <v>220</v>
      </c>
      <c r="L14" s="2470">
        <v>243.3</v>
      </c>
      <c r="M14" s="2218"/>
      <c r="N14" s="1844"/>
      <c r="O14" s="1843"/>
    </row>
    <row r="15" spans="1:18" s="74" customFormat="1" ht="16.5" customHeight="1" thickBot="1" x14ac:dyDescent="0.3">
      <c r="A15" s="4746"/>
      <c r="B15" s="4930"/>
      <c r="C15" s="2295"/>
      <c r="D15" s="1875"/>
      <c r="E15" s="1848"/>
      <c r="F15" s="4763"/>
      <c r="G15" s="4924"/>
      <c r="H15" s="4887"/>
      <c r="I15" s="2075"/>
      <c r="J15" s="2303"/>
      <c r="K15" s="2022" t="s">
        <v>32</v>
      </c>
      <c r="L15" s="2459">
        <f>SUM(L12:L14)</f>
        <v>343.3</v>
      </c>
      <c r="M15" s="2492"/>
      <c r="N15" s="2491"/>
      <c r="O15" s="2490"/>
    </row>
    <row r="16" spans="1:18" s="74" customFormat="1" ht="43.5" customHeight="1" x14ac:dyDescent="0.25">
      <c r="A16" s="4746"/>
      <c r="B16" s="4930"/>
      <c r="C16" s="2295"/>
      <c r="D16" s="1878" t="s">
        <v>33</v>
      </c>
      <c r="E16" s="1849"/>
      <c r="F16" s="4734" t="s">
        <v>924</v>
      </c>
      <c r="G16" s="4924"/>
      <c r="H16" s="4887"/>
      <c r="I16" s="2075"/>
      <c r="J16" s="2294"/>
      <c r="K16" s="2274" t="s">
        <v>22</v>
      </c>
      <c r="L16" s="2489">
        <v>0</v>
      </c>
      <c r="M16" s="2533" t="s">
        <v>923</v>
      </c>
      <c r="N16" s="2180" t="s">
        <v>223</v>
      </c>
      <c r="O16" s="2331">
        <v>0.52900000000000003</v>
      </c>
    </row>
    <row r="17" spans="1:20" s="74" customFormat="1" ht="21" customHeight="1" x14ac:dyDescent="0.25">
      <c r="A17" s="4746"/>
      <c r="B17" s="4930"/>
      <c r="C17" s="2295"/>
      <c r="D17" s="2009"/>
      <c r="E17" s="1839"/>
      <c r="F17" s="4741"/>
      <c r="G17" s="4924"/>
      <c r="H17" s="4887"/>
      <c r="I17" s="2075"/>
      <c r="J17" s="2294"/>
      <c r="K17" s="2274" t="s">
        <v>27</v>
      </c>
      <c r="L17" s="2489"/>
      <c r="M17" s="2532"/>
      <c r="N17" s="2125"/>
      <c r="O17" s="2531"/>
    </row>
    <row r="18" spans="1:20" s="74" customFormat="1" ht="18" customHeight="1" thickBot="1" x14ac:dyDescent="0.3">
      <c r="A18" s="4746"/>
      <c r="B18" s="4930"/>
      <c r="C18" s="2295"/>
      <c r="D18" s="2009"/>
      <c r="E18" s="1839"/>
      <c r="F18" s="4741"/>
      <c r="G18" s="4924"/>
      <c r="H18" s="4887"/>
      <c r="I18" s="2075"/>
      <c r="J18" s="2294"/>
      <c r="K18" s="1902" t="s">
        <v>220</v>
      </c>
      <c r="L18" s="2530">
        <v>297.3</v>
      </c>
      <c r="M18" s="2218"/>
      <c r="N18" s="1844"/>
      <c r="O18" s="1843"/>
    </row>
    <row r="19" spans="1:20" s="74" customFormat="1" ht="16.5" customHeight="1" thickBot="1" x14ac:dyDescent="0.3">
      <c r="A19" s="4746"/>
      <c r="B19" s="4930"/>
      <c r="C19" s="2295"/>
      <c r="D19" s="2009"/>
      <c r="E19" s="1839"/>
      <c r="F19" s="4741"/>
      <c r="G19" s="4924"/>
      <c r="H19" s="4887"/>
      <c r="I19" s="2075"/>
      <c r="J19" s="2294"/>
      <c r="K19" s="2022" t="s">
        <v>32</v>
      </c>
      <c r="L19" s="2524">
        <f>SUM(L16:L18)</f>
        <v>297.3</v>
      </c>
      <c r="M19" s="78"/>
      <c r="N19" s="1871"/>
      <c r="O19" s="1870"/>
    </row>
    <row r="20" spans="1:20" s="74" customFormat="1" ht="16.5" customHeight="1" thickBot="1" x14ac:dyDescent="0.3">
      <c r="A20" s="4746"/>
      <c r="B20" s="4931"/>
      <c r="C20" s="2404"/>
      <c r="D20" s="2476" t="s">
        <v>68</v>
      </c>
      <c r="E20" s="1849"/>
      <c r="F20" s="4909" t="s">
        <v>922</v>
      </c>
      <c r="G20" s="2526"/>
      <c r="H20" s="4887"/>
      <c r="I20" s="2075"/>
      <c r="J20" s="2525"/>
      <c r="K20" s="2274" t="s">
        <v>22</v>
      </c>
      <c r="L20" s="2524"/>
      <c r="M20" s="78"/>
      <c r="N20" s="1871"/>
      <c r="O20" s="1870"/>
    </row>
    <row r="21" spans="1:20" s="74" customFormat="1" ht="16.5" customHeight="1" thickBot="1" x14ac:dyDescent="0.3">
      <c r="A21" s="4746"/>
      <c r="B21" s="4931"/>
      <c r="C21" s="2404"/>
      <c r="D21" s="2529"/>
      <c r="E21" s="1839"/>
      <c r="F21" s="4910"/>
      <c r="G21" s="2526"/>
      <c r="H21" s="4887"/>
      <c r="I21" s="2075"/>
      <c r="J21" s="2525"/>
      <c r="K21" s="2274" t="s">
        <v>27</v>
      </c>
      <c r="L21" s="2524"/>
      <c r="M21" s="78"/>
      <c r="N21" s="1871"/>
      <c r="O21" s="1870"/>
    </row>
    <row r="22" spans="1:20" s="74" customFormat="1" ht="16.5" customHeight="1" thickBot="1" x14ac:dyDescent="0.3">
      <c r="A22" s="4746"/>
      <c r="B22" s="4931"/>
      <c r="C22" s="2404"/>
      <c r="D22" s="2529"/>
      <c r="E22" s="1839"/>
      <c r="F22" s="4910"/>
      <c r="G22" s="2526"/>
      <c r="H22" s="4887"/>
      <c r="I22" s="2075"/>
      <c r="J22" s="2525"/>
      <c r="K22" s="1902" t="s">
        <v>220</v>
      </c>
      <c r="L22" s="2528">
        <v>151.19999999999999</v>
      </c>
      <c r="M22" s="78"/>
      <c r="N22" s="1871"/>
      <c r="O22" s="1870"/>
    </row>
    <row r="23" spans="1:20" s="74" customFormat="1" ht="16.5" customHeight="1" thickBot="1" x14ac:dyDescent="0.3">
      <c r="A23" s="4746"/>
      <c r="B23" s="4931"/>
      <c r="C23" s="2404"/>
      <c r="D23" s="2527"/>
      <c r="E23" s="1848"/>
      <c r="F23" s="4911"/>
      <c r="G23" s="2526"/>
      <c r="H23" s="4887"/>
      <c r="I23" s="2075"/>
      <c r="J23" s="2525"/>
      <c r="K23" s="2022" t="s">
        <v>32</v>
      </c>
      <c r="L23" s="2524">
        <f>SUM(L20:L22)</f>
        <v>151.19999999999999</v>
      </c>
      <c r="M23" s="78"/>
      <c r="N23" s="1871"/>
      <c r="O23" s="1870"/>
    </row>
    <row r="24" spans="1:20" s="74" customFormat="1" ht="16.5" customHeight="1" thickBot="1" x14ac:dyDescent="0.3">
      <c r="A24" s="4746"/>
      <c r="B24" s="4931"/>
      <c r="C24" s="2479"/>
      <c r="D24" s="2363"/>
      <c r="E24" s="2363"/>
      <c r="F24" s="2523"/>
      <c r="G24" s="2522"/>
      <c r="H24" s="2521"/>
      <c r="I24" s="2159"/>
      <c r="J24" s="2520"/>
      <c r="K24" s="2465" t="s">
        <v>22</v>
      </c>
      <c r="L24" s="2464">
        <f>L12+L16+L20</f>
        <v>100</v>
      </c>
      <c r="M24" s="78"/>
      <c r="N24" s="1871"/>
      <c r="O24" s="1870"/>
    </row>
    <row r="25" spans="1:20" s="74" customFormat="1" ht="16.5" customHeight="1" thickBot="1" x14ac:dyDescent="0.3">
      <c r="A25" s="4746"/>
      <c r="B25" s="4931"/>
      <c r="C25" s="2461"/>
      <c r="D25" s="2360"/>
      <c r="E25" s="2360"/>
      <c r="F25" s="2519"/>
      <c r="G25" s="2518"/>
      <c r="H25" s="2517"/>
      <c r="I25" s="2148"/>
      <c r="J25" s="2516"/>
      <c r="K25" s="2465" t="s">
        <v>220</v>
      </c>
      <c r="L25" s="2464">
        <f>L14+L18+L22</f>
        <v>691.8</v>
      </c>
      <c r="M25" s="1820"/>
      <c r="N25" s="1758"/>
      <c r="O25" s="2068"/>
    </row>
    <row r="26" spans="1:20" s="90" customFormat="1" ht="15" customHeight="1" thickBot="1" x14ac:dyDescent="0.25">
      <c r="A26" s="4746"/>
      <c r="B26" s="4931"/>
      <c r="C26" s="4906"/>
      <c r="D26" s="4907"/>
      <c r="E26" s="4907"/>
      <c r="F26" s="4907"/>
      <c r="G26" s="4907"/>
      <c r="H26" s="4907"/>
      <c r="I26" s="4907"/>
      <c r="J26" s="4908"/>
      <c r="K26" s="2515" t="s">
        <v>32</v>
      </c>
      <c r="L26" s="2464">
        <f>L15+L19+L23</f>
        <v>791.8</v>
      </c>
      <c r="M26" s="2492"/>
      <c r="N26" s="2491"/>
      <c r="O26" s="2490"/>
    </row>
    <row r="27" spans="1:20" s="90" customFormat="1" ht="21" customHeight="1" thickBot="1" x14ac:dyDescent="0.3">
      <c r="A27" s="1753" t="s">
        <v>10</v>
      </c>
      <c r="B27" s="2172" t="s">
        <v>10</v>
      </c>
      <c r="C27" s="4727" t="s">
        <v>466</v>
      </c>
      <c r="D27" s="4728"/>
      <c r="E27" s="4728"/>
      <c r="F27" s="4728"/>
      <c r="G27" s="4728"/>
      <c r="H27" s="4728"/>
      <c r="I27" s="4728"/>
      <c r="J27" s="4728"/>
      <c r="K27" s="4729"/>
      <c r="L27" s="2388">
        <f>L26</f>
        <v>791.8</v>
      </c>
      <c r="M27" s="4799"/>
      <c r="N27" s="4800"/>
      <c r="O27" s="4801"/>
    </row>
    <row r="28" spans="1:20" s="90" customFormat="1" ht="18.75" customHeight="1" thickBot="1" x14ac:dyDescent="0.3">
      <c r="A28" s="1753" t="s">
        <v>10</v>
      </c>
      <c r="B28" s="2161" t="s">
        <v>33</v>
      </c>
      <c r="C28" s="2382" t="s">
        <v>921</v>
      </c>
      <c r="D28" s="2381"/>
      <c r="E28" s="2381"/>
      <c r="F28" s="2381"/>
      <c r="G28" s="2379"/>
      <c r="H28" s="2380"/>
      <c r="I28" s="2379"/>
      <c r="J28" s="2379"/>
      <c r="K28" s="2379"/>
      <c r="L28" s="2379"/>
      <c r="M28" s="2379"/>
      <c r="N28" s="2379"/>
      <c r="O28" s="2264"/>
    </row>
    <row r="29" spans="1:20" s="90" customFormat="1" ht="21" customHeight="1" thickBot="1" x14ac:dyDescent="0.3">
      <c r="A29" s="4744"/>
      <c r="B29" s="4869"/>
      <c r="C29" s="1856"/>
      <c r="D29" s="2514"/>
      <c r="E29" s="2514"/>
      <c r="F29" s="2514"/>
      <c r="G29" s="2514"/>
      <c r="H29" s="2514"/>
      <c r="I29" s="2514"/>
      <c r="J29" s="2514"/>
      <c r="K29" s="2514"/>
      <c r="L29" s="2513"/>
      <c r="M29" s="2512" t="s">
        <v>920</v>
      </c>
      <c r="N29" s="2511" t="s">
        <v>214</v>
      </c>
      <c r="O29" s="2510">
        <v>128</v>
      </c>
      <c r="Q29" s="74"/>
      <c r="R29" s="74"/>
      <c r="S29" s="74"/>
      <c r="T29" s="74"/>
    </row>
    <row r="30" spans="1:20" s="90" customFormat="1" ht="27.75" customHeight="1" thickBot="1" x14ac:dyDescent="0.3">
      <c r="A30" s="4745"/>
      <c r="B30" s="4870"/>
      <c r="C30" s="1854"/>
      <c r="D30" s="2509"/>
      <c r="E30" s="2509"/>
      <c r="F30" s="2509"/>
      <c r="G30" s="2509"/>
      <c r="H30" s="2509"/>
      <c r="I30" s="2509"/>
      <c r="J30" s="2509"/>
      <c r="K30" s="2509"/>
      <c r="L30" s="2495"/>
      <c r="M30" s="2065" t="s">
        <v>332</v>
      </c>
      <c r="N30" s="2180" t="s">
        <v>214</v>
      </c>
      <c r="O30" s="2508">
        <v>1</v>
      </c>
      <c r="Q30" s="74"/>
      <c r="R30" s="74"/>
      <c r="S30" s="74"/>
      <c r="T30" s="74"/>
    </row>
    <row r="31" spans="1:20" s="90" customFormat="1" ht="40.5" customHeight="1" thickBot="1" x14ac:dyDescent="0.3">
      <c r="A31" s="1890" t="s">
        <v>10</v>
      </c>
      <c r="B31" s="2480" t="s">
        <v>33</v>
      </c>
      <c r="C31" s="2479" t="s">
        <v>10</v>
      </c>
      <c r="D31" s="2507"/>
      <c r="E31" s="2506"/>
      <c r="F31" s="2505" t="s">
        <v>919</v>
      </c>
      <c r="G31" s="4712" t="s">
        <v>480</v>
      </c>
      <c r="H31" s="4886" t="s">
        <v>20</v>
      </c>
      <c r="I31" s="2067" t="s">
        <v>472</v>
      </c>
      <c r="J31" s="4723" t="s">
        <v>187</v>
      </c>
      <c r="K31" s="2291"/>
      <c r="L31" s="2504"/>
      <c r="M31" s="1913" t="s">
        <v>918</v>
      </c>
      <c r="N31" s="2503" t="s">
        <v>214</v>
      </c>
      <c r="O31" s="2502">
        <v>2</v>
      </c>
      <c r="Q31" s="93"/>
      <c r="R31" s="74"/>
      <c r="S31" s="74"/>
      <c r="T31" s="74"/>
    </row>
    <row r="32" spans="1:20" s="90" customFormat="1" ht="50.25" customHeight="1" x14ac:dyDescent="0.25">
      <c r="A32" s="1890" t="s">
        <v>10</v>
      </c>
      <c r="B32" s="2480" t="s">
        <v>33</v>
      </c>
      <c r="C32" s="2479" t="s">
        <v>10</v>
      </c>
      <c r="D32" s="1878" t="s">
        <v>44</v>
      </c>
      <c r="E32" s="1849"/>
      <c r="F32" s="4762" t="s">
        <v>917</v>
      </c>
      <c r="G32" s="4713"/>
      <c r="H32" s="4887"/>
      <c r="I32" s="2075"/>
      <c r="J32" s="4724"/>
      <c r="K32" s="2274" t="s">
        <v>22</v>
      </c>
      <c r="L32" s="2298">
        <v>35</v>
      </c>
      <c r="M32" s="1910" t="s">
        <v>916</v>
      </c>
      <c r="N32" s="2366" t="s">
        <v>214</v>
      </c>
      <c r="O32" s="2501">
        <v>1</v>
      </c>
      <c r="Q32" s="74"/>
      <c r="R32" s="74"/>
      <c r="S32" s="74"/>
      <c r="T32" s="74"/>
    </row>
    <row r="33" spans="1:20" s="90" customFormat="1" ht="28.5" customHeight="1" x14ac:dyDescent="0.25">
      <c r="A33" s="1842"/>
      <c r="B33" s="2467"/>
      <c r="C33" s="2466"/>
      <c r="D33" s="2009"/>
      <c r="E33" s="1839"/>
      <c r="F33" s="4928"/>
      <c r="G33" s="4713"/>
      <c r="H33" s="4887"/>
      <c r="I33" s="2075"/>
      <c r="J33" s="2294"/>
      <c r="K33" s="2274" t="s">
        <v>27</v>
      </c>
      <c r="L33" s="2298"/>
      <c r="M33" s="2500" t="s">
        <v>915</v>
      </c>
      <c r="N33" s="2499" t="s">
        <v>214</v>
      </c>
      <c r="O33" s="2498">
        <v>50</v>
      </c>
      <c r="Q33" s="74"/>
      <c r="R33" s="74"/>
      <c r="S33" s="74"/>
      <c r="T33" s="74"/>
    </row>
    <row r="34" spans="1:20" s="90" customFormat="1" ht="19.5" customHeight="1" thickBot="1" x14ac:dyDescent="0.3">
      <c r="A34" s="1842"/>
      <c r="B34" s="2467"/>
      <c r="C34" s="2466"/>
      <c r="D34" s="2009"/>
      <c r="E34" s="1839"/>
      <c r="F34" s="4928"/>
      <c r="G34" s="4713"/>
      <c r="H34" s="4887"/>
      <c r="I34" s="2075"/>
      <c r="J34" s="2294"/>
      <c r="K34" s="1902" t="s">
        <v>220</v>
      </c>
      <c r="L34" s="2497">
        <v>60.6</v>
      </c>
      <c r="M34" s="2496"/>
      <c r="N34" s="1771"/>
      <c r="O34" s="1835"/>
      <c r="Q34" s="74"/>
      <c r="R34" s="74"/>
      <c r="S34" s="74"/>
      <c r="T34" s="74"/>
    </row>
    <row r="35" spans="1:20" s="90" customFormat="1" ht="16.5" customHeight="1" thickBot="1" x14ac:dyDescent="0.3">
      <c r="A35" s="2017"/>
      <c r="B35" s="2462"/>
      <c r="C35" s="2461"/>
      <c r="D35" s="1875"/>
      <c r="E35" s="2495"/>
      <c r="F35" s="2494"/>
      <c r="G35" s="4714"/>
      <c r="H35" s="4887"/>
      <c r="I35" s="2493"/>
      <c r="J35" s="2358"/>
      <c r="K35" s="2022" t="s">
        <v>32</v>
      </c>
      <c r="L35" s="2459">
        <f>L32+L33+L34</f>
        <v>95.6</v>
      </c>
      <c r="M35" s="2492"/>
      <c r="N35" s="2491"/>
      <c r="O35" s="2490"/>
      <c r="Q35" s="74"/>
      <c r="R35" s="74"/>
      <c r="S35" s="74"/>
      <c r="T35" s="74"/>
    </row>
    <row r="36" spans="1:20" s="90" customFormat="1" ht="21.75" customHeight="1" x14ac:dyDescent="0.25">
      <c r="A36" s="1842" t="s">
        <v>10</v>
      </c>
      <c r="B36" s="2467" t="s">
        <v>33</v>
      </c>
      <c r="C36" s="2466" t="s">
        <v>10</v>
      </c>
      <c r="D36" s="2009" t="s">
        <v>47</v>
      </c>
      <c r="E36" s="1839"/>
      <c r="F36" s="4741" t="s">
        <v>914</v>
      </c>
      <c r="G36" s="4712" t="s">
        <v>480</v>
      </c>
      <c r="H36" s="4887"/>
      <c r="I36" s="4705" t="s">
        <v>472</v>
      </c>
      <c r="J36" s="2294"/>
      <c r="K36" s="2274" t="s">
        <v>22</v>
      </c>
      <c r="L36" s="2489">
        <v>19</v>
      </c>
      <c r="M36" s="4995" t="s">
        <v>913</v>
      </c>
      <c r="N36" s="4856" t="s">
        <v>360</v>
      </c>
      <c r="O36" s="5022">
        <v>14500</v>
      </c>
      <c r="Q36" s="74"/>
      <c r="R36" s="74"/>
      <c r="S36" s="74"/>
      <c r="T36" s="74"/>
    </row>
    <row r="37" spans="1:20" s="90" customFormat="1" ht="28.5" customHeight="1" x14ac:dyDescent="0.25">
      <c r="A37" s="1842"/>
      <c r="B37" s="2467"/>
      <c r="C37" s="2466"/>
      <c r="D37" s="2009"/>
      <c r="E37" s="1839"/>
      <c r="F37" s="4741"/>
      <c r="G37" s="4713"/>
      <c r="H37" s="4887"/>
      <c r="I37" s="4706"/>
      <c r="J37" s="2294"/>
      <c r="K37" s="2274" t="s">
        <v>27</v>
      </c>
      <c r="L37" s="2489">
        <v>0</v>
      </c>
      <c r="M37" s="4996"/>
      <c r="N37" s="4835"/>
      <c r="O37" s="5023"/>
      <c r="Q37" s="74"/>
      <c r="R37" s="74"/>
      <c r="S37" s="74"/>
      <c r="T37" s="74"/>
    </row>
    <row r="38" spans="1:20" s="90" customFormat="1" ht="18.75" customHeight="1" thickBot="1" x14ac:dyDescent="0.3">
      <c r="A38" s="1842"/>
      <c r="B38" s="2467"/>
      <c r="C38" s="2466"/>
      <c r="D38" s="2009"/>
      <c r="E38" s="1839"/>
      <c r="F38" s="2488"/>
      <c r="G38" s="4713"/>
      <c r="H38" s="4887"/>
      <c r="I38" s="4706"/>
      <c r="J38" s="2294"/>
      <c r="K38" s="1902" t="s">
        <v>220</v>
      </c>
      <c r="L38" s="2487">
        <v>40</v>
      </c>
      <c r="M38" s="2221"/>
      <c r="N38" s="1764"/>
      <c r="O38" s="1859"/>
      <c r="Q38" s="74"/>
      <c r="R38" s="74"/>
      <c r="S38" s="74"/>
      <c r="T38" s="74"/>
    </row>
    <row r="39" spans="1:20" s="90" customFormat="1" ht="19.5" customHeight="1" thickBot="1" x14ac:dyDescent="0.3">
      <c r="A39" s="1842"/>
      <c r="B39" s="2467"/>
      <c r="C39" s="2466"/>
      <c r="D39" s="1875"/>
      <c r="E39" s="1848"/>
      <c r="F39" s="2486"/>
      <c r="G39" s="4713"/>
      <c r="H39" s="4971"/>
      <c r="I39" s="4707"/>
      <c r="J39" s="2485"/>
      <c r="K39" s="2469" t="s">
        <v>32</v>
      </c>
      <c r="L39" s="2302">
        <f>L36+L37+L38</f>
        <v>59</v>
      </c>
      <c r="M39" s="2233"/>
      <c r="N39" s="1771"/>
      <c r="O39" s="1835"/>
      <c r="Q39" s="74"/>
      <c r="R39" s="74"/>
      <c r="S39" s="74"/>
      <c r="T39" s="74"/>
    </row>
    <row r="40" spans="1:20" s="90" customFormat="1" ht="19.5" customHeight="1" x14ac:dyDescent="0.25">
      <c r="A40" s="1842" t="s">
        <v>10</v>
      </c>
      <c r="B40" s="2467" t="s">
        <v>33</v>
      </c>
      <c r="C40" s="2466" t="s">
        <v>10</v>
      </c>
      <c r="D40" s="1878" t="s">
        <v>63</v>
      </c>
      <c r="E40" s="1849"/>
      <c r="F40" s="2484" t="s">
        <v>912</v>
      </c>
      <c r="G40" s="4712" t="s">
        <v>480</v>
      </c>
      <c r="H40" s="5029" t="s">
        <v>20</v>
      </c>
      <c r="I40" s="1954" t="s">
        <v>472</v>
      </c>
      <c r="J40" s="2111" t="s">
        <v>187</v>
      </c>
      <c r="K40" s="2475" t="s">
        <v>22</v>
      </c>
      <c r="L40" s="2029">
        <v>19</v>
      </c>
      <c r="M40" s="5024" t="s">
        <v>911</v>
      </c>
      <c r="N40" s="5026" t="s">
        <v>223</v>
      </c>
      <c r="O40" s="5028">
        <v>140</v>
      </c>
      <c r="Q40" s="74"/>
      <c r="R40" s="74"/>
      <c r="S40" s="74"/>
      <c r="T40" s="74"/>
    </row>
    <row r="41" spans="1:20" s="90" customFormat="1" ht="19.5" customHeight="1" x14ac:dyDescent="0.25">
      <c r="A41" s="1842"/>
      <c r="B41" s="2467"/>
      <c r="C41" s="2466"/>
      <c r="D41" s="2009"/>
      <c r="E41" s="1839"/>
      <c r="F41" s="2481"/>
      <c r="G41" s="4713"/>
      <c r="H41" s="5030"/>
      <c r="I41" s="1945"/>
      <c r="J41" s="2101"/>
      <c r="K41" s="2473" t="s">
        <v>27</v>
      </c>
      <c r="L41" s="2483">
        <v>0</v>
      </c>
      <c r="M41" s="5025"/>
      <c r="N41" s="5027"/>
      <c r="O41" s="4839"/>
      <c r="Q41" s="74"/>
      <c r="R41" s="74"/>
      <c r="S41" s="74"/>
      <c r="T41" s="74"/>
    </row>
    <row r="42" spans="1:20" s="90" customFormat="1" ht="19.5" customHeight="1" thickBot="1" x14ac:dyDescent="0.3">
      <c r="A42" s="1842"/>
      <c r="B42" s="2467"/>
      <c r="C42" s="2466"/>
      <c r="D42" s="2009"/>
      <c r="E42" s="1839"/>
      <c r="F42" s="2481"/>
      <c r="G42" s="4713"/>
      <c r="H42" s="5030"/>
      <c r="I42" s="1945"/>
      <c r="J42" s="2101"/>
      <c r="K42" s="2471" t="s">
        <v>220</v>
      </c>
      <c r="L42" s="2482">
        <v>75</v>
      </c>
      <c r="M42" s="2221"/>
      <c r="N42" s="1764"/>
      <c r="O42" s="1763"/>
      <c r="Q42" s="74"/>
      <c r="R42" s="74"/>
      <c r="S42" s="74"/>
      <c r="T42" s="74"/>
    </row>
    <row r="43" spans="1:20" s="90" customFormat="1" ht="19.5" customHeight="1" thickBot="1" x14ac:dyDescent="0.3">
      <c r="A43" s="1842"/>
      <c r="B43" s="2467"/>
      <c r="C43" s="2466"/>
      <c r="D43" s="2009"/>
      <c r="E43" s="1848"/>
      <c r="F43" s="2481"/>
      <c r="G43" s="4713"/>
      <c r="H43" s="5030"/>
      <c r="I43" s="1945"/>
      <c r="J43" s="2101"/>
      <c r="K43" s="2469" t="s">
        <v>32</v>
      </c>
      <c r="L43" s="2302">
        <f>SUM(L40:L42)</f>
        <v>94</v>
      </c>
      <c r="M43" s="1825"/>
      <c r="N43" s="1824"/>
      <c r="O43" s="1823"/>
      <c r="Q43" s="74"/>
      <c r="R43" s="74"/>
      <c r="S43" s="74"/>
      <c r="T43" s="74"/>
    </row>
    <row r="44" spans="1:20" s="90" customFormat="1" ht="19.5" customHeight="1" x14ac:dyDescent="0.25">
      <c r="A44" s="1890" t="s">
        <v>10</v>
      </c>
      <c r="B44" s="2480" t="s">
        <v>33</v>
      </c>
      <c r="C44" s="2479" t="s">
        <v>10</v>
      </c>
      <c r="D44" s="2476" t="s">
        <v>38</v>
      </c>
      <c r="E44" s="1839"/>
      <c r="F44" s="5041" t="s">
        <v>910</v>
      </c>
      <c r="G44" s="4713"/>
      <c r="H44" s="5030"/>
      <c r="I44" s="1954" t="s">
        <v>472</v>
      </c>
      <c r="J44" s="2111" t="s">
        <v>187</v>
      </c>
      <c r="K44" s="2475" t="s">
        <v>22</v>
      </c>
      <c r="L44" s="2474">
        <v>0</v>
      </c>
      <c r="M44" s="5016" t="s">
        <v>909</v>
      </c>
      <c r="N44" s="5018" t="s">
        <v>360</v>
      </c>
      <c r="O44" s="5020">
        <v>1</v>
      </c>
      <c r="Q44" s="74"/>
      <c r="R44" s="74"/>
      <c r="S44" s="74"/>
      <c r="T44" s="74"/>
    </row>
    <row r="45" spans="1:20" s="90" customFormat="1" ht="19.5" customHeight="1" x14ac:dyDescent="0.25">
      <c r="A45" s="1842"/>
      <c r="B45" s="2467"/>
      <c r="C45" s="2466"/>
      <c r="D45" s="2009"/>
      <c r="E45" s="1839"/>
      <c r="F45" s="5042"/>
      <c r="G45" s="4713"/>
      <c r="H45" s="5030"/>
      <c r="I45" s="1945"/>
      <c r="J45" s="2101"/>
      <c r="K45" s="2473" t="s">
        <v>27</v>
      </c>
      <c r="L45" s="2472">
        <v>0</v>
      </c>
      <c r="M45" s="5017"/>
      <c r="N45" s="5019"/>
      <c r="O45" s="5021"/>
      <c r="Q45" s="74"/>
      <c r="R45" s="74"/>
      <c r="S45" s="74"/>
      <c r="T45" s="74"/>
    </row>
    <row r="46" spans="1:20" s="90" customFormat="1" ht="19.5" customHeight="1" thickBot="1" x14ac:dyDescent="0.3">
      <c r="A46" s="1842"/>
      <c r="B46" s="2467"/>
      <c r="C46" s="2466"/>
      <c r="D46" s="2009"/>
      <c r="E46" s="1839"/>
      <c r="F46" s="1946"/>
      <c r="G46" s="4713"/>
      <c r="H46" s="5030"/>
      <c r="I46" s="1945"/>
      <c r="J46" s="2101"/>
      <c r="K46" s="2471" t="s">
        <v>220</v>
      </c>
      <c r="L46" s="2478">
        <v>287.5</v>
      </c>
      <c r="M46" s="2477"/>
      <c r="N46" s="2444"/>
      <c r="O46" s="2443"/>
      <c r="Q46" s="74"/>
      <c r="R46" s="74"/>
      <c r="S46" s="74"/>
      <c r="T46" s="74"/>
    </row>
    <row r="47" spans="1:20" s="90" customFormat="1" ht="19.5" customHeight="1" thickBot="1" x14ac:dyDescent="0.3">
      <c r="A47" s="2017"/>
      <c r="B47" s="2462"/>
      <c r="C47" s="2461"/>
      <c r="D47" s="2009"/>
      <c r="E47" s="1839"/>
      <c r="F47" s="1946"/>
      <c r="G47" s="4713"/>
      <c r="H47" s="5030"/>
      <c r="I47" s="1941"/>
      <c r="J47" s="2108"/>
      <c r="K47" s="2469" t="s">
        <v>32</v>
      </c>
      <c r="L47" s="2468">
        <f>SUM(L44:L46)</f>
        <v>287.5</v>
      </c>
      <c r="M47" s="2269"/>
      <c r="N47" s="2268"/>
      <c r="O47" s="2267"/>
      <c r="Q47" s="74"/>
      <c r="R47" s="74"/>
      <c r="S47" s="74"/>
      <c r="T47" s="74"/>
    </row>
    <row r="48" spans="1:20" s="90" customFormat="1" ht="19.5" customHeight="1" x14ac:dyDescent="0.25">
      <c r="A48" s="1842" t="s">
        <v>10</v>
      </c>
      <c r="B48" s="2467" t="s">
        <v>33</v>
      </c>
      <c r="C48" s="2466" t="s">
        <v>10</v>
      </c>
      <c r="D48" s="2476" t="s">
        <v>66</v>
      </c>
      <c r="E48" s="1849"/>
      <c r="F48" s="2089" t="s">
        <v>908</v>
      </c>
      <c r="G48" s="4713"/>
      <c r="H48" s="5030"/>
      <c r="I48" s="1954" t="s">
        <v>472</v>
      </c>
      <c r="J48" s="2111" t="s">
        <v>187</v>
      </c>
      <c r="K48" s="2475" t="s">
        <v>22</v>
      </c>
      <c r="L48" s="2474">
        <v>10</v>
      </c>
      <c r="M48" s="5016" t="s">
        <v>907</v>
      </c>
      <c r="N48" s="5018" t="s">
        <v>360</v>
      </c>
      <c r="O48" s="5020">
        <v>2</v>
      </c>
      <c r="Q48" s="74"/>
      <c r="R48" s="74"/>
      <c r="S48" s="74"/>
      <c r="T48" s="74"/>
    </row>
    <row r="49" spans="1:20" s="90" customFormat="1" ht="19.5" customHeight="1" x14ac:dyDescent="0.25">
      <c r="A49" s="1842"/>
      <c r="B49" s="2467"/>
      <c r="C49" s="2466"/>
      <c r="D49" s="2009"/>
      <c r="E49" s="1839"/>
      <c r="F49" s="1946"/>
      <c r="G49" s="4713"/>
      <c r="H49" s="5030"/>
      <c r="I49" s="1945"/>
      <c r="J49" s="2101"/>
      <c r="K49" s="2473" t="s">
        <v>27</v>
      </c>
      <c r="L49" s="2472">
        <v>0</v>
      </c>
      <c r="M49" s="5017"/>
      <c r="N49" s="5019"/>
      <c r="O49" s="5021"/>
      <c r="Q49" s="74"/>
      <c r="R49" s="74"/>
      <c r="S49" s="74"/>
      <c r="T49" s="74"/>
    </row>
    <row r="50" spans="1:20" s="90" customFormat="1" ht="19.5" customHeight="1" thickBot="1" x14ac:dyDescent="0.3">
      <c r="A50" s="1842"/>
      <c r="B50" s="2467"/>
      <c r="C50" s="2466"/>
      <c r="D50" s="2009"/>
      <c r="E50" s="1839"/>
      <c r="F50" s="1946"/>
      <c r="G50" s="4713"/>
      <c r="H50" s="5030"/>
      <c r="I50" s="1945"/>
      <c r="J50" s="2101"/>
      <c r="K50" s="2471" t="s">
        <v>220</v>
      </c>
      <c r="L50" s="2470">
        <v>60</v>
      </c>
      <c r="M50" s="1825"/>
      <c r="N50" s="1824"/>
      <c r="O50" s="1823"/>
      <c r="Q50" s="74"/>
      <c r="R50" s="74"/>
      <c r="S50" s="74"/>
      <c r="T50" s="74"/>
    </row>
    <row r="51" spans="1:20" s="90" customFormat="1" ht="19.5" customHeight="1" thickBot="1" x14ac:dyDescent="0.3">
      <c r="A51" s="1842"/>
      <c r="B51" s="2467"/>
      <c r="C51" s="2466"/>
      <c r="D51" s="1875"/>
      <c r="E51" s="1848"/>
      <c r="F51" s="1811"/>
      <c r="G51" s="4713"/>
      <c r="H51" s="5031"/>
      <c r="I51" s="1941"/>
      <c r="J51" s="2108"/>
      <c r="K51" s="2469" t="s">
        <v>32</v>
      </c>
      <c r="L51" s="2468">
        <f>SUM(L48:L50)</f>
        <v>70</v>
      </c>
      <c r="M51" s="1820"/>
      <c r="N51" s="1758"/>
      <c r="O51" s="1757"/>
      <c r="Q51" s="74"/>
      <c r="R51" s="74"/>
      <c r="S51" s="74"/>
      <c r="T51" s="74"/>
    </row>
    <row r="52" spans="1:20" s="90" customFormat="1" ht="19.5" customHeight="1" thickBot="1" x14ac:dyDescent="0.3">
      <c r="A52" s="1842"/>
      <c r="B52" s="2467"/>
      <c r="C52" s="2466"/>
      <c r="D52" s="4872"/>
      <c r="E52" s="4872"/>
      <c r="F52" s="4872"/>
      <c r="G52" s="4872"/>
      <c r="H52" s="4872"/>
      <c r="I52" s="4872"/>
      <c r="J52" s="4812"/>
      <c r="K52" s="2465" t="s">
        <v>22</v>
      </c>
      <c r="L52" s="2464">
        <f>L32+L36+L40+L44+L48</f>
        <v>83</v>
      </c>
      <c r="M52" s="1820"/>
      <c r="N52" s="2389"/>
      <c r="O52" s="1757"/>
      <c r="Q52" s="74"/>
      <c r="R52" s="74"/>
      <c r="S52" s="74"/>
      <c r="T52" s="74"/>
    </row>
    <row r="53" spans="1:20" s="90" customFormat="1" ht="19.5" customHeight="1" thickBot="1" x14ac:dyDescent="0.3">
      <c r="A53" s="1842"/>
      <c r="B53" s="2467"/>
      <c r="C53" s="2466"/>
      <c r="D53" s="4872"/>
      <c r="E53" s="4872"/>
      <c r="F53" s="4872"/>
      <c r="G53" s="4872"/>
      <c r="H53" s="4872"/>
      <c r="I53" s="4872"/>
      <c r="J53" s="4812"/>
      <c r="K53" s="2465" t="s">
        <v>220</v>
      </c>
      <c r="L53" s="2464">
        <f>L34+L38+L42+L46+L50</f>
        <v>523.1</v>
      </c>
      <c r="M53" s="2463"/>
      <c r="N53" s="2389"/>
      <c r="O53" s="1757"/>
      <c r="Q53" s="74"/>
      <c r="R53" s="74"/>
      <c r="S53" s="74"/>
      <c r="T53" s="74"/>
    </row>
    <row r="54" spans="1:20" s="90" customFormat="1" ht="22.5" customHeight="1" thickBot="1" x14ac:dyDescent="0.3">
      <c r="A54" s="2017"/>
      <c r="B54" s="2462"/>
      <c r="C54" s="2461"/>
      <c r="D54" s="4871"/>
      <c r="E54" s="4871"/>
      <c r="F54" s="4871"/>
      <c r="G54" s="4871"/>
      <c r="H54" s="4871"/>
      <c r="I54" s="4871"/>
      <c r="J54" s="4871"/>
      <c r="K54" s="2338" t="s">
        <v>32</v>
      </c>
      <c r="L54" s="2147">
        <f>L35+L39+L51+L43+L47</f>
        <v>606.1</v>
      </c>
      <c r="M54" s="4808"/>
      <c r="N54" s="4809"/>
      <c r="O54" s="4810"/>
      <c r="Q54" s="74"/>
      <c r="R54" s="93"/>
      <c r="S54" s="93"/>
      <c r="T54" s="93"/>
    </row>
    <row r="55" spans="1:20" s="90" customFormat="1" ht="37.5" customHeight="1" thickBot="1" x14ac:dyDescent="0.3">
      <c r="A55" s="4744" t="s">
        <v>10</v>
      </c>
      <c r="B55" s="4873" t="s">
        <v>33</v>
      </c>
      <c r="C55" s="4811" t="s">
        <v>33</v>
      </c>
      <c r="D55" s="4876"/>
      <c r="E55" s="4753"/>
      <c r="F55" s="2460" t="s">
        <v>902</v>
      </c>
      <c r="G55" s="4712" t="s">
        <v>470</v>
      </c>
      <c r="H55" s="4886" t="s">
        <v>20</v>
      </c>
      <c r="I55" s="4705" t="s">
        <v>472</v>
      </c>
      <c r="J55" s="4723" t="s">
        <v>187</v>
      </c>
      <c r="K55" s="1916"/>
      <c r="L55" s="2459"/>
      <c r="M55" s="2458" t="s">
        <v>906</v>
      </c>
      <c r="N55" s="2457" t="s">
        <v>223</v>
      </c>
      <c r="O55" s="2456"/>
    </row>
    <row r="56" spans="1:20" s="90" customFormat="1" ht="33.75" customHeight="1" thickBot="1" x14ac:dyDescent="0.3">
      <c r="A56" s="4746"/>
      <c r="B56" s="4874"/>
      <c r="C56" s="4812"/>
      <c r="D56" s="4877"/>
      <c r="E56" s="4754"/>
      <c r="F56" s="2452"/>
      <c r="G56" s="4713"/>
      <c r="H56" s="4887"/>
      <c r="I56" s="4706"/>
      <c r="J56" s="4724"/>
      <c r="K56" s="1916" t="s">
        <v>22</v>
      </c>
      <c r="L56" s="2459">
        <f>L60</f>
        <v>0</v>
      </c>
      <c r="M56" s="2458" t="s">
        <v>905</v>
      </c>
      <c r="N56" s="2457" t="s">
        <v>223</v>
      </c>
      <c r="O56" s="2456"/>
    </row>
    <row r="57" spans="1:20" s="90" customFormat="1" ht="41.25" customHeight="1" x14ac:dyDescent="0.25">
      <c r="A57" s="4746"/>
      <c r="B57" s="4874"/>
      <c r="C57" s="4812"/>
      <c r="D57" s="4877"/>
      <c r="E57" s="4754"/>
      <c r="F57" s="2452"/>
      <c r="G57" s="4713"/>
      <c r="H57" s="4887"/>
      <c r="I57" s="4706"/>
      <c r="J57" s="4724"/>
      <c r="K57" s="2274" t="s">
        <v>27</v>
      </c>
      <c r="L57" s="2367"/>
      <c r="M57" s="2455" t="s">
        <v>904</v>
      </c>
      <c r="N57" s="2454" t="s">
        <v>223</v>
      </c>
      <c r="O57" s="2453"/>
    </row>
    <row r="58" spans="1:20" s="90" customFormat="1" ht="23.25" customHeight="1" thickBot="1" x14ac:dyDescent="0.3">
      <c r="A58" s="4746"/>
      <c r="B58" s="4874"/>
      <c r="C58" s="4812"/>
      <c r="D58" s="4877"/>
      <c r="E58" s="4754"/>
      <c r="F58" s="2452"/>
      <c r="G58" s="4713"/>
      <c r="H58" s="4887"/>
      <c r="I58" s="4706"/>
      <c r="J58" s="4724"/>
      <c r="K58" s="1902" t="s">
        <v>220</v>
      </c>
      <c r="L58" s="2451"/>
      <c r="M58" s="202" t="s">
        <v>903</v>
      </c>
      <c r="N58" s="2450" t="s">
        <v>214</v>
      </c>
      <c r="O58" s="2449"/>
    </row>
    <row r="59" spans="1:20" s="90" customFormat="1" ht="15" customHeight="1" thickBot="1" x14ac:dyDescent="0.25">
      <c r="A59" s="4745"/>
      <c r="B59" s="4875"/>
      <c r="C59" s="4813"/>
      <c r="D59" s="1881"/>
      <c r="E59" s="4754"/>
      <c r="F59" s="2448"/>
      <c r="G59" s="4713"/>
      <c r="H59" s="4887"/>
      <c r="I59" s="4706"/>
      <c r="J59" s="4724"/>
      <c r="K59" s="1896" t="s">
        <v>32</v>
      </c>
      <c r="L59" s="2248">
        <f>SUM(L56:L58)</f>
        <v>0</v>
      </c>
      <c r="M59" s="93"/>
      <c r="N59" s="2438"/>
      <c r="O59" s="2443"/>
    </row>
    <row r="60" spans="1:20" s="90" customFormat="1" ht="15" customHeight="1" thickBot="1" x14ac:dyDescent="0.3">
      <c r="A60" s="1890" t="s">
        <v>10</v>
      </c>
      <c r="B60" s="2292" t="s">
        <v>33</v>
      </c>
      <c r="C60" s="1888" t="s">
        <v>33</v>
      </c>
      <c r="D60" s="2447" t="s">
        <v>10</v>
      </c>
      <c r="E60" s="4754"/>
      <c r="F60" s="3732" t="s">
        <v>902</v>
      </c>
      <c r="G60" s="4713"/>
      <c r="H60" s="4887"/>
      <c r="I60" s="4706"/>
      <c r="J60" s="4724"/>
      <c r="K60" s="2446" t="s">
        <v>22</v>
      </c>
      <c r="L60" s="2445">
        <v>0</v>
      </c>
      <c r="M60" s="93"/>
      <c r="N60" s="2444"/>
      <c r="O60" s="2443"/>
    </row>
    <row r="61" spans="1:20" s="90" customFormat="1" ht="34.5" customHeight="1" thickBot="1" x14ac:dyDescent="0.3">
      <c r="A61" s="1842"/>
      <c r="B61" s="2279"/>
      <c r="C61" s="1840"/>
      <c r="D61" s="2442"/>
      <c r="E61" s="4754"/>
      <c r="F61" s="4865"/>
      <c r="G61" s="4713"/>
      <c r="H61" s="4887"/>
      <c r="I61" s="4706"/>
      <c r="J61" s="4725"/>
      <c r="K61" s="2441" t="s">
        <v>32</v>
      </c>
      <c r="L61" s="2440">
        <f>SUM(L60)</f>
        <v>0</v>
      </c>
      <c r="M61" s="2439"/>
      <c r="N61" s="2438"/>
      <c r="O61" s="2437"/>
    </row>
    <row r="62" spans="1:20" s="90" customFormat="1" ht="15" customHeight="1" thickBot="1" x14ac:dyDescent="0.3">
      <c r="A62" s="1753" t="s">
        <v>10</v>
      </c>
      <c r="B62" s="2172" t="s">
        <v>33</v>
      </c>
      <c r="C62" s="4727" t="s">
        <v>466</v>
      </c>
      <c r="D62" s="4728"/>
      <c r="E62" s="4728"/>
      <c r="F62" s="4728"/>
      <c r="G62" s="4728"/>
      <c r="H62" s="4728"/>
      <c r="I62" s="4728"/>
      <c r="J62" s="4728"/>
      <c r="K62" s="4729"/>
      <c r="L62" s="2388">
        <f>L54+L59</f>
        <v>606.1</v>
      </c>
      <c r="M62" s="4799"/>
      <c r="N62" s="4800"/>
      <c r="O62" s="4801"/>
    </row>
    <row r="63" spans="1:20" s="90" customFormat="1" ht="24" customHeight="1" thickBot="1" x14ac:dyDescent="0.3">
      <c r="A63" s="2425" t="s">
        <v>10</v>
      </c>
      <c r="B63" s="2424" t="s">
        <v>38</v>
      </c>
      <c r="C63" s="1935" t="s">
        <v>901</v>
      </c>
      <c r="D63" s="2435"/>
      <c r="E63" s="2435"/>
      <c r="F63" s="2435"/>
      <c r="G63" s="2435"/>
      <c r="H63" s="2436"/>
      <c r="I63" s="2435"/>
      <c r="J63" s="2435"/>
      <c r="K63" s="2434"/>
      <c r="L63" s="2434"/>
      <c r="M63" s="2434"/>
      <c r="N63" s="2434"/>
      <c r="O63" s="2433"/>
      <c r="P63" s="2432"/>
    </row>
    <row r="64" spans="1:20" s="90" customFormat="1" ht="40.5" customHeight="1" thickBot="1" x14ac:dyDescent="0.3">
      <c r="A64" s="1756"/>
      <c r="B64" s="2166"/>
      <c r="C64" s="4883"/>
      <c r="D64" s="4884"/>
      <c r="E64" s="4884"/>
      <c r="F64" s="4884"/>
      <c r="G64" s="4884"/>
      <c r="H64" s="4884"/>
      <c r="I64" s="4884"/>
      <c r="J64" s="4884"/>
      <c r="K64" s="4884"/>
      <c r="L64" s="4885"/>
      <c r="M64" s="2431" t="s">
        <v>900</v>
      </c>
      <c r="N64" s="2205" t="s">
        <v>214</v>
      </c>
      <c r="O64" s="2430"/>
    </row>
    <row r="65" spans="1:15" s="90" customFormat="1" ht="15" customHeight="1" thickBot="1" x14ac:dyDescent="0.3">
      <c r="A65" s="1919" t="s">
        <v>10</v>
      </c>
      <c r="B65" s="1918" t="s">
        <v>38</v>
      </c>
      <c r="C65" s="1888" t="s">
        <v>10</v>
      </c>
      <c r="D65" s="4876"/>
      <c r="E65" s="4753"/>
      <c r="F65" s="4775" t="s">
        <v>898</v>
      </c>
      <c r="G65" s="4866" t="s">
        <v>606</v>
      </c>
      <c r="H65" s="4708" t="s">
        <v>20</v>
      </c>
      <c r="I65" s="4753" t="s">
        <v>472</v>
      </c>
      <c r="J65" s="4723" t="s">
        <v>187</v>
      </c>
      <c r="K65" s="2426" t="s">
        <v>22</v>
      </c>
      <c r="L65" s="1955">
        <f>L68</f>
        <v>90</v>
      </c>
      <c r="M65" s="2071"/>
      <c r="N65" s="2429"/>
      <c r="O65" s="1768"/>
    </row>
    <row r="66" spans="1:15" s="90" customFormat="1" ht="30.75" customHeight="1" thickBot="1" x14ac:dyDescent="0.3">
      <c r="A66" s="1906"/>
      <c r="B66" s="1905"/>
      <c r="C66" s="1840"/>
      <c r="D66" s="4877"/>
      <c r="E66" s="4754"/>
      <c r="F66" s="4778"/>
      <c r="G66" s="4867"/>
      <c r="H66" s="4709"/>
      <c r="I66" s="4754"/>
      <c r="J66" s="4724"/>
      <c r="K66" s="2428" t="s">
        <v>27</v>
      </c>
      <c r="L66" s="2020">
        <v>0</v>
      </c>
      <c r="M66" s="2328" t="s">
        <v>899</v>
      </c>
      <c r="N66" s="2125" t="s">
        <v>214</v>
      </c>
      <c r="O66" s="2175">
        <v>12</v>
      </c>
    </row>
    <row r="67" spans="1:15" s="90" customFormat="1" ht="15" customHeight="1" thickBot="1" x14ac:dyDescent="0.25">
      <c r="A67" s="1756"/>
      <c r="B67" s="1900"/>
      <c r="C67" s="2006"/>
      <c r="D67" s="4982"/>
      <c r="E67" s="4754"/>
      <c r="F67" s="2427"/>
      <c r="G67" s="4867"/>
      <c r="H67" s="4709"/>
      <c r="I67" s="4754"/>
      <c r="J67" s="4724"/>
      <c r="K67" s="1896" t="s">
        <v>32</v>
      </c>
      <c r="L67" s="2015">
        <f>SUM(L65:L66)</f>
        <v>90</v>
      </c>
      <c r="M67" s="1820"/>
      <c r="N67" s="2389"/>
      <c r="O67" s="1757"/>
    </row>
    <row r="68" spans="1:15" s="90" customFormat="1" ht="15" customHeight="1" thickBot="1" x14ac:dyDescent="0.3">
      <c r="A68" s="1919" t="s">
        <v>10</v>
      </c>
      <c r="B68" s="2364" t="s">
        <v>38</v>
      </c>
      <c r="C68" s="1888" t="s">
        <v>10</v>
      </c>
      <c r="D68" s="4715" t="s">
        <v>10</v>
      </c>
      <c r="E68" s="4754"/>
      <c r="F68" s="4785" t="s">
        <v>898</v>
      </c>
      <c r="G68" s="4867"/>
      <c r="H68" s="4709"/>
      <c r="I68" s="4754"/>
      <c r="J68" s="4724"/>
      <c r="K68" s="2426" t="s">
        <v>22</v>
      </c>
      <c r="L68" s="2028">
        <v>90</v>
      </c>
      <c r="M68" s="1820"/>
      <c r="N68" s="2389"/>
      <c r="O68" s="1757"/>
    </row>
    <row r="69" spans="1:15" s="90" customFormat="1" ht="15" customHeight="1" thickBot="1" x14ac:dyDescent="0.25">
      <c r="A69" s="1756"/>
      <c r="B69" s="2166"/>
      <c r="C69" s="2006"/>
      <c r="D69" s="4717"/>
      <c r="E69" s="4755"/>
      <c r="F69" s="4786"/>
      <c r="G69" s="4868"/>
      <c r="H69" s="4710"/>
      <c r="I69" s="4755"/>
      <c r="J69" s="4725"/>
      <c r="K69" s="2241" t="s">
        <v>32</v>
      </c>
      <c r="L69" s="1939">
        <f>SUM(L68)</f>
        <v>90</v>
      </c>
      <c r="M69" s="1820"/>
      <c r="N69" s="2389"/>
      <c r="O69" s="1757"/>
    </row>
    <row r="70" spans="1:15" s="90" customFormat="1" ht="15" customHeight="1" thickBot="1" x14ac:dyDescent="0.3">
      <c r="A70" s="1753" t="s">
        <v>10</v>
      </c>
      <c r="B70" s="2172" t="s">
        <v>38</v>
      </c>
      <c r="C70" s="4727" t="s">
        <v>466</v>
      </c>
      <c r="D70" s="4728"/>
      <c r="E70" s="4728"/>
      <c r="F70" s="4728"/>
      <c r="G70" s="4728"/>
      <c r="H70" s="4728"/>
      <c r="I70" s="4728"/>
      <c r="J70" s="4728"/>
      <c r="K70" s="4729"/>
      <c r="L70" s="2266">
        <f>L67</f>
        <v>90</v>
      </c>
      <c r="M70" s="4799"/>
      <c r="N70" s="4800"/>
      <c r="O70" s="4801"/>
    </row>
    <row r="71" spans="1:15" s="90" customFormat="1" ht="15" customHeight="1" thickBot="1" x14ac:dyDescent="0.3">
      <c r="A71" s="2425" t="s">
        <v>10</v>
      </c>
      <c r="B71" s="2424" t="s">
        <v>42</v>
      </c>
      <c r="C71" s="2423" t="s">
        <v>897</v>
      </c>
      <c r="D71" s="2421"/>
      <c r="E71" s="2421"/>
      <c r="F71" s="2421"/>
      <c r="G71" s="2421"/>
      <c r="H71" s="2422"/>
      <c r="I71" s="2421"/>
      <c r="J71" s="2421"/>
      <c r="K71" s="2421"/>
      <c r="L71" s="2421"/>
      <c r="M71" s="2410"/>
      <c r="N71" s="2410"/>
      <c r="O71" s="2420"/>
    </row>
    <row r="72" spans="1:15" s="90" customFormat="1" ht="29.25" customHeight="1" x14ac:dyDescent="0.25">
      <c r="A72" s="4744"/>
      <c r="B72" s="4742"/>
      <c r="C72" s="4750"/>
      <c r="D72" s="4985"/>
      <c r="E72" s="4986"/>
      <c r="F72" s="4986"/>
      <c r="G72" s="4986"/>
      <c r="H72" s="4986"/>
      <c r="I72" s="4986"/>
      <c r="J72" s="4986"/>
      <c r="K72" s="4986"/>
      <c r="L72" s="4987"/>
      <c r="M72" s="2253" t="s">
        <v>896</v>
      </c>
      <c r="N72" s="1949" t="s">
        <v>314</v>
      </c>
      <c r="O72" s="2419" t="s">
        <v>892</v>
      </c>
    </row>
    <row r="73" spans="1:15" s="90" customFormat="1" ht="42" customHeight="1" thickBot="1" x14ac:dyDescent="0.3">
      <c r="A73" s="4746"/>
      <c r="B73" s="4878"/>
      <c r="C73" s="4752"/>
      <c r="D73" s="4972"/>
      <c r="E73" s="4973"/>
      <c r="F73" s="4973"/>
      <c r="G73" s="4973"/>
      <c r="H73" s="4973"/>
      <c r="I73" s="4973"/>
      <c r="J73" s="4973"/>
      <c r="K73" s="4973"/>
      <c r="L73" s="4988"/>
      <c r="M73" s="2418" t="s">
        <v>895</v>
      </c>
      <c r="N73" s="2417" t="s">
        <v>214</v>
      </c>
      <c r="O73" s="2416" t="s">
        <v>894</v>
      </c>
    </row>
    <row r="74" spans="1:15" s="90" customFormat="1" ht="28.5" customHeight="1" thickBot="1" x14ac:dyDescent="0.3">
      <c r="A74" s="4745"/>
      <c r="B74" s="4743"/>
      <c r="C74" s="4751"/>
      <c r="D74" s="4974"/>
      <c r="E74" s="4975"/>
      <c r="F74" s="4975"/>
      <c r="G74" s="4975"/>
      <c r="H74" s="4975"/>
      <c r="I74" s="4975"/>
      <c r="J74" s="4975"/>
      <c r="K74" s="4975"/>
      <c r="L74" s="4989"/>
      <c r="M74" s="2415" t="s">
        <v>893</v>
      </c>
      <c r="N74" s="2414" t="s">
        <v>314</v>
      </c>
      <c r="O74" s="2413" t="s">
        <v>892</v>
      </c>
    </row>
    <row r="75" spans="1:15" s="90" customFormat="1" ht="15" customHeight="1" thickBot="1" x14ac:dyDescent="0.3">
      <c r="A75" s="4746" t="s">
        <v>10</v>
      </c>
      <c r="B75" s="4828" t="s">
        <v>42</v>
      </c>
      <c r="C75" s="4797" t="s">
        <v>10</v>
      </c>
      <c r="D75" s="2412"/>
      <c r="E75" s="4754"/>
      <c r="F75" s="4778" t="s">
        <v>890</v>
      </c>
      <c r="G75" s="4711" t="s">
        <v>891</v>
      </c>
      <c r="H75" s="4791" t="s">
        <v>20</v>
      </c>
      <c r="I75" s="4754" t="s">
        <v>472</v>
      </c>
      <c r="J75" s="4703" t="s">
        <v>187</v>
      </c>
      <c r="K75" s="1985" t="s">
        <v>22</v>
      </c>
      <c r="L75" s="1939">
        <f>L78</f>
        <v>0</v>
      </c>
      <c r="M75" s="1987"/>
      <c r="N75" s="1868"/>
      <c r="O75" s="1867"/>
    </row>
    <row r="76" spans="1:15" s="90" customFormat="1" ht="28.5" customHeight="1" thickBot="1" x14ac:dyDescent="0.3">
      <c r="A76" s="4746"/>
      <c r="B76" s="4828"/>
      <c r="C76" s="4797"/>
      <c r="D76" s="2412"/>
      <c r="E76" s="4754"/>
      <c r="F76" s="4778"/>
      <c r="G76" s="4711"/>
      <c r="H76" s="4791"/>
      <c r="I76" s="4754"/>
      <c r="J76" s="4703"/>
      <c r="K76" s="1947" t="s">
        <v>27</v>
      </c>
      <c r="L76" s="1939"/>
      <c r="M76" s="1765"/>
      <c r="N76" s="1764"/>
      <c r="O76" s="1859"/>
    </row>
    <row r="77" spans="1:15" s="90" customFormat="1" ht="18" customHeight="1" thickBot="1" x14ac:dyDescent="0.3">
      <c r="A77" s="4745"/>
      <c r="B77" s="4829"/>
      <c r="C77" s="4798"/>
      <c r="D77" s="1879"/>
      <c r="E77" s="4754"/>
      <c r="F77" s="2148"/>
      <c r="G77" s="4711"/>
      <c r="H77" s="4791"/>
      <c r="I77" s="4754"/>
      <c r="J77" s="4703"/>
      <c r="K77" s="1970" t="s">
        <v>32</v>
      </c>
      <c r="L77" s="2034">
        <f>SUM(L75:L76)</f>
        <v>0</v>
      </c>
      <c r="M77" s="1836"/>
      <c r="N77" s="1771"/>
      <c r="O77" s="1835"/>
    </row>
    <row r="78" spans="1:15" s="90" customFormat="1" ht="18" customHeight="1" thickBot="1" x14ac:dyDescent="0.3">
      <c r="A78" s="4744" t="s">
        <v>10</v>
      </c>
      <c r="B78" s="4869" t="s">
        <v>42</v>
      </c>
      <c r="C78" s="4796" t="s">
        <v>10</v>
      </c>
      <c r="D78" s="4715" t="s">
        <v>10</v>
      </c>
      <c r="E78" s="4754"/>
      <c r="F78" s="4785" t="s">
        <v>890</v>
      </c>
      <c r="G78" s="4711"/>
      <c r="H78" s="4791"/>
      <c r="I78" s="4754"/>
      <c r="J78" s="4703"/>
      <c r="K78" s="1952" t="s">
        <v>22</v>
      </c>
      <c r="L78" s="1942">
        <v>0</v>
      </c>
      <c r="M78" s="1820"/>
      <c r="N78" s="2389"/>
      <c r="O78" s="1757"/>
    </row>
    <row r="79" spans="1:15" s="90" customFormat="1" ht="27" customHeight="1" thickBot="1" x14ac:dyDescent="0.25">
      <c r="A79" s="4745"/>
      <c r="B79" s="4870"/>
      <c r="C79" s="4798"/>
      <c r="D79" s="4717"/>
      <c r="E79" s="4755"/>
      <c r="F79" s="4786"/>
      <c r="G79" s="4736"/>
      <c r="H79" s="4792"/>
      <c r="I79" s="4755"/>
      <c r="J79" s="4704"/>
      <c r="K79" s="2241" t="s">
        <v>32</v>
      </c>
      <c r="L79" s="1939">
        <f>SUM(L78)</f>
        <v>0</v>
      </c>
      <c r="M79" s="1820"/>
      <c r="N79" s="2389"/>
      <c r="O79" s="1757"/>
    </row>
    <row r="80" spans="1:15" s="90" customFormat="1" ht="15" customHeight="1" thickBot="1" x14ac:dyDescent="0.3">
      <c r="A80" s="1753" t="s">
        <v>10</v>
      </c>
      <c r="B80" s="2172" t="s">
        <v>42</v>
      </c>
      <c r="C80" s="4727" t="s">
        <v>466</v>
      </c>
      <c r="D80" s="4728"/>
      <c r="E80" s="4728"/>
      <c r="F80" s="4728"/>
      <c r="G80" s="4728"/>
      <c r="H80" s="4728"/>
      <c r="I80" s="4728"/>
      <c r="J80" s="4728"/>
      <c r="K80" s="4729"/>
      <c r="L80" s="2266">
        <f>L77</f>
        <v>0</v>
      </c>
      <c r="M80" s="4859"/>
      <c r="N80" s="4860"/>
      <c r="O80" s="4861"/>
    </row>
    <row r="81" spans="1:15" s="90" customFormat="1" ht="24.75" customHeight="1" thickBot="1" x14ac:dyDescent="0.3">
      <c r="A81" s="1753" t="s">
        <v>10</v>
      </c>
      <c r="B81" s="2172" t="s">
        <v>44</v>
      </c>
      <c r="C81" s="1935" t="s">
        <v>889</v>
      </c>
      <c r="D81" s="2410"/>
      <c r="E81" s="2410"/>
      <c r="F81" s="2410"/>
      <c r="G81" s="2410"/>
      <c r="H81" s="2411"/>
      <c r="I81" s="2410"/>
      <c r="J81" s="2410"/>
      <c r="K81" s="2410"/>
      <c r="L81" s="2410"/>
      <c r="M81" s="2409"/>
      <c r="N81" s="2409"/>
      <c r="O81" s="2408"/>
    </row>
    <row r="82" spans="1:15" s="90" customFormat="1" ht="58.5" customHeight="1" thickBot="1" x14ac:dyDescent="0.3">
      <c r="A82" s="4744"/>
      <c r="B82" s="4742"/>
      <c r="C82" s="4750"/>
      <c r="D82" s="4986"/>
      <c r="E82" s="4986"/>
      <c r="F82" s="4986"/>
      <c r="G82" s="4986"/>
      <c r="H82" s="4986"/>
      <c r="I82" s="4986"/>
      <c r="J82" s="4986"/>
      <c r="K82" s="4986"/>
      <c r="L82" s="4987"/>
      <c r="M82" s="2407" t="s">
        <v>888</v>
      </c>
      <c r="N82" s="1949" t="s">
        <v>314</v>
      </c>
      <c r="O82" s="2406" t="s">
        <v>887</v>
      </c>
    </row>
    <row r="83" spans="1:15" s="90" customFormat="1" ht="54" customHeight="1" thickBot="1" x14ac:dyDescent="0.3">
      <c r="A83" s="4745"/>
      <c r="B83" s="4743"/>
      <c r="C83" s="4751"/>
      <c r="D83" s="4975"/>
      <c r="E83" s="4975"/>
      <c r="F83" s="4975"/>
      <c r="G83" s="4975"/>
      <c r="H83" s="4975"/>
      <c r="I83" s="4975"/>
      <c r="J83" s="4975"/>
      <c r="K83" s="4975"/>
      <c r="L83" s="4989"/>
      <c r="M83" s="2374" t="s">
        <v>886</v>
      </c>
      <c r="N83" s="2205" t="s">
        <v>214</v>
      </c>
      <c r="O83" s="2383">
        <v>1</v>
      </c>
    </row>
    <row r="84" spans="1:15" s="90" customFormat="1" ht="30" customHeight="1" thickBot="1" x14ac:dyDescent="0.3">
      <c r="A84" s="4744" t="s">
        <v>10</v>
      </c>
      <c r="B84" s="4827" t="s">
        <v>44</v>
      </c>
      <c r="C84" s="4796" t="s">
        <v>10</v>
      </c>
      <c r="D84" s="4715"/>
      <c r="E84" s="4753"/>
      <c r="F84" s="2405" t="s">
        <v>885</v>
      </c>
      <c r="G84" s="4726" t="s">
        <v>884</v>
      </c>
      <c r="H84" s="4805" t="s">
        <v>20</v>
      </c>
      <c r="I84" s="4753" t="s">
        <v>472</v>
      </c>
      <c r="J84" s="4702" t="s">
        <v>187</v>
      </c>
      <c r="K84" s="1952" t="s">
        <v>22</v>
      </c>
      <c r="L84" s="1975">
        <f>L88</f>
        <v>600</v>
      </c>
      <c r="M84" s="2253" t="s">
        <v>883</v>
      </c>
      <c r="N84" s="1817" t="s">
        <v>266</v>
      </c>
      <c r="O84" s="1966" t="s">
        <v>362</v>
      </c>
    </row>
    <row r="85" spans="1:15" s="90" customFormat="1" ht="15" customHeight="1" thickBot="1" x14ac:dyDescent="0.3">
      <c r="A85" s="4746"/>
      <c r="B85" s="4828"/>
      <c r="C85" s="4797"/>
      <c r="D85" s="4716"/>
      <c r="E85" s="4754"/>
      <c r="F85" s="2404"/>
      <c r="G85" s="4711"/>
      <c r="H85" s="4806"/>
      <c r="I85" s="4754"/>
      <c r="J85" s="4703"/>
      <c r="K85" s="1947" t="s">
        <v>27</v>
      </c>
      <c r="L85" s="1939">
        <f>SUM(L89)</f>
        <v>0</v>
      </c>
      <c r="M85" s="1765"/>
      <c r="N85" s="1764"/>
      <c r="O85" s="1859"/>
    </row>
    <row r="86" spans="1:15" s="90" customFormat="1" ht="15" customHeight="1" thickBot="1" x14ac:dyDescent="0.3">
      <c r="A86" s="4746"/>
      <c r="B86" s="4828"/>
      <c r="C86" s="4797"/>
      <c r="D86" s="4716"/>
      <c r="E86" s="4754"/>
      <c r="F86" s="2404"/>
      <c r="G86" s="4711"/>
      <c r="H86" s="4806"/>
      <c r="I86" s="4754"/>
      <c r="J86" s="4703"/>
      <c r="K86" s="1943"/>
      <c r="L86" s="1939"/>
      <c r="M86" s="1765"/>
      <c r="N86" s="1764"/>
      <c r="O86" s="1859"/>
    </row>
    <row r="87" spans="1:15" s="90" customFormat="1" ht="18.75" customHeight="1" thickBot="1" x14ac:dyDescent="0.3">
      <c r="A87" s="4745"/>
      <c r="B87" s="4829"/>
      <c r="C87" s="4798"/>
      <c r="D87" s="4717"/>
      <c r="E87" s="4754"/>
      <c r="F87" s="2360"/>
      <c r="G87" s="4711"/>
      <c r="H87" s="4806"/>
      <c r="I87" s="4754"/>
      <c r="J87" s="4703"/>
      <c r="K87" s="1970" t="s">
        <v>32</v>
      </c>
      <c r="L87" s="2034">
        <f>SUM(L84:L86)</f>
        <v>600</v>
      </c>
      <c r="M87" s="1836"/>
      <c r="N87" s="1771"/>
      <c r="O87" s="1835"/>
    </row>
    <row r="88" spans="1:15" s="90" customFormat="1" ht="18.75" customHeight="1" thickBot="1" x14ac:dyDescent="0.3">
      <c r="A88" s="1842" t="s">
        <v>10</v>
      </c>
      <c r="B88" s="1841" t="s">
        <v>44</v>
      </c>
      <c r="C88" s="2399" t="s">
        <v>10</v>
      </c>
      <c r="D88" s="2402" t="s">
        <v>10</v>
      </c>
      <c r="E88" s="4754"/>
      <c r="F88" s="3732" t="s">
        <v>882</v>
      </c>
      <c r="G88" s="4711"/>
      <c r="H88" s="4806"/>
      <c r="I88" s="4754"/>
      <c r="J88" s="4703"/>
      <c r="K88" s="1952" t="s">
        <v>22</v>
      </c>
      <c r="L88" s="2403">
        <v>600</v>
      </c>
      <c r="M88" s="2080"/>
      <c r="N88" s="1824"/>
      <c r="O88" s="2079"/>
    </row>
    <row r="89" spans="1:15" s="90" customFormat="1" ht="18.75" customHeight="1" thickBot="1" x14ac:dyDescent="0.3">
      <c r="A89" s="1842"/>
      <c r="B89" s="1841"/>
      <c r="C89" s="2399"/>
      <c r="D89" s="2402"/>
      <c r="E89" s="4754"/>
      <c r="F89" s="4865"/>
      <c r="G89" s="4711"/>
      <c r="H89" s="4806"/>
      <c r="I89" s="4754"/>
      <c r="J89" s="4703"/>
      <c r="K89" s="2401" t="s">
        <v>27</v>
      </c>
      <c r="L89" s="2028">
        <v>0</v>
      </c>
      <c r="M89" s="2080"/>
      <c r="N89" s="1824"/>
      <c r="O89" s="2079"/>
    </row>
    <row r="90" spans="1:15" s="90" customFormat="1" ht="18.75" customHeight="1" thickBot="1" x14ac:dyDescent="0.25">
      <c r="A90" s="1756"/>
      <c r="B90" s="1900"/>
      <c r="C90" s="2234"/>
      <c r="D90" s="2400"/>
      <c r="E90" s="4755"/>
      <c r="F90" s="3733"/>
      <c r="G90" s="4736"/>
      <c r="H90" s="4807"/>
      <c r="I90" s="4755"/>
      <c r="J90" s="4704"/>
      <c r="K90" s="2241" t="s">
        <v>32</v>
      </c>
      <c r="L90" s="1939">
        <f>SUM(L88)</f>
        <v>600</v>
      </c>
      <c r="M90" s="1759"/>
      <c r="N90" s="1758"/>
      <c r="O90" s="2068"/>
    </row>
    <row r="91" spans="1:15" s="90" customFormat="1" ht="15" customHeight="1" thickBot="1" x14ac:dyDescent="0.3">
      <c r="A91" s="1842" t="s">
        <v>10</v>
      </c>
      <c r="B91" s="1841" t="s">
        <v>44</v>
      </c>
      <c r="C91" s="2399" t="s">
        <v>33</v>
      </c>
      <c r="D91" s="4983"/>
      <c r="E91" s="4753"/>
      <c r="F91" s="4778" t="s">
        <v>879</v>
      </c>
      <c r="G91" s="4726" t="s">
        <v>881</v>
      </c>
      <c r="H91" s="4805" t="s">
        <v>20</v>
      </c>
      <c r="I91" s="4753" t="s">
        <v>472</v>
      </c>
      <c r="J91" s="4702" t="s">
        <v>187</v>
      </c>
      <c r="K91" s="2392" t="s">
        <v>22</v>
      </c>
      <c r="L91" s="1939">
        <f>L94</f>
        <v>0</v>
      </c>
      <c r="M91" s="2397" t="s">
        <v>880</v>
      </c>
      <c r="N91" s="1787" t="s">
        <v>214</v>
      </c>
      <c r="O91" s="2280"/>
    </row>
    <row r="92" spans="1:15" s="90" customFormat="1" ht="39.75" customHeight="1" thickBot="1" x14ac:dyDescent="0.3">
      <c r="A92" s="1842"/>
      <c r="B92" s="1841"/>
      <c r="C92" s="2399"/>
      <c r="D92" s="4983"/>
      <c r="E92" s="4754"/>
      <c r="F92" s="4778"/>
      <c r="G92" s="4711"/>
      <c r="H92" s="4806"/>
      <c r="I92" s="4754"/>
      <c r="J92" s="4703"/>
      <c r="K92" s="2398" t="s">
        <v>27</v>
      </c>
      <c r="L92" s="1939">
        <f>L95</f>
        <v>0</v>
      </c>
      <c r="M92" s="2397"/>
      <c r="N92" s="2277"/>
      <c r="O92" s="2396"/>
    </row>
    <row r="93" spans="1:15" s="90" customFormat="1" ht="15" customHeight="1" thickBot="1" x14ac:dyDescent="0.3">
      <c r="A93" s="2017"/>
      <c r="B93" s="2007"/>
      <c r="C93" s="2395"/>
      <c r="D93" s="4984"/>
      <c r="E93" s="4754"/>
      <c r="F93" s="2394"/>
      <c r="G93" s="4711"/>
      <c r="H93" s="4806"/>
      <c r="I93" s="4754"/>
      <c r="J93" s="4703"/>
      <c r="K93" s="2393" t="s">
        <v>32</v>
      </c>
      <c r="L93" s="2034">
        <f>SUM(L91:L92)</f>
        <v>0</v>
      </c>
      <c r="M93" s="1836"/>
      <c r="N93" s="1771"/>
      <c r="O93" s="1835"/>
    </row>
    <row r="94" spans="1:15" s="90" customFormat="1" ht="15" customHeight="1" thickBot="1" x14ac:dyDescent="0.3">
      <c r="A94" s="1842" t="s">
        <v>10</v>
      </c>
      <c r="B94" s="2391" t="s">
        <v>44</v>
      </c>
      <c r="C94" s="4796" t="s">
        <v>33</v>
      </c>
      <c r="D94" s="4802" t="s">
        <v>10</v>
      </c>
      <c r="E94" s="4754"/>
      <c r="F94" s="4734" t="s">
        <v>879</v>
      </c>
      <c r="G94" s="4711"/>
      <c r="H94" s="4806"/>
      <c r="I94" s="4754"/>
      <c r="J94" s="4703"/>
      <c r="K94" s="2392" t="s">
        <v>22</v>
      </c>
      <c r="L94" s="2028">
        <v>0</v>
      </c>
      <c r="M94" s="1820"/>
      <c r="N94" s="2389"/>
      <c r="O94" s="1757"/>
    </row>
    <row r="95" spans="1:15" s="90" customFormat="1" ht="15" customHeight="1" thickBot="1" x14ac:dyDescent="0.3">
      <c r="A95" s="1842"/>
      <c r="B95" s="2391"/>
      <c r="C95" s="4797"/>
      <c r="D95" s="4803"/>
      <c r="E95" s="4754"/>
      <c r="F95" s="4741"/>
      <c r="G95" s="4711"/>
      <c r="H95" s="4806"/>
      <c r="I95" s="4754"/>
      <c r="J95" s="4703"/>
      <c r="K95" s="2390" t="s">
        <v>27</v>
      </c>
      <c r="L95" s="2028">
        <v>0</v>
      </c>
      <c r="M95" s="1820"/>
      <c r="N95" s="2389"/>
      <c r="O95" s="1757"/>
    </row>
    <row r="96" spans="1:15" s="90" customFormat="1" ht="15" customHeight="1" thickBot="1" x14ac:dyDescent="0.25">
      <c r="A96" s="1756"/>
      <c r="B96" s="2166"/>
      <c r="C96" s="4798"/>
      <c r="D96" s="4804"/>
      <c r="E96" s="4755"/>
      <c r="F96" s="4735"/>
      <c r="G96" s="4736"/>
      <c r="H96" s="4807"/>
      <c r="I96" s="4755"/>
      <c r="J96" s="4704"/>
      <c r="K96" s="2241" t="s">
        <v>32</v>
      </c>
      <c r="L96" s="1939">
        <f>SUM(L94)</f>
        <v>0</v>
      </c>
      <c r="M96" s="1820"/>
      <c r="N96" s="2389"/>
      <c r="O96" s="1757"/>
    </row>
    <row r="97" spans="1:15" s="90" customFormat="1" ht="26.25" customHeight="1" thickBot="1" x14ac:dyDescent="0.3">
      <c r="A97" s="1753" t="s">
        <v>10</v>
      </c>
      <c r="B97" s="2172" t="s">
        <v>44</v>
      </c>
      <c r="C97" s="4727" t="s">
        <v>466</v>
      </c>
      <c r="D97" s="4728"/>
      <c r="E97" s="4728"/>
      <c r="F97" s="4728"/>
      <c r="G97" s="4728"/>
      <c r="H97" s="4728"/>
      <c r="I97" s="4728"/>
      <c r="J97" s="4728"/>
      <c r="K97" s="4729"/>
      <c r="L97" s="2388">
        <f>L87+L93</f>
        <v>600</v>
      </c>
      <c r="M97" s="4799"/>
      <c r="N97" s="4800"/>
      <c r="O97" s="4801"/>
    </row>
    <row r="98" spans="1:15" s="90" customFormat="1" ht="21" customHeight="1" thickBot="1" x14ac:dyDescent="0.3">
      <c r="A98" s="1753" t="s">
        <v>10</v>
      </c>
      <c r="B98" s="4767" t="s">
        <v>465</v>
      </c>
      <c r="C98" s="4768"/>
      <c r="D98" s="4768"/>
      <c r="E98" s="4768"/>
      <c r="F98" s="4768"/>
      <c r="G98" s="4768"/>
      <c r="H98" s="4768"/>
      <c r="I98" s="4768"/>
      <c r="J98" s="4768"/>
      <c r="K98" s="4769"/>
      <c r="L98" s="2387">
        <f>L27+L62+L70+L80+L97</f>
        <v>2087.9</v>
      </c>
      <c r="M98" s="4770"/>
      <c r="N98" s="4771"/>
      <c r="O98" s="4772"/>
    </row>
    <row r="99" spans="1:15" s="90" customFormat="1" ht="28.5" customHeight="1" thickBot="1" x14ac:dyDescent="0.3">
      <c r="A99" s="2386" t="s">
        <v>33</v>
      </c>
      <c r="B99" s="5011" t="s">
        <v>324</v>
      </c>
      <c r="C99" s="5012"/>
      <c r="D99" s="5012"/>
      <c r="E99" s="5012"/>
      <c r="F99" s="5012"/>
      <c r="G99" s="5012"/>
      <c r="H99" s="5012"/>
      <c r="I99" s="5012"/>
      <c r="J99" s="5012"/>
      <c r="K99" s="5012"/>
      <c r="L99" s="5012"/>
      <c r="M99" s="5012"/>
      <c r="N99" s="5012"/>
      <c r="O99" s="5013"/>
    </row>
    <row r="100" spans="1:15" s="90" customFormat="1" ht="18.75" customHeight="1" thickBot="1" x14ac:dyDescent="0.3">
      <c r="A100" s="2386"/>
      <c r="B100" s="5008"/>
      <c r="C100" s="5009"/>
      <c r="D100" s="5009"/>
      <c r="E100" s="5009"/>
      <c r="F100" s="5009"/>
      <c r="G100" s="5009"/>
      <c r="H100" s="5009"/>
      <c r="I100" s="5009"/>
      <c r="J100" s="5009"/>
      <c r="K100" s="5009"/>
      <c r="L100" s="5010"/>
      <c r="M100" s="2385" t="s">
        <v>518</v>
      </c>
      <c r="N100" s="2384" t="s">
        <v>314</v>
      </c>
      <c r="O100" s="2383">
        <v>76.25</v>
      </c>
    </row>
    <row r="101" spans="1:15" s="90" customFormat="1" ht="25.5" customHeight="1" thickBot="1" x14ac:dyDescent="0.3">
      <c r="A101" s="1753" t="s">
        <v>33</v>
      </c>
      <c r="B101" s="2161" t="s">
        <v>10</v>
      </c>
      <c r="C101" s="2382" t="s">
        <v>878</v>
      </c>
      <c r="D101" s="2381"/>
      <c r="E101" s="2381"/>
      <c r="F101" s="2381"/>
      <c r="G101" s="2379"/>
      <c r="H101" s="2380"/>
      <c r="I101" s="2379"/>
      <c r="J101" s="2379"/>
      <c r="K101" s="2379"/>
      <c r="L101" s="2379"/>
      <c r="M101" s="2379"/>
      <c r="N101" s="2379"/>
      <c r="O101" s="2264"/>
    </row>
    <row r="102" spans="1:15" s="90" customFormat="1" ht="26.25" customHeight="1" thickBot="1" x14ac:dyDescent="0.3">
      <c r="A102" s="1919"/>
      <c r="B102" s="2364"/>
      <c r="C102" s="2378"/>
      <c r="D102" s="2376"/>
      <c r="E102" s="2376"/>
      <c r="F102" s="2376"/>
      <c r="G102" s="2376"/>
      <c r="H102" s="2377"/>
      <c r="I102" s="2376"/>
      <c r="J102" s="2376"/>
      <c r="K102" s="2376"/>
      <c r="L102" s="2375"/>
      <c r="M102" s="2374" t="s">
        <v>877</v>
      </c>
      <c r="N102" s="2373"/>
      <c r="O102" s="2372">
        <v>28</v>
      </c>
    </row>
    <row r="103" spans="1:15" s="90" customFormat="1" ht="31.5" customHeight="1" x14ac:dyDescent="0.25">
      <c r="A103" s="4744" t="s">
        <v>33</v>
      </c>
      <c r="B103" s="4869" t="s">
        <v>10</v>
      </c>
      <c r="C103" s="1888" t="s">
        <v>10</v>
      </c>
      <c r="D103" s="4730" t="s">
        <v>874</v>
      </c>
      <c r="E103" s="4730"/>
      <c r="F103" s="3785"/>
      <c r="G103" s="5032" t="s">
        <v>876</v>
      </c>
      <c r="H103" s="4708" t="s">
        <v>20</v>
      </c>
      <c r="I103" s="4753" t="s">
        <v>472</v>
      </c>
      <c r="J103" s="2361" t="s">
        <v>187</v>
      </c>
      <c r="K103" s="2291" t="s">
        <v>22</v>
      </c>
      <c r="L103" s="2371">
        <f>L107</f>
        <v>0</v>
      </c>
      <c r="M103" s="2253" t="s">
        <v>875</v>
      </c>
      <c r="N103" s="2370" t="s">
        <v>214</v>
      </c>
      <c r="O103" s="2251">
        <v>152</v>
      </c>
    </row>
    <row r="104" spans="1:15" s="90" customFormat="1" ht="20.25" customHeight="1" x14ac:dyDescent="0.25">
      <c r="A104" s="4746"/>
      <c r="B104" s="4964"/>
      <c r="C104" s="1840"/>
      <c r="D104" s="4731"/>
      <c r="E104" s="4731"/>
      <c r="F104" s="3787"/>
      <c r="G104" s="5033"/>
      <c r="H104" s="4709"/>
      <c r="I104" s="4754"/>
      <c r="J104" s="2368"/>
      <c r="K104" s="2274" t="s">
        <v>27</v>
      </c>
      <c r="L104" s="2369"/>
      <c r="M104" s="1910"/>
      <c r="N104" s="2366"/>
      <c r="O104" s="2365"/>
    </row>
    <row r="105" spans="1:15" s="90" customFormat="1" ht="19.5" customHeight="1" thickBot="1" x14ac:dyDescent="0.3">
      <c r="A105" s="4746"/>
      <c r="B105" s="4964"/>
      <c r="C105" s="1840"/>
      <c r="D105" s="4731"/>
      <c r="E105" s="4731"/>
      <c r="F105" s="3787"/>
      <c r="G105" s="5033"/>
      <c r="H105" s="4709"/>
      <c r="I105" s="4754"/>
      <c r="J105" s="2368"/>
      <c r="K105" s="1902" t="s">
        <v>220</v>
      </c>
      <c r="L105" s="2367"/>
      <c r="M105" s="1910"/>
      <c r="N105" s="2366"/>
      <c r="O105" s="2365"/>
    </row>
    <row r="106" spans="1:15" s="90" customFormat="1" ht="25.5" customHeight="1" thickBot="1" x14ac:dyDescent="0.3">
      <c r="A106" s="4745"/>
      <c r="B106" s="4870"/>
      <c r="C106" s="2006"/>
      <c r="D106" s="4732"/>
      <c r="E106" s="4732"/>
      <c r="F106" s="4733"/>
      <c r="G106" s="5033"/>
      <c r="H106" s="4709"/>
      <c r="I106" s="4754"/>
      <c r="J106" s="2357"/>
      <c r="K106" s="1834" t="s">
        <v>32</v>
      </c>
      <c r="L106" s="2248">
        <f>SUM(L103:L105)</f>
        <v>0</v>
      </c>
      <c r="M106" s="1836"/>
      <c r="N106" s="1771"/>
      <c r="O106" s="1835"/>
    </row>
    <row r="107" spans="1:15" s="90" customFormat="1" ht="25.5" customHeight="1" thickBot="1" x14ac:dyDescent="0.3">
      <c r="A107" s="1919" t="s">
        <v>33</v>
      </c>
      <c r="B107" s="2364" t="s">
        <v>10</v>
      </c>
      <c r="C107" s="2363" t="s">
        <v>10</v>
      </c>
      <c r="D107" s="1866" t="s">
        <v>10</v>
      </c>
      <c r="E107" s="2362"/>
      <c r="F107" s="4734" t="s">
        <v>874</v>
      </c>
      <c r="G107" s="5033"/>
      <c r="H107" s="4709"/>
      <c r="I107" s="4754"/>
      <c r="J107" s="2361"/>
      <c r="K107" s="2291" t="s">
        <v>22</v>
      </c>
      <c r="L107" s="2319">
        <v>0</v>
      </c>
      <c r="M107" s="1770"/>
      <c r="N107" s="1769"/>
      <c r="O107" s="1855"/>
    </row>
    <row r="108" spans="1:15" s="90" customFormat="1" ht="25.5" customHeight="1" thickBot="1" x14ac:dyDescent="0.3">
      <c r="A108" s="1756"/>
      <c r="B108" s="2166"/>
      <c r="C108" s="2360"/>
      <c r="D108" s="2359"/>
      <c r="E108" s="2358"/>
      <c r="F108" s="4735"/>
      <c r="G108" s="5034"/>
      <c r="H108" s="4710"/>
      <c r="I108" s="4755"/>
      <c r="J108" s="2357"/>
      <c r="K108" s="2022" t="s">
        <v>32</v>
      </c>
      <c r="L108" s="2356">
        <f>SUM(L107)</f>
        <v>0</v>
      </c>
      <c r="M108" s="1836"/>
      <c r="N108" s="1771"/>
      <c r="O108" s="1835"/>
    </row>
    <row r="109" spans="1:15" s="90" customFormat="1" ht="24.75" customHeight="1" x14ac:dyDescent="0.25">
      <c r="A109" s="1842" t="s">
        <v>33</v>
      </c>
      <c r="B109" s="2326" t="s">
        <v>10</v>
      </c>
      <c r="C109" s="2295" t="s">
        <v>33</v>
      </c>
      <c r="D109" s="2348"/>
      <c r="E109" s="4993"/>
      <c r="F109" s="4778" t="s">
        <v>873</v>
      </c>
      <c r="G109" s="4991" t="s">
        <v>872</v>
      </c>
      <c r="H109" s="4709" t="s">
        <v>20</v>
      </c>
      <c r="I109" s="4754" t="s">
        <v>472</v>
      </c>
      <c r="J109" s="4724" t="s">
        <v>187</v>
      </c>
      <c r="K109" s="2237" t="s">
        <v>29</v>
      </c>
      <c r="L109" s="2355">
        <f>L116</f>
        <v>0</v>
      </c>
      <c r="M109" s="2354"/>
      <c r="N109" s="2353"/>
      <c r="O109" s="2352"/>
    </row>
    <row r="110" spans="1:15" s="90" customFormat="1" ht="18.75" customHeight="1" thickBot="1" x14ac:dyDescent="0.3">
      <c r="A110" s="1842"/>
      <c r="B110" s="2326"/>
      <c r="C110" s="2295"/>
      <c r="D110" s="2348"/>
      <c r="E110" s="4993"/>
      <c r="F110" s="4778"/>
      <c r="G110" s="4991"/>
      <c r="H110" s="4709"/>
      <c r="I110" s="4754"/>
      <c r="J110" s="4724"/>
      <c r="K110" s="2237" t="s">
        <v>27</v>
      </c>
      <c r="L110" s="2351">
        <f>L115</f>
        <v>0</v>
      </c>
      <c r="M110" s="2350"/>
      <c r="N110" s="2277"/>
      <c r="O110" s="2349"/>
    </row>
    <row r="111" spans="1:15" s="90" customFormat="1" ht="20.25" customHeight="1" x14ac:dyDescent="0.25">
      <c r="A111" s="1842"/>
      <c r="B111" s="2326"/>
      <c r="C111" s="2295"/>
      <c r="D111" s="2348"/>
      <c r="E111" s="4993"/>
      <c r="F111" s="2347"/>
      <c r="G111" s="4991"/>
      <c r="H111" s="4709"/>
      <c r="I111" s="4754"/>
      <c r="J111" s="2339"/>
      <c r="K111" s="2239" t="s">
        <v>22</v>
      </c>
      <c r="L111" s="2351">
        <f>L114</f>
        <v>11</v>
      </c>
      <c r="M111" s="2350"/>
      <c r="N111" s="2277"/>
      <c r="O111" s="2349"/>
    </row>
    <row r="112" spans="1:15" s="90" customFormat="1" ht="25.5" customHeight="1" thickBot="1" x14ac:dyDescent="0.3">
      <c r="A112" s="1842"/>
      <c r="B112" s="2326"/>
      <c r="C112" s="2295"/>
      <c r="D112" s="2348"/>
      <c r="E112" s="4993"/>
      <c r="F112" s="2347"/>
      <c r="G112" s="4991"/>
      <c r="H112" s="4709"/>
      <c r="I112" s="4754"/>
      <c r="J112" s="2339"/>
      <c r="K112" s="2346" t="s">
        <v>220</v>
      </c>
      <c r="L112" s="2345">
        <f>L117</f>
        <v>0</v>
      </c>
      <c r="M112" s="2344"/>
      <c r="N112" s="2343"/>
      <c r="O112" s="2342"/>
    </row>
    <row r="113" spans="1:15" s="90" customFormat="1" ht="27" customHeight="1" thickBot="1" x14ac:dyDescent="0.3">
      <c r="A113" s="1842"/>
      <c r="B113" s="2326"/>
      <c r="C113" s="2295"/>
      <c r="D113" s="2341"/>
      <c r="E113" s="4994"/>
      <c r="F113" s="2340"/>
      <c r="G113" s="4992"/>
      <c r="H113" s="4709"/>
      <c r="I113" s="4754"/>
      <c r="J113" s="2339"/>
      <c r="K113" s="2338" t="s">
        <v>32</v>
      </c>
      <c r="L113" s="2337">
        <f>L118</f>
        <v>11</v>
      </c>
      <c r="M113" s="2336"/>
      <c r="N113" s="2335"/>
      <c r="O113" s="2334"/>
    </row>
    <row r="114" spans="1:15" s="90" customFormat="1" ht="19.5" customHeight="1" x14ac:dyDescent="0.25">
      <c r="A114" s="1890" t="s">
        <v>33</v>
      </c>
      <c r="B114" s="2333" t="s">
        <v>10</v>
      </c>
      <c r="C114" s="2310" t="s">
        <v>33</v>
      </c>
      <c r="D114" s="1878" t="s">
        <v>10</v>
      </c>
      <c r="E114" s="4753"/>
      <c r="F114" s="4734" t="s">
        <v>871</v>
      </c>
      <c r="G114" s="4990" t="s">
        <v>404</v>
      </c>
      <c r="H114" s="4709"/>
      <c r="I114" s="4754"/>
      <c r="J114" s="2332"/>
      <c r="K114" s="2030" t="s">
        <v>22</v>
      </c>
      <c r="L114" s="2319">
        <v>11</v>
      </c>
      <c r="M114" s="5014" t="s">
        <v>870</v>
      </c>
      <c r="N114" s="1967" t="s">
        <v>869</v>
      </c>
      <c r="O114" s="2331">
        <v>1</v>
      </c>
    </row>
    <row r="115" spans="1:15" s="90" customFormat="1" ht="15.75" customHeight="1" x14ac:dyDescent="0.25">
      <c r="A115" s="1842"/>
      <c r="B115" s="2326"/>
      <c r="C115" s="2295"/>
      <c r="D115" s="2009"/>
      <c r="E115" s="4754"/>
      <c r="F115" s="4741"/>
      <c r="G115" s="4991"/>
      <c r="H115" s="4709"/>
      <c r="I115" s="4754"/>
      <c r="J115" s="2325"/>
      <c r="K115" s="2330" t="s">
        <v>27</v>
      </c>
      <c r="L115" s="2315"/>
      <c r="M115" s="5015"/>
      <c r="N115" s="2284"/>
      <c r="O115" s="2327"/>
    </row>
    <row r="116" spans="1:15" s="90" customFormat="1" ht="15.75" customHeight="1" x14ac:dyDescent="0.25">
      <c r="A116" s="1842"/>
      <c r="B116" s="2326"/>
      <c r="C116" s="2295"/>
      <c r="D116" s="2009"/>
      <c r="E116" s="4754"/>
      <c r="F116" s="4741"/>
      <c r="G116" s="4991"/>
      <c r="H116" s="4709"/>
      <c r="I116" s="4754"/>
      <c r="J116" s="2325"/>
      <c r="K116" s="2329" t="s">
        <v>29</v>
      </c>
      <c r="L116" s="2315"/>
      <c r="M116" s="2328"/>
      <c r="N116" s="2284"/>
      <c r="O116" s="2327"/>
    </row>
    <row r="117" spans="1:15" s="90" customFormat="1" ht="15" customHeight="1" thickBot="1" x14ac:dyDescent="0.3">
      <c r="A117" s="1842"/>
      <c r="B117" s="2326"/>
      <c r="C117" s="2295"/>
      <c r="D117" s="2009"/>
      <c r="E117" s="4754"/>
      <c r="F117" s="4741"/>
      <c r="G117" s="4991"/>
      <c r="H117" s="4709"/>
      <c r="I117" s="4754"/>
      <c r="J117" s="2325"/>
      <c r="K117" s="2303" t="s">
        <v>220</v>
      </c>
      <c r="L117" s="2324"/>
      <c r="M117" s="1765"/>
      <c r="N117" s="1764"/>
      <c r="O117" s="1859"/>
    </row>
    <row r="118" spans="1:15" s="90" customFormat="1" ht="15.75" customHeight="1" thickBot="1" x14ac:dyDescent="0.3">
      <c r="A118" s="2017"/>
      <c r="B118" s="2323"/>
      <c r="C118" s="2322"/>
      <c r="D118" s="1875"/>
      <c r="E118" s="4755"/>
      <c r="F118" s="1811"/>
      <c r="G118" s="4992"/>
      <c r="H118" s="4710"/>
      <c r="I118" s="4755"/>
      <c r="J118" s="2321"/>
      <c r="K118" s="2022" t="s">
        <v>32</v>
      </c>
      <c r="L118" s="2320">
        <f>SUM(L114:L117)</f>
        <v>11</v>
      </c>
      <c r="M118" s="1836"/>
      <c r="N118" s="1771"/>
      <c r="O118" s="1835"/>
    </row>
    <row r="119" spans="1:15" s="90" customFormat="1" ht="29.25" customHeight="1" x14ac:dyDescent="0.2">
      <c r="A119" s="1890" t="s">
        <v>33</v>
      </c>
      <c r="B119" s="2311" t="s">
        <v>10</v>
      </c>
      <c r="C119" s="2310" t="s">
        <v>38</v>
      </c>
      <c r="D119" s="4999" t="s">
        <v>866</v>
      </c>
      <c r="E119" s="5000"/>
      <c r="F119" s="5001"/>
      <c r="G119" s="4965" t="s">
        <v>868</v>
      </c>
      <c r="H119" s="4886" t="s">
        <v>20</v>
      </c>
      <c r="I119" s="2067" t="s">
        <v>472</v>
      </c>
      <c r="J119" s="4723" t="s">
        <v>187</v>
      </c>
      <c r="K119" s="2316" t="s">
        <v>22</v>
      </c>
      <c r="L119" s="2319">
        <f>L123</f>
        <v>0</v>
      </c>
      <c r="M119" s="2318" t="s">
        <v>867</v>
      </c>
      <c r="N119" s="1949" t="s">
        <v>214</v>
      </c>
      <c r="O119" s="2317"/>
    </row>
    <row r="120" spans="1:15" s="90" customFormat="1" ht="18" customHeight="1" x14ac:dyDescent="0.2">
      <c r="A120" s="1842"/>
      <c r="B120" s="2296"/>
      <c r="C120" s="2295"/>
      <c r="D120" s="5002"/>
      <c r="E120" s="5003"/>
      <c r="F120" s="5004"/>
      <c r="G120" s="4966"/>
      <c r="H120" s="4887"/>
      <c r="I120" s="2075"/>
      <c r="J120" s="4724"/>
      <c r="K120" s="2316" t="s">
        <v>27</v>
      </c>
      <c r="L120" s="2315">
        <f>L124</f>
        <v>0</v>
      </c>
      <c r="M120" s="2312"/>
      <c r="N120" s="2308"/>
      <c r="O120" s="1859"/>
    </row>
    <row r="121" spans="1:15" s="90" customFormat="1" ht="18" customHeight="1" x14ac:dyDescent="0.2">
      <c r="A121" s="1842"/>
      <c r="B121" s="2296"/>
      <c r="C121" s="2295"/>
      <c r="D121" s="5002"/>
      <c r="E121" s="5003"/>
      <c r="F121" s="5004"/>
      <c r="G121" s="4966"/>
      <c r="H121" s="4887"/>
      <c r="I121" s="2075"/>
      <c r="J121" s="4724"/>
      <c r="K121" s="2316" t="s">
        <v>220</v>
      </c>
      <c r="L121" s="2315">
        <f>L125</f>
        <v>0</v>
      </c>
      <c r="M121" s="2312"/>
      <c r="N121" s="2308"/>
      <c r="O121" s="1859"/>
    </row>
    <row r="122" spans="1:15" s="90" customFormat="1" ht="18" customHeight="1" thickBot="1" x14ac:dyDescent="0.25">
      <c r="A122" s="1842"/>
      <c r="B122" s="2296"/>
      <c r="C122" s="2295"/>
      <c r="D122" s="5005"/>
      <c r="E122" s="5006"/>
      <c r="F122" s="5007"/>
      <c r="G122" s="4966"/>
      <c r="H122" s="4887"/>
      <c r="I122" s="2075"/>
      <c r="J122" s="4724"/>
      <c r="K122" s="2314" t="s">
        <v>32</v>
      </c>
      <c r="L122" s="2313">
        <f>SUM(L119:L121)</f>
        <v>0</v>
      </c>
      <c r="M122" s="2312"/>
      <c r="N122" s="2308"/>
      <c r="O122" s="1859"/>
    </row>
    <row r="123" spans="1:15" s="90" customFormat="1" ht="27" customHeight="1" x14ac:dyDescent="0.25">
      <c r="A123" s="1890" t="s">
        <v>33</v>
      </c>
      <c r="B123" s="2311" t="s">
        <v>10</v>
      </c>
      <c r="C123" s="2310" t="s">
        <v>38</v>
      </c>
      <c r="D123" s="2009" t="s">
        <v>10</v>
      </c>
      <c r="E123" s="4753"/>
      <c r="F123" s="4762" t="s">
        <v>866</v>
      </c>
      <c r="G123" s="4966"/>
      <c r="H123" s="4887"/>
      <c r="I123" s="2075"/>
      <c r="J123" s="4724"/>
      <c r="K123" s="2274" t="s">
        <v>22</v>
      </c>
      <c r="L123" s="2298">
        <v>0</v>
      </c>
      <c r="M123" s="2309"/>
      <c r="N123" s="2308"/>
      <c r="O123" s="1964"/>
    </row>
    <row r="124" spans="1:15" s="90" customFormat="1" ht="18.75" customHeight="1" x14ac:dyDescent="0.25">
      <c r="A124" s="1842"/>
      <c r="B124" s="2296"/>
      <c r="C124" s="2295"/>
      <c r="D124" s="2009"/>
      <c r="E124" s="4754"/>
      <c r="F124" s="4928"/>
      <c r="G124" s="4966"/>
      <c r="H124" s="4887"/>
      <c r="I124" s="2075"/>
      <c r="J124" s="2294"/>
      <c r="K124" s="2274" t="s">
        <v>27</v>
      </c>
      <c r="L124" s="2298"/>
      <c r="M124" s="1765"/>
      <c r="N124" s="2307"/>
      <c r="O124" s="2306"/>
    </row>
    <row r="125" spans="1:15" s="90" customFormat="1" ht="27" customHeight="1" thickBot="1" x14ac:dyDescent="0.3">
      <c r="A125" s="1842"/>
      <c r="B125" s="2296"/>
      <c r="C125" s="2295"/>
      <c r="D125" s="2009"/>
      <c r="E125" s="4754"/>
      <c r="F125" s="4928"/>
      <c r="G125" s="4966"/>
      <c r="H125" s="4887"/>
      <c r="I125" s="2075"/>
      <c r="J125" s="2294"/>
      <c r="K125" s="1902" t="s">
        <v>220</v>
      </c>
      <c r="L125" s="2305"/>
      <c r="M125" s="1765"/>
      <c r="N125" s="1764"/>
      <c r="O125" s="1859"/>
    </row>
    <row r="126" spans="1:15" s="90" customFormat="1" ht="33" customHeight="1" thickBot="1" x14ac:dyDescent="0.3">
      <c r="A126" s="1842"/>
      <c r="B126" s="2296"/>
      <c r="C126" s="2295"/>
      <c r="D126" s="1875"/>
      <c r="E126" s="4755"/>
      <c r="F126" s="2304"/>
      <c r="G126" s="4966"/>
      <c r="H126" s="4887"/>
      <c r="I126" s="2075"/>
      <c r="J126" s="2303"/>
      <c r="K126" s="2022" t="s">
        <v>32</v>
      </c>
      <c r="L126" s="2302">
        <f>SUM(L123:L125)</f>
        <v>0</v>
      </c>
      <c r="M126" s="2301"/>
      <c r="N126" s="2272"/>
      <c r="O126" s="2300"/>
    </row>
    <row r="127" spans="1:15" s="90" customFormat="1" ht="31.5" hidden="1" customHeight="1" x14ac:dyDescent="0.25">
      <c r="A127" s="1842"/>
      <c r="B127" s="2296"/>
      <c r="C127" s="2295"/>
      <c r="D127" s="1878" t="s">
        <v>33</v>
      </c>
      <c r="E127" s="1839"/>
      <c r="F127" s="4997"/>
      <c r="G127" s="4966"/>
      <c r="H127" s="4887"/>
      <c r="I127" s="2075"/>
      <c r="J127" s="2294"/>
      <c r="K127" s="2274" t="s">
        <v>22</v>
      </c>
      <c r="L127" s="2298">
        <v>0</v>
      </c>
      <c r="M127" s="2299"/>
      <c r="N127" s="1777"/>
      <c r="O127" s="2283"/>
    </row>
    <row r="128" spans="1:15" s="90" customFormat="1" ht="23.25" hidden="1" customHeight="1" x14ac:dyDescent="0.25">
      <c r="A128" s="1842"/>
      <c r="B128" s="2296"/>
      <c r="C128" s="2295"/>
      <c r="D128" s="2009"/>
      <c r="E128" s="1839"/>
      <c r="F128" s="4998"/>
      <c r="G128" s="4966"/>
      <c r="H128" s="4887"/>
      <c r="I128" s="2075"/>
      <c r="J128" s="2294"/>
      <c r="K128" s="2274" t="s">
        <v>27</v>
      </c>
      <c r="L128" s="2298"/>
      <c r="M128" s="1765"/>
      <c r="N128" s="1777"/>
      <c r="O128" s="2283"/>
    </row>
    <row r="129" spans="1:15" s="90" customFormat="1" ht="22.5" hidden="1" customHeight="1" x14ac:dyDescent="0.25">
      <c r="A129" s="1842"/>
      <c r="B129" s="2296"/>
      <c r="C129" s="2295"/>
      <c r="D129" s="2009"/>
      <c r="E129" s="1839"/>
      <c r="F129" s="4998"/>
      <c r="G129" s="4966"/>
      <c r="H129" s="4887"/>
      <c r="I129" s="2075"/>
      <c r="J129" s="2294"/>
      <c r="K129" s="2274" t="s">
        <v>220</v>
      </c>
      <c r="L129" s="2297"/>
      <c r="M129" s="1765"/>
      <c r="N129" s="1764"/>
      <c r="O129" s="1859"/>
    </row>
    <row r="130" spans="1:15" s="90" customFormat="1" ht="9" hidden="1" customHeight="1" thickBot="1" x14ac:dyDescent="0.3">
      <c r="A130" s="1842"/>
      <c r="B130" s="2296"/>
      <c r="C130" s="2295"/>
      <c r="D130" s="2009"/>
      <c r="E130" s="1839"/>
      <c r="F130" s="4998"/>
      <c r="G130" s="4966"/>
      <c r="H130" s="4887"/>
      <c r="I130" s="2075"/>
      <c r="J130" s="2294"/>
      <c r="K130" s="2293" t="s">
        <v>32</v>
      </c>
      <c r="L130" s="2282">
        <f>SUM(L127:L129)</f>
        <v>0</v>
      </c>
      <c r="M130" s="1845"/>
      <c r="N130" s="1844"/>
      <c r="O130" s="1843"/>
    </row>
    <row r="131" spans="1:15" s="90" customFormat="1" ht="15" customHeight="1" x14ac:dyDescent="0.25">
      <c r="A131" s="1890" t="s">
        <v>33</v>
      </c>
      <c r="B131" s="2292" t="s">
        <v>10</v>
      </c>
      <c r="C131" s="1888" t="s">
        <v>42</v>
      </c>
      <c r="D131" s="3784" t="s">
        <v>862</v>
      </c>
      <c r="E131" s="4730"/>
      <c r="F131" s="3785"/>
      <c r="G131" s="4712" t="s">
        <v>865</v>
      </c>
      <c r="H131" s="4886" t="s">
        <v>20</v>
      </c>
      <c r="I131" s="4705" t="s">
        <v>472</v>
      </c>
      <c r="J131" s="4702" t="s">
        <v>187</v>
      </c>
      <c r="K131" s="2291"/>
      <c r="L131" s="2290"/>
      <c r="M131" s="2289"/>
      <c r="N131" s="2288"/>
      <c r="O131" s="2287"/>
    </row>
    <row r="132" spans="1:15" s="90" customFormat="1" ht="25.5" customHeight="1" x14ac:dyDescent="0.2">
      <c r="A132" s="1842"/>
      <c r="B132" s="2279"/>
      <c r="C132" s="1840"/>
      <c r="D132" s="3786"/>
      <c r="E132" s="4731"/>
      <c r="F132" s="3787"/>
      <c r="G132" s="4713"/>
      <c r="H132" s="4887"/>
      <c r="I132" s="4706"/>
      <c r="J132" s="4703"/>
      <c r="K132" s="2274" t="s">
        <v>22</v>
      </c>
      <c r="L132" s="2286">
        <f>L136</f>
        <v>25</v>
      </c>
      <c r="M132" s="2285" t="s">
        <v>864</v>
      </c>
      <c r="N132" s="2284" t="s">
        <v>266</v>
      </c>
      <c r="O132" s="2283">
        <v>1</v>
      </c>
    </row>
    <row r="133" spans="1:15" s="90" customFormat="1" ht="50.25" customHeight="1" x14ac:dyDescent="0.25">
      <c r="A133" s="1842"/>
      <c r="B133" s="2279"/>
      <c r="C133" s="1840"/>
      <c r="D133" s="3786"/>
      <c r="E133" s="4731"/>
      <c r="F133" s="3787"/>
      <c r="G133" s="4713"/>
      <c r="H133" s="4887"/>
      <c r="I133" s="4706"/>
      <c r="J133" s="4703"/>
      <c r="K133" s="2274" t="s">
        <v>27</v>
      </c>
      <c r="L133" s="2282">
        <f>L137</f>
        <v>0</v>
      </c>
      <c r="M133" s="2281" t="s">
        <v>863</v>
      </c>
      <c r="N133" s="2125" t="s">
        <v>214</v>
      </c>
      <c r="O133" s="2280"/>
    </row>
    <row r="134" spans="1:15" s="90" customFormat="1" ht="17.25" customHeight="1" thickBot="1" x14ac:dyDescent="0.3">
      <c r="A134" s="1842"/>
      <c r="B134" s="2279"/>
      <c r="C134" s="1840"/>
      <c r="D134" s="3786"/>
      <c r="E134" s="4731"/>
      <c r="F134" s="3787"/>
      <c r="G134" s="4713"/>
      <c r="H134" s="4887"/>
      <c r="I134" s="4706"/>
      <c r="J134" s="4703"/>
      <c r="K134" s="1902" t="s">
        <v>220</v>
      </c>
      <c r="L134" s="2278">
        <f>L138</f>
        <v>0</v>
      </c>
      <c r="M134" s="32"/>
      <c r="N134" s="2277"/>
      <c r="O134" s="2276"/>
    </row>
    <row r="135" spans="1:15" s="90" customFormat="1" ht="15" customHeight="1" thickBot="1" x14ac:dyDescent="0.25">
      <c r="A135" s="2017"/>
      <c r="B135" s="2275"/>
      <c r="C135" s="2006"/>
      <c r="D135" s="3788"/>
      <c r="E135" s="4732"/>
      <c r="F135" s="4733"/>
      <c r="G135" s="4713"/>
      <c r="H135" s="4887"/>
      <c r="I135" s="4706"/>
      <c r="J135" s="4703"/>
      <c r="K135" s="1896" t="s">
        <v>32</v>
      </c>
      <c r="L135" s="2034">
        <f>SUM(L132:L134)</f>
        <v>25</v>
      </c>
      <c r="M135" s="2273"/>
      <c r="N135" s="2272"/>
      <c r="O135" s="2271"/>
    </row>
    <row r="136" spans="1:15" s="90" customFormat="1" ht="15" customHeight="1" thickBot="1" x14ac:dyDescent="0.3">
      <c r="A136" s="4744" t="s">
        <v>33</v>
      </c>
      <c r="B136" s="4979" t="s">
        <v>10</v>
      </c>
      <c r="C136" s="4796" t="s">
        <v>42</v>
      </c>
      <c r="D136" s="4802" t="s">
        <v>10</v>
      </c>
      <c r="E136" s="1849"/>
      <c r="F136" s="4976" t="s">
        <v>862</v>
      </c>
      <c r="G136" s="4713"/>
      <c r="H136" s="4887"/>
      <c r="I136" s="4706"/>
      <c r="J136" s="4703"/>
      <c r="K136" s="2274" t="s">
        <v>22</v>
      </c>
      <c r="L136" s="1942">
        <v>25</v>
      </c>
      <c r="M136" s="2273"/>
      <c r="N136" s="2272"/>
      <c r="O136" s="2271"/>
    </row>
    <row r="137" spans="1:15" s="90" customFormat="1" ht="15" customHeight="1" thickBot="1" x14ac:dyDescent="0.3">
      <c r="A137" s="4746"/>
      <c r="B137" s="4980"/>
      <c r="C137" s="4797"/>
      <c r="D137" s="4803"/>
      <c r="E137" s="1839"/>
      <c r="F137" s="4977"/>
      <c r="G137" s="4713"/>
      <c r="H137" s="4887"/>
      <c r="I137" s="4706"/>
      <c r="J137" s="4703"/>
      <c r="K137" s="2274" t="s">
        <v>27</v>
      </c>
      <c r="L137" s="1942"/>
      <c r="M137" s="2273"/>
      <c r="N137" s="2272"/>
      <c r="O137" s="2271"/>
    </row>
    <row r="138" spans="1:15" s="90" customFormat="1" ht="15" customHeight="1" thickBot="1" x14ac:dyDescent="0.3">
      <c r="A138" s="4746"/>
      <c r="B138" s="4980"/>
      <c r="C138" s="4797"/>
      <c r="D138" s="4803"/>
      <c r="E138" s="1839"/>
      <c r="F138" s="4977"/>
      <c r="G138" s="4713"/>
      <c r="H138" s="4887"/>
      <c r="I138" s="4706"/>
      <c r="J138" s="4703"/>
      <c r="K138" s="2274" t="s">
        <v>220</v>
      </c>
      <c r="L138" s="1942"/>
      <c r="M138" s="2273"/>
      <c r="N138" s="2272"/>
      <c r="O138" s="2271"/>
    </row>
    <row r="139" spans="1:15" s="90" customFormat="1" ht="15" customHeight="1" thickBot="1" x14ac:dyDescent="0.25">
      <c r="A139" s="4745"/>
      <c r="B139" s="4981"/>
      <c r="C139" s="4798"/>
      <c r="D139" s="4804"/>
      <c r="E139" s="1848"/>
      <c r="F139" s="4978"/>
      <c r="G139" s="4714"/>
      <c r="H139" s="4971"/>
      <c r="I139" s="4707"/>
      <c r="J139" s="4704"/>
      <c r="K139" s="2270" t="s">
        <v>32</v>
      </c>
      <c r="L139" s="1939">
        <f>SUM(L136:L138)</f>
        <v>25</v>
      </c>
      <c r="M139" s="2269"/>
      <c r="N139" s="2268"/>
      <c r="O139" s="2267"/>
    </row>
    <row r="140" spans="1:15" s="90" customFormat="1" ht="15" customHeight="1" thickBot="1" x14ac:dyDescent="0.3">
      <c r="A140" s="1753" t="s">
        <v>33</v>
      </c>
      <c r="B140" s="2172" t="s">
        <v>10</v>
      </c>
      <c r="C140" s="4727" t="s">
        <v>466</v>
      </c>
      <c r="D140" s="4728"/>
      <c r="E140" s="4728"/>
      <c r="F140" s="4728"/>
      <c r="G140" s="4728"/>
      <c r="H140" s="4728"/>
      <c r="I140" s="4728"/>
      <c r="J140" s="4728"/>
      <c r="K140" s="4729"/>
      <c r="L140" s="2266">
        <f>L106+L113+L122+L135</f>
        <v>36</v>
      </c>
      <c r="M140" s="4799"/>
      <c r="N140" s="4800"/>
      <c r="O140" s="4801"/>
    </row>
    <row r="141" spans="1:15" s="90" customFormat="1" ht="32.25" customHeight="1" thickBot="1" x14ac:dyDescent="0.3">
      <c r="A141" s="2265" t="s">
        <v>33</v>
      </c>
      <c r="B141" s="2264" t="s">
        <v>33</v>
      </c>
      <c r="C141" s="1935" t="s">
        <v>861</v>
      </c>
      <c r="D141" s="2262"/>
      <c r="E141" s="2262"/>
      <c r="F141" s="2262"/>
      <c r="G141" s="2262"/>
      <c r="H141" s="2263"/>
      <c r="I141" s="2262"/>
      <c r="J141" s="2262"/>
      <c r="K141" s="2262"/>
      <c r="L141" s="2262"/>
      <c r="M141" s="2262"/>
      <c r="N141" s="2262"/>
      <c r="O141" s="2261"/>
    </row>
    <row r="142" spans="1:15" s="90" customFormat="1" ht="21" customHeight="1" x14ac:dyDescent="0.25">
      <c r="A142" s="1842"/>
      <c r="B142" s="1841"/>
      <c r="C142" s="4972"/>
      <c r="D142" s="4973"/>
      <c r="E142" s="4973"/>
      <c r="F142" s="4973"/>
      <c r="G142" s="4973"/>
      <c r="H142" s="4973"/>
      <c r="I142" s="4973"/>
      <c r="J142" s="4973"/>
      <c r="K142" s="4973"/>
      <c r="L142" s="4973"/>
      <c r="M142" s="2260" t="s">
        <v>860</v>
      </c>
      <c r="N142" s="2259" t="s">
        <v>214</v>
      </c>
      <c r="O142" s="2258"/>
    </row>
    <row r="143" spans="1:15" s="90" customFormat="1" ht="35.25" customHeight="1" thickBot="1" x14ac:dyDescent="0.3">
      <c r="A143" s="2017"/>
      <c r="B143" s="2007"/>
      <c r="C143" s="4974"/>
      <c r="D143" s="4975"/>
      <c r="E143" s="4975"/>
      <c r="F143" s="4975"/>
      <c r="G143" s="4975"/>
      <c r="H143" s="4975"/>
      <c r="I143" s="4975"/>
      <c r="J143" s="4975"/>
      <c r="K143" s="4975"/>
      <c r="L143" s="4975"/>
      <c r="M143" s="2257" t="s">
        <v>483</v>
      </c>
      <c r="N143" s="2256" t="s">
        <v>214</v>
      </c>
      <c r="O143" s="2255"/>
    </row>
    <row r="144" spans="1:15" s="90" customFormat="1" ht="30" customHeight="1" thickBot="1" x14ac:dyDescent="0.3">
      <c r="A144" s="4744" t="s">
        <v>33</v>
      </c>
      <c r="B144" s="4827" t="s">
        <v>33</v>
      </c>
      <c r="C144" s="4796" t="s">
        <v>10</v>
      </c>
      <c r="D144" s="4715"/>
      <c r="E144" s="1781"/>
      <c r="F144" s="2254" t="s">
        <v>858</v>
      </c>
      <c r="G144" s="4712" t="s">
        <v>582</v>
      </c>
      <c r="H144" s="4708" t="s">
        <v>20</v>
      </c>
      <c r="I144" s="1954" t="s">
        <v>472</v>
      </c>
      <c r="J144" s="4968" t="s">
        <v>187</v>
      </c>
      <c r="K144" s="2239" t="s">
        <v>22</v>
      </c>
      <c r="L144" s="2038">
        <f>L148</f>
        <v>50</v>
      </c>
      <c r="M144" s="2253" t="s">
        <v>859</v>
      </c>
      <c r="N144" s="2252" t="s">
        <v>314</v>
      </c>
      <c r="O144" s="2251">
        <v>1.4999999999999999E-2</v>
      </c>
    </row>
    <row r="145" spans="1:15" s="90" customFormat="1" ht="23.25" customHeight="1" thickBot="1" x14ac:dyDescent="0.3">
      <c r="A145" s="4746"/>
      <c r="B145" s="4828"/>
      <c r="C145" s="4797"/>
      <c r="D145" s="4716"/>
      <c r="E145" s="1805"/>
      <c r="F145" s="2250"/>
      <c r="G145" s="4713"/>
      <c r="H145" s="4709"/>
      <c r="I145" s="1945"/>
      <c r="J145" s="4969"/>
      <c r="K145" s="2237" t="s">
        <v>27</v>
      </c>
      <c r="L145" s="1939">
        <f>L149</f>
        <v>0</v>
      </c>
      <c r="M145" s="1765"/>
      <c r="N145" s="1764"/>
      <c r="O145" s="1859"/>
    </row>
    <row r="146" spans="1:15" s="90" customFormat="1" ht="21.75" customHeight="1" thickBot="1" x14ac:dyDescent="0.3">
      <c r="A146" s="4746"/>
      <c r="B146" s="4828"/>
      <c r="C146" s="4797"/>
      <c r="D146" s="4716"/>
      <c r="E146" s="1805"/>
      <c r="F146" s="2250"/>
      <c r="G146" s="4713"/>
      <c r="H146" s="4709"/>
      <c r="I146" s="1945"/>
      <c r="J146" s="4969"/>
      <c r="K146" s="2235" t="s">
        <v>220</v>
      </c>
      <c r="L146" s="1977"/>
      <c r="M146" s="1765"/>
      <c r="N146" s="1764"/>
      <c r="O146" s="1859"/>
    </row>
    <row r="147" spans="1:15" s="90" customFormat="1" ht="15" customHeight="1" thickBot="1" x14ac:dyDescent="0.3">
      <c r="A147" s="4746"/>
      <c r="B147" s="4828"/>
      <c r="C147" s="4797"/>
      <c r="D147" s="4716"/>
      <c r="E147" s="1805"/>
      <c r="F147" s="2249"/>
      <c r="G147" s="4713"/>
      <c r="H147" s="4709"/>
      <c r="I147" s="1945"/>
      <c r="J147" s="4969"/>
      <c r="K147" s="1970" t="s">
        <v>32</v>
      </c>
      <c r="L147" s="2248">
        <f>SUM(L144:L146)</f>
        <v>50</v>
      </c>
      <c r="M147" s="1845"/>
      <c r="N147" s="1844"/>
      <c r="O147" s="1843"/>
    </row>
    <row r="148" spans="1:15" s="90" customFormat="1" ht="15" customHeight="1" x14ac:dyDescent="0.25">
      <c r="A148" s="1919" t="s">
        <v>33</v>
      </c>
      <c r="B148" s="1918" t="s">
        <v>33</v>
      </c>
      <c r="C148" s="1917" t="s">
        <v>10</v>
      </c>
      <c r="D148" s="4715" t="s">
        <v>10</v>
      </c>
      <c r="E148" s="1781"/>
      <c r="F148" s="4734" t="s">
        <v>858</v>
      </c>
      <c r="G148" s="4713"/>
      <c r="H148" s="4709"/>
      <c r="I148" s="1954"/>
      <c r="J148" s="2247"/>
      <c r="K148" s="1952" t="s">
        <v>22</v>
      </c>
      <c r="L148" s="2029">
        <v>50</v>
      </c>
      <c r="M148" s="1851"/>
      <c r="N148" s="2246"/>
      <c r="O148" s="1850"/>
    </row>
    <row r="149" spans="1:15" s="90" customFormat="1" ht="15" customHeight="1" thickBot="1" x14ac:dyDescent="0.3">
      <c r="A149" s="1906"/>
      <c r="B149" s="1905"/>
      <c r="C149" s="1904"/>
      <c r="D149" s="4716"/>
      <c r="E149" s="1805"/>
      <c r="F149" s="4741"/>
      <c r="G149" s="4713"/>
      <c r="H149" s="4709"/>
      <c r="I149" s="1945"/>
      <c r="J149" s="2245"/>
      <c r="K149" s="2244" t="s">
        <v>27</v>
      </c>
      <c r="L149" s="2211"/>
      <c r="M149" s="2080"/>
      <c r="N149" s="2243"/>
      <c r="O149" s="2079"/>
    </row>
    <row r="150" spans="1:15" s="90" customFormat="1" ht="15" customHeight="1" thickBot="1" x14ac:dyDescent="0.25">
      <c r="A150" s="1756"/>
      <c r="B150" s="1900"/>
      <c r="C150" s="1899"/>
      <c r="D150" s="4717"/>
      <c r="E150" s="1775"/>
      <c r="F150" s="4735"/>
      <c r="G150" s="4714"/>
      <c r="H150" s="4710"/>
      <c r="I150" s="1941"/>
      <c r="J150" s="2242"/>
      <c r="K150" s="2241" t="s">
        <v>32</v>
      </c>
      <c r="L150" s="1955">
        <f>SUM(L148:L149)</f>
        <v>50</v>
      </c>
      <c r="M150" s="1759"/>
      <c r="N150" s="2240"/>
      <c r="O150" s="2068"/>
    </row>
    <row r="151" spans="1:15" s="90" customFormat="1" ht="15" customHeight="1" thickBot="1" x14ac:dyDescent="0.3">
      <c r="A151" s="4744" t="s">
        <v>33</v>
      </c>
      <c r="B151" s="4827" t="s">
        <v>33</v>
      </c>
      <c r="C151" s="4796" t="s">
        <v>33</v>
      </c>
      <c r="D151" s="4954"/>
      <c r="E151" s="4954"/>
      <c r="F151" s="4819" t="s">
        <v>857</v>
      </c>
      <c r="G151" s="4965" t="s">
        <v>577</v>
      </c>
      <c r="H151" s="4708" t="s">
        <v>20</v>
      </c>
      <c r="I151" s="1954" t="s">
        <v>472</v>
      </c>
      <c r="J151" s="4968" t="s">
        <v>187</v>
      </c>
      <c r="K151" s="2239" t="s">
        <v>22</v>
      </c>
      <c r="L151" s="1975">
        <f>L156+L160+L164+L168+L174+L178+L182+L186+L190+L194+L198</f>
        <v>3085</v>
      </c>
      <c r="M151" s="1770"/>
      <c r="N151" s="2238"/>
      <c r="O151" s="1855"/>
    </row>
    <row r="152" spans="1:15" s="90" customFormat="1" ht="15" customHeight="1" thickBot="1" x14ac:dyDescent="0.3">
      <c r="A152" s="4746"/>
      <c r="B152" s="4828"/>
      <c r="C152" s="4797"/>
      <c r="D152" s="4955"/>
      <c r="E152" s="4955"/>
      <c r="F152" s="4820"/>
      <c r="G152" s="4966"/>
      <c r="H152" s="4709"/>
      <c r="I152" s="1805"/>
      <c r="J152" s="4969"/>
      <c r="K152" s="2237" t="s">
        <v>27</v>
      </c>
      <c r="L152" s="1939">
        <f>L157+L161+L165+L169+L175+L179+L183+L191+L195+L199</f>
        <v>0</v>
      </c>
      <c r="M152" s="2221"/>
      <c r="N152" s="1764"/>
      <c r="O152" s="1763"/>
    </row>
    <row r="153" spans="1:15" s="90" customFormat="1" ht="15" customHeight="1" thickBot="1" x14ac:dyDescent="0.3">
      <c r="A153" s="4746"/>
      <c r="B153" s="4828"/>
      <c r="C153" s="4797"/>
      <c r="D153" s="4955"/>
      <c r="E153" s="4955"/>
      <c r="F153" s="4820"/>
      <c r="G153" s="4966"/>
      <c r="H153" s="4709"/>
      <c r="I153" s="1805"/>
      <c r="J153" s="4969"/>
      <c r="K153" s="2237" t="s">
        <v>29</v>
      </c>
      <c r="L153" s="2236">
        <f>L158+L162+L166+L170+L176+L180+L184+L188+L196+L200</f>
        <v>201.14000000000001</v>
      </c>
      <c r="M153" s="2221"/>
      <c r="N153" s="1764"/>
      <c r="O153" s="1763"/>
    </row>
    <row r="154" spans="1:15" s="90" customFormat="1" ht="15" customHeight="1" thickBot="1" x14ac:dyDescent="0.3">
      <c r="A154" s="4746"/>
      <c r="B154" s="4828"/>
      <c r="C154" s="4797"/>
      <c r="D154" s="4955"/>
      <c r="E154" s="4955"/>
      <c r="F154" s="4820"/>
      <c r="G154" s="4966"/>
      <c r="H154" s="4709"/>
      <c r="I154" s="1805"/>
      <c r="J154" s="4969"/>
      <c r="K154" s="2235" t="s">
        <v>220</v>
      </c>
      <c r="L154" s="1939"/>
      <c r="M154" s="2221"/>
      <c r="N154" s="1764"/>
      <c r="O154" s="1763"/>
    </row>
    <row r="155" spans="1:15" s="90" customFormat="1" ht="15" customHeight="1" thickBot="1" x14ac:dyDescent="0.3">
      <c r="A155" s="4745"/>
      <c r="B155" s="4829"/>
      <c r="C155" s="4798"/>
      <c r="D155" s="4956"/>
      <c r="E155" s="4956"/>
      <c r="F155" s="2234"/>
      <c r="G155" s="4967"/>
      <c r="H155" s="4710"/>
      <c r="I155" s="1775"/>
      <c r="J155" s="4970"/>
      <c r="K155" s="1970" t="s">
        <v>32</v>
      </c>
      <c r="L155" s="1969">
        <f>SUM(L151:L154)</f>
        <v>3286.14</v>
      </c>
      <c r="M155" s="2233"/>
      <c r="N155" s="1771"/>
      <c r="O155" s="2232"/>
    </row>
    <row r="156" spans="1:15" s="90" customFormat="1" ht="30" customHeight="1" thickBot="1" x14ac:dyDescent="0.3">
      <c r="A156" s="4744"/>
      <c r="B156" s="4827"/>
      <c r="C156" s="4796"/>
      <c r="D156" s="4716" t="s">
        <v>10</v>
      </c>
      <c r="E156" s="1805"/>
      <c r="F156" s="4734" t="s">
        <v>856</v>
      </c>
      <c r="G156" s="4712" t="s">
        <v>577</v>
      </c>
      <c r="H156" s="4708" t="s">
        <v>20</v>
      </c>
      <c r="I156" s="1954" t="s">
        <v>472</v>
      </c>
      <c r="J156" s="4821" t="s">
        <v>187</v>
      </c>
      <c r="K156" s="1952" t="s">
        <v>22</v>
      </c>
      <c r="L156" s="1989">
        <v>230</v>
      </c>
      <c r="M156" s="2231" t="s">
        <v>855</v>
      </c>
      <c r="N156" s="1949" t="s">
        <v>474</v>
      </c>
      <c r="O156" s="2230">
        <v>571</v>
      </c>
    </row>
    <row r="157" spans="1:15" s="90" customFormat="1" ht="15" customHeight="1" thickBot="1" x14ac:dyDescent="0.3">
      <c r="A157" s="4746"/>
      <c r="B157" s="4828"/>
      <c r="C157" s="4797"/>
      <c r="D157" s="4716"/>
      <c r="E157" s="1805"/>
      <c r="F157" s="4741"/>
      <c r="G157" s="4713"/>
      <c r="H157" s="4709"/>
      <c r="I157" s="1805"/>
      <c r="J157" s="4821"/>
      <c r="K157" s="1947" t="s">
        <v>27</v>
      </c>
      <c r="L157" s="1942"/>
      <c r="M157" s="2229"/>
      <c r="N157" s="2228"/>
      <c r="O157" s="2227"/>
    </row>
    <row r="158" spans="1:15" s="90" customFormat="1" ht="15" customHeight="1" thickBot="1" x14ac:dyDescent="0.3">
      <c r="A158" s="4746"/>
      <c r="B158" s="4828"/>
      <c r="C158" s="4797"/>
      <c r="D158" s="4716"/>
      <c r="E158" s="1805"/>
      <c r="F158" s="4741"/>
      <c r="G158" s="4713"/>
      <c r="H158" s="4709"/>
      <c r="I158" s="1805"/>
      <c r="J158" s="2019"/>
      <c r="K158" s="1943" t="s">
        <v>29</v>
      </c>
      <c r="L158" s="1963"/>
      <c r="M158" s="2221"/>
      <c r="N158" s="1764"/>
      <c r="O158" s="1763"/>
    </row>
    <row r="159" spans="1:15" s="90" customFormat="1" ht="15" customHeight="1" thickBot="1" x14ac:dyDescent="0.3">
      <c r="A159" s="4745"/>
      <c r="B159" s="4829"/>
      <c r="C159" s="4798"/>
      <c r="D159" s="4717"/>
      <c r="E159" s="1805"/>
      <c r="F159" s="1811"/>
      <c r="G159" s="4714"/>
      <c r="H159" s="4710"/>
      <c r="I159" s="1775"/>
      <c r="J159" s="1897"/>
      <c r="K159" s="1995" t="s">
        <v>32</v>
      </c>
      <c r="L159" s="1977">
        <f>SUM(L156:L158)</f>
        <v>230</v>
      </c>
      <c r="M159" s="2218"/>
      <c r="N159" s="1844"/>
      <c r="O159" s="2217"/>
    </row>
    <row r="160" spans="1:15" s="90" customFormat="1" ht="25.5" customHeight="1" thickBot="1" x14ac:dyDescent="0.3">
      <c r="A160" s="4744"/>
      <c r="B160" s="4827"/>
      <c r="C160" s="4796"/>
      <c r="D160" s="4802" t="s">
        <v>33</v>
      </c>
      <c r="E160" s="2200"/>
      <c r="F160" s="4734" t="s">
        <v>854</v>
      </c>
      <c r="G160" s="4712" t="s">
        <v>577</v>
      </c>
      <c r="H160" s="4708" t="s">
        <v>20</v>
      </c>
      <c r="I160" s="1954" t="s">
        <v>472</v>
      </c>
      <c r="J160" s="4821" t="s">
        <v>187</v>
      </c>
      <c r="K160" s="1957" t="s">
        <v>22</v>
      </c>
      <c r="L160" s="1989">
        <v>120</v>
      </c>
      <c r="M160" s="2226" t="s">
        <v>853</v>
      </c>
      <c r="N160" s="2225" t="s">
        <v>851</v>
      </c>
      <c r="O160" s="2224">
        <v>9243</v>
      </c>
    </row>
    <row r="161" spans="1:15" s="90" customFormat="1" ht="27.75" customHeight="1" thickBot="1" x14ac:dyDescent="0.3">
      <c r="A161" s="4746"/>
      <c r="B161" s="4828"/>
      <c r="C161" s="4797"/>
      <c r="D161" s="4803"/>
      <c r="E161" s="2198"/>
      <c r="F161" s="4741"/>
      <c r="G161" s="4713"/>
      <c r="H161" s="4709"/>
      <c r="I161" s="1805"/>
      <c r="J161" s="4821"/>
      <c r="K161" s="1985" t="s">
        <v>27</v>
      </c>
      <c r="L161" s="1942"/>
      <c r="M161" s="2223" t="s">
        <v>852</v>
      </c>
      <c r="N161" s="2222" t="s">
        <v>851</v>
      </c>
      <c r="O161" s="1786">
        <v>687</v>
      </c>
    </row>
    <row r="162" spans="1:15" s="90" customFormat="1" ht="15" customHeight="1" thickBot="1" x14ac:dyDescent="0.3">
      <c r="A162" s="4746"/>
      <c r="B162" s="4828"/>
      <c r="C162" s="4797"/>
      <c r="D162" s="4803"/>
      <c r="E162" s="2198"/>
      <c r="F162" s="4741"/>
      <c r="G162" s="4713"/>
      <c r="H162" s="4709"/>
      <c r="I162" s="1805"/>
      <c r="J162" s="2019"/>
      <c r="K162" s="1943" t="s">
        <v>29</v>
      </c>
      <c r="L162" s="1942"/>
      <c r="M162" s="2221"/>
      <c r="N162" s="1764"/>
      <c r="O162" s="1823"/>
    </row>
    <row r="163" spans="1:15" s="90" customFormat="1" ht="15" customHeight="1" thickBot="1" x14ac:dyDescent="0.3">
      <c r="A163" s="4745"/>
      <c r="B163" s="4829"/>
      <c r="C163" s="4798"/>
      <c r="D163" s="4804"/>
      <c r="E163" s="2198"/>
      <c r="F163" s="1946"/>
      <c r="G163" s="4714"/>
      <c r="H163" s="4710"/>
      <c r="I163" s="1775"/>
      <c r="J163" s="1897"/>
      <c r="K163" s="1940" t="s">
        <v>32</v>
      </c>
      <c r="L163" s="1939">
        <f>SUM(L160:L162)</f>
        <v>120</v>
      </c>
      <c r="M163" s="2221"/>
      <c r="N163" s="1764"/>
      <c r="O163" s="1763"/>
    </row>
    <row r="164" spans="1:15" s="90" customFormat="1" ht="15" customHeight="1" thickBot="1" x14ac:dyDescent="0.3">
      <c r="A164" s="4744"/>
      <c r="B164" s="4827"/>
      <c r="C164" s="4811"/>
      <c r="D164" s="4802" t="s">
        <v>38</v>
      </c>
      <c r="E164" s="2200"/>
      <c r="F164" s="4734" t="s">
        <v>850</v>
      </c>
      <c r="G164" s="4712" t="s">
        <v>577</v>
      </c>
      <c r="H164" s="4708" t="s">
        <v>20</v>
      </c>
      <c r="I164" s="1954" t="s">
        <v>472</v>
      </c>
      <c r="J164" s="4821" t="s">
        <v>187</v>
      </c>
      <c r="K164" s="1952" t="s">
        <v>22</v>
      </c>
      <c r="L164" s="1942">
        <v>130</v>
      </c>
      <c r="M164" s="1825"/>
      <c r="N164" s="1764"/>
      <c r="O164" s="1823"/>
    </row>
    <row r="165" spans="1:15" s="90" customFormat="1" ht="15" customHeight="1" thickBot="1" x14ac:dyDescent="0.3">
      <c r="A165" s="4746"/>
      <c r="B165" s="4828"/>
      <c r="C165" s="4812"/>
      <c r="D165" s="4803"/>
      <c r="E165" s="2198"/>
      <c r="F165" s="4741"/>
      <c r="G165" s="4713"/>
      <c r="H165" s="4709"/>
      <c r="I165" s="1805"/>
      <c r="J165" s="4821"/>
      <c r="K165" s="1947" t="s">
        <v>27</v>
      </c>
      <c r="L165" s="1942"/>
      <c r="M165" s="2220" t="s">
        <v>849</v>
      </c>
      <c r="N165" s="1808" t="s">
        <v>214</v>
      </c>
      <c r="O165" s="2219">
        <v>2900</v>
      </c>
    </row>
    <row r="166" spans="1:15" s="90" customFormat="1" ht="15" customHeight="1" thickBot="1" x14ac:dyDescent="0.3">
      <c r="A166" s="4746"/>
      <c r="B166" s="4828"/>
      <c r="C166" s="4812"/>
      <c r="D166" s="4803"/>
      <c r="E166" s="2198"/>
      <c r="F166" s="4741"/>
      <c r="G166" s="4713"/>
      <c r="H166" s="4709"/>
      <c r="I166" s="1805"/>
      <c r="J166" s="2019"/>
      <c r="K166" s="1943" t="s">
        <v>29</v>
      </c>
      <c r="L166" s="1942"/>
      <c r="M166" s="1825"/>
      <c r="N166" s="1764"/>
      <c r="O166" s="1823"/>
    </row>
    <row r="167" spans="1:15" s="90" customFormat="1" ht="15" customHeight="1" thickBot="1" x14ac:dyDescent="0.3">
      <c r="A167" s="4746"/>
      <c r="B167" s="4828"/>
      <c r="C167" s="4812"/>
      <c r="D167" s="4803"/>
      <c r="E167" s="2198"/>
      <c r="F167" s="1946"/>
      <c r="G167" s="4713"/>
      <c r="H167" s="4709"/>
      <c r="I167" s="1805"/>
      <c r="J167" s="1903"/>
      <c r="K167" s="1995" t="s">
        <v>32</v>
      </c>
      <c r="L167" s="1977">
        <f>SUM(L164:L166)</f>
        <v>130</v>
      </c>
      <c r="M167" s="2218"/>
      <c r="N167" s="1844"/>
      <c r="O167" s="2217"/>
    </row>
    <row r="168" spans="1:15" s="90" customFormat="1" ht="15" customHeight="1" thickBot="1" x14ac:dyDescent="0.3">
      <c r="A168" s="4744"/>
      <c r="B168" s="4827"/>
      <c r="C168" s="4796"/>
      <c r="D168" s="4802" t="s">
        <v>42</v>
      </c>
      <c r="E168" s="2200"/>
      <c r="F168" s="4734" t="s">
        <v>848</v>
      </c>
      <c r="G168" s="4712" t="s">
        <v>577</v>
      </c>
      <c r="H168" s="4708" t="s">
        <v>20</v>
      </c>
      <c r="I168" s="1954" t="s">
        <v>472</v>
      </c>
      <c r="J168" s="4824" t="s">
        <v>187</v>
      </c>
      <c r="K168" s="1952" t="s">
        <v>22</v>
      </c>
      <c r="L168" s="1951">
        <v>2120</v>
      </c>
      <c r="M168" s="2216" t="s">
        <v>847</v>
      </c>
      <c r="N168" s="1949" t="s">
        <v>214</v>
      </c>
      <c r="O168" s="1948">
        <v>21</v>
      </c>
    </row>
    <row r="169" spans="1:15" s="90" customFormat="1" ht="15" customHeight="1" thickBot="1" x14ac:dyDescent="0.3">
      <c r="A169" s="4746"/>
      <c r="B169" s="4828"/>
      <c r="C169" s="4797"/>
      <c r="D169" s="4803"/>
      <c r="E169" s="2198"/>
      <c r="F169" s="4741"/>
      <c r="G169" s="4713"/>
      <c r="H169" s="4709"/>
      <c r="I169" s="1805"/>
      <c r="J169" s="4821"/>
      <c r="K169" s="1947" t="s">
        <v>27</v>
      </c>
      <c r="L169" s="1942"/>
      <c r="M169" s="2214" t="s">
        <v>846</v>
      </c>
      <c r="N169" s="2213" t="s">
        <v>214</v>
      </c>
      <c r="O169" s="2215">
        <v>600</v>
      </c>
    </row>
    <row r="170" spans="1:15" s="90" customFormat="1" ht="15" customHeight="1" thickBot="1" x14ac:dyDescent="0.3">
      <c r="A170" s="4746"/>
      <c r="B170" s="4828"/>
      <c r="C170" s="4797"/>
      <c r="D170" s="4803"/>
      <c r="E170" s="2198"/>
      <c r="F170" s="4741"/>
      <c r="G170" s="4713"/>
      <c r="H170" s="4709"/>
      <c r="I170" s="1805"/>
      <c r="J170" s="2155"/>
      <c r="K170" s="1947" t="s">
        <v>29</v>
      </c>
      <c r="L170" s="1963">
        <v>201.05</v>
      </c>
      <c r="M170" s="2214" t="s">
        <v>845</v>
      </c>
      <c r="N170" s="2213" t="s">
        <v>223</v>
      </c>
      <c r="O170" s="2215">
        <v>140</v>
      </c>
    </row>
    <row r="171" spans="1:15" s="90" customFormat="1" ht="15" customHeight="1" thickBot="1" x14ac:dyDescent="0.3">
      <c r="A171" s="4746"/>
      <c r="B171" s="4828"/>
      <c r="C171" s="4797"/>
      <c r="D171" s="4803"/>
      <c r="E171" s="2198"/>
      <c r="F171" s="4741"/>
      <c r="G171" s="4713"/>
      <c r="H171" s="4709"/>
      <c r="I171" s="1805"/>
      <c r="J171" s="2155"/>
      <c r="K171" s="1947"/>
      <c r="L171" s="1942"/>
      <c r="M171" s="2214" t="s">
        <v>844</v>
      </c>
      <c r="N171" s="2213" t="s">
        <v>843</v>
      </c>
      <c r="O171" s="1807">
        <v>420</v>
      </c>
    </row>
    <row r="172" spans="1:15" s="90" customFormat="1" ht="12.75" customHeight="1" thickBot="1" x14ac:dyDescent="0.3">
      <c r="A172" s="4746"/>
      <c r="B172" s="4828"/>
      <c r="C172" s="4797"/>
      <c r="D172" s="4803"/>
      <c r="E172" s="2198"/>
      <c r="F172" s="4741"/>
      <c r="G172" s="4713"/>
      <c r="H172" s="4709"/>
      <c r="I172" s="1805"/>
      <c r="J172" s="2019"/>
      <c r="K172" s="1943"/>
      <c r="L172" s="1942"/>
      <c r="M172" s="1825"/>
      <c r="N172" s="74"/>
      <c r="O172" s="1823"/>
    </row>
    <row r="173" spans="1:15" s="90" customFormat="1" ht="15" customHeight="1" thickBot="1" x14ac:dyDescent="0.3">
      <c r="A173" s="4745"/>
      <c r="B173" s="4829"/>
      <c r="C173" s="4798"/>
      <c r="D173" s="4804"/>
      <c r="E173" s="2212"/>
      <c r="F173" s="1811"/>
      <c r="G173" s="4714"/>
      <c r="H173" s="4710"/>
      <c r="I173" s="1775"/>
      <c r="J173" s="1897"/>
      <c r="K173" s="1940" t="s">
        <v>32</v>
      </c>
      <c r="L173" s="1999">
        <f>SUM(L168:L172)</f>
        <v>2321.0500000000002</v>
      </c>
      <c r="M173" s="1836"/>
      <c r="N173" s="1771"/>
      <c r="O173" s="1835"/>
    </row>
    <row r="174" spans="1:15" s="90" customFormat="1" ht="67.5" customHeight="1" thickBot="1" x14ac:dyDescent="0.3">
      <c r="A174" s="4744"/>
      <c r="B174" s="4827"/>
      <c r="C174" s="4796"/>
      <c r="D174" s="4802" t="s">
        <v>44</v>
      </c>
      <c r="E174" s="2200"/>
      <c r="F174" s="4734" t="s">
        <v>842</v>
      </c>
      <c r="G174" s="4712" t="s">
        <v>577</v>
      </c>
      <c r="H174" s="4708" t="s">
        <v>20</v>
      </c>
      <c r="I174" s="1954" t="s">
        <v>472</v>
      </c>
      <c r="J174" s="4723" t="s">
        <v>187</v>
      </c>
      <c r="K174" s="1952" t="s">
        <v>22</v>
      </c>
      <c r="L174" s="1989">
        <v>30</v>
      </c>
      <c r="M174" s="2197" t="s">
        <v>841</v>
      </c>
      <c r="N174" s="1949" t="s">
        <v>214</v>
      </c>
      <c r="O174" s="1948">
        <v>10</v>
      </c>
    </row>
    <row r="175" spans="1:15" s="90" customFormat="1" ht="15" customHeight="1" thickBot="1" x14ac:dyDescent="0.3">
      <c r="A175" s="4746"/>
      <c r="B175" s="4828"/>
      <c r="C175" s="4797"/>
      <c r="D175" s="4803"/>
      <c r="E175" s="2198"/>
      <c r="F175" s="4741"/>
      <c r="G175" s="4713"/>
      <c r="H175" s="4709"/>
      <c r="I175" s="1805"/>
      <c r="J175" s="4724"/>
      <c r="K175" s="1947" t="s">
        <v>27</v>
      </c>
      <c r="L175" s="1942"/>
      <c r="M175" s="1765"/>
      <c r="N175" s="1764"/>
      <c r="O175" s="1859"/>
    </row>
    <row r="176" spans="1:15" s="90" customFormat="1" ht="15" customHeight="1" thickBot="1" x14ac:dyDescent="0.3">
      <c r="A176" s="4746"/>
      <c r="B176" s="4828"/>
      <c r="C176" s="4797"/>
      <c r="D176" s="4803"/>
      <c r="E176" s="2198"/>
      <c r="F176" s="4741"/>
      <c r="G176" s="4713"/>
      <c r="H176" s="4709"/>
      <c r="I176" s="1805"/>
      <c r="J176" s="4724"/>
      <c r="K176" s="1943" t="s">
        <v>29</v>
      </c>
      <c r="L176" s="1942"/>
      <c r="M176" s="1765"/>
      <c r="N176" s="1764"/>
      <c r="O176" s="1859"/>
    </row>
    <row r="177" spans="1:15" s="90" customFormat="1" ht="15" customHeight="1" thickBot="1" x14ac:dyDescent="0.3">
      <c r="A177" s="4745"/>
      <c r="B177" s="4829"/>
      <c r="C177" s="4798"/>
      <c r="D177" s="4804"/>
      <c r="E177" s="2212"/>
      <c r="F177" s="1811"/>
      <c r="G177" s="4714"/>
      <c r="H177" s="4710"/>
      <c r="I177" s="1775"/>
      <c r="J177" s="4725"/>
      <c r="K177" s="1940" t="s">
        <v>32</v>
      </c>
      <c r="L177" s="1939">
        <f>SUM(L174:L176)</f>
        <v>30</v>
      </c>
      <c r="M177" s="1836"/>
      <c r="N177" s="1771"/>
      <c r="O177" s="1835"/>
    </row>
    <row r="178" spans="1:15" s="90" customFormat="1" ht="39.75" customHeight="1" thickBot="1" x14ac:dyDescent="0.3">
      <c r="A178" s="4746"/>
      <c r="B178" s="4878"/>
      <c r="C178" s="4752"/>
      <c r="D178" s="4803" t="s">
        <v>47</v>
      </c>
      <c r="E178" s="2198"/>
      <c r="F178" s="1946" t="s">
        <v>840</v>
      </c>
      <c r="G178" s="4713" t="s">
        <v>577</v>
      </c>
      <c r="H178" s="4709" t="s">
        <v>20</v>
      </c>
      <c r="I178" s="1945" t="s">
        <v>472</v>
      </c>
      <c r="J178" s="4724" t="s">
        <v>187</v>
      </c>
      <c r="K178" s="1959" t="s">
        <v>22</v>
      </c>
      <c r="L178" s="2211">
        <v>58</v>
      </c>
      <c r="M178" s="2210" t="s">
        <v>839</v>
      </c>
      <c r="N178" s="2209" t="s">
        <v>214</v>
      </c>
      <c r="O178" s="2208">
        <v>200</v>
      </c>
    </row>
    <row r="179" spans="1:15" s="90" customFormat="1" ht="15" customHeight="1" thickBot="1" x14ac:dyDescent="0.3">
      <c r="A179" s="4746"/>
      <c r="B179" s="4878"/>
      <c r="C179" s="4752"/>
      <c r="D179" s="4803"/>
      <c r="E179" s="2198"/>
      <c r="F179" s="1946"/>
      <c r="G179" s="4713"/>
      <c r="H179" s="4709"/>
      <c r="I179" s="1805"/>
      <c r="J179" s="4724"/>
      <c r="K179" s="1957" t="s">
        <v>27</v>
      </c>
      <c r="L179" s="1989"/>
      <c r="M179" s="1770"/>
      <c r="N179" s="1769"/>
      <c r="O179" s="1855"/>
    </row>
    <row r="180" spans="1:15" s="90" customFormat="1" ht="15" customHeight="1" thickBot="1" x14ac:dyDescent="0.3">
      <c r="A180" s="4746"/>
      <c r="B180" s="4878"/>
      <c r="C180" s="4752"/>
      <c r="D180" s="4803"/>
      <c r="E180" s="2198"/>
      <c r="F180" s="1946"/>
      <c r="G180" s="4713"/>
      <c r="H180" s="4709"/>
      <c r="I180" s="1805"/>
      <c r="J180" s="4724"/>
      <c r="K180" s="1959" t="s">
        <v>29</v>
      </c>
      <c r="L180" s="1963">
        <v>0.09</v>
      </c>
      <c r="M180" s="1765"/>
      <c r="N180" s="1764"/>
      <c r="O180" s="1859"/>
    </row>
    <row r="181" spans="1:15" s="90" customFormat="1" ht="27" customHeight="1" thickBot="1" x14ac:dyDescent="0.3">
      <c r="A181" s="4745"/>
      <c r="B181" s="4743"/>
      <c r="C181" s="4751"/>
      <c r="D181" s="4804"/>
      <c r="E181" s="2198"/>
      <c r="F181" s="1946"/>
      <c r="G181" s="4714"/>
      <c r="H181" s="4710"/>
      <c r="I181" s="1775"/>
      <c r="J181" s="4725"/>
      <c r="K181" s="1940" t="s">
        <v>32</v>
      </c>
      <c r="L181" s="1939">
        <f>SUM(L178:L180)</f>
        <v>58.09</v>
      </c>
      <c r="M181" s="1836"/>
      <c r="N181" s="1771"/>
      <c r="O181" s="1835"/>
    </row>
    <row r="182" spans="1:15" s="90" customFormat="1" ht="18" customHeight="1" thickBot="1" x14ac:dyDescent="0.3">
      <c r="A182" s="4744"/>
      <c r="B182" s="4827"/>
      <c r="C182" s="4796"/>
      <c r="D182" s="4802" t="s">
        <v>63</v>
      </c>
      <c r="E182" s="2200"/>
      <c r="F182" s="4734" t="s">
        <v>838</v>
      </c>
      <c r="G182" s="4712" t="s">
        <v>577</v>
      </c>
      <c r="H182" s="4708" t="s">
        <v>20</v>
      </c>
      <c r="I182" s="1954" t="s">
        <v>472</v>
      </c>
      <c r="J182" s="4723" t="s">
        <v>187</v>
      </c>
      <c r="K182" s="1959" t="s">
        <v>22</v>
      </c>
      <c r="L182" s="2207">
        <v>3</v>
      </c>
      <c r="M182" s="2080"/>
      <c r="N182" s="1824"/>
      <c r="O182" s="2079"/>
    </row>
    <row r="183" spans="1:15" s="90" customFormat="1" ht="44.25" customHeight="1" thickBot="1" x14ac:dyDescent="0.3">
      <c r="A183" s="4746"/>
      <c r="B183" s="4828"/>
      <c r="C183" s="4797"/>
      <c r="D183" s="4803"/>
      <c r="E183" s="2198"/>
      <c r="F183" s="4741"/>
      <c r="G183" s="4713"/>
      <c r="H183" s="4709"/>
      <c r="I183" s="1805"/>
      <c r="J183" s="4724"/>
      <c r="K183" s="1957" t="s">
        <v>27</v>
      </c>
      <c r="L183" s="1989"/>
      <c r="M183" s="2206" t="s">
        <v>837</v>
      </c>
      <c r="N183" s="2205" t="s">
        <v>214</v>
      </c>
      <c r="O183" s="2204">
        <v>20</v>
      </c>
    </row>
    <row r="184" spans="1:15" s="90" customFormat="1" ht="12.75" customHeight="1" thickBot="1" x14ac:dyDescent="0.3">
      <c r="A184" s="4746"/>
      <c r="B184" s="4828"/>
      <c r="C184" s="4797"/>
      <c r="D184" s="4803"/>
      <c r="E184" s="2198"/>
      <c r="F184" s="2082"/>
      <c r="G184" s="4713"/>
      <c r="H184" s="4709"/>
      <c r="I184" s="1805"/>
      <c r="J184" s="4724"/>
      <c r="K184" s="1959" t="s">
        <v>29</v>
      </c>
      <c r="L184" s="1942"/>
      <c r="M184" s="2203"/>
      <c r="N184" s="2202"/>
      <c r="O184" s="2201"/>
    </row>
    <row r="185" spans="1:15" s="90" customFormat="1" ht="15" customHeight="1" thickBot="1" x14ac:dyDescent="0.3">
      <c r="A185" s="4745"/>
      <c r="B185" s="4829"/>
      <c r="C185" s="4798"/>
      <c r="D185" s="4804"/>
      <c r="E185" s="2198"/>
      <c r="F185" s="1946"/>
      <c r="G185" s="4714"/>
      <c r="H185" s="4710"/>
      <c r="I185" s="1775"/>
      <c r="J185" s="4725"/>
      <c r="K185" s="1940" t="s">
        <v>32</v>
      </c>
      <c r="L185" s="1939">
        <f>SUM(L182:L184)</f>
        <v>3</v>
      </c>
      <c r="M185" s="1765"/>
      <c r="N185" s="1764"/>
      <c r="O185" s="1859"/>
    </row>
    <row r="186" spans="1:15" s="90" customFormat="1" ht="24.75" customHeight="1" thickBot="1" x14ac:dyDescent="0.3">
      <c r="A186" s="1919"/>
      <c r="B186" s="4827"/>
      <c r="C186" s="4796"/>
      <c r="D186" s="4802" t="s">
        <v>66</v>
      </c>
      <c r="E186" s="2200"/>
      <c r="F186" s="4734" t="s">
        <v>836</v>
      </c>
      <c r="G186" s="4712" t="s">
        <v>577</v>
      </c>
      <c r="H186" s="4708" t="s">
        <v>20</v>
      </c>
      <c r="I186" s="1954" t="s">
        <v>472</v>
      </c>
      <c r="J186" s="4723" t="s">
        <v>187</v>
      </c>
      <c r="K186" s="1952" t="s">
        <v>22</v>
      </c>
      <c r="L186" s="1942">
        <v>0</v>
      </c>
      <c r="M186" s="2199" t="s">
        <v>835</v>
      </c>
      <c r="N186" s="1808" t="s">
        <v>214</v>
      </c>
      <c r="O186" s="1859"/>
    </row>
    <row r="187" spans="1:15" s="90" customFormat="1" ht="15" customHeight="1" thickBot="1" x14ac:dyDescent="0.3">
      <c r="A187" s="1906"/>
      <c r="B187" s="4828"/>
      <c r="C187" s="4797"/>
      <c r="D187" s="4803"/>
      <c r="E187" s="2198"/>
      <c r="F187" s="4741"/>
      <c r="G187" s="4713"/>
      <c r="H187" s="4709"/>
      <c r="I187" s="1805"/>
      <c r="J187" s="4724"/>
      <c r="K187" s="1947" t="s">
        <v>27</v>
      </c>
      <c r="L187" s="1942"/>
      <c r="M187" s="1765"/>
      <c r="N187" s="1764"/>
      <c r="O187" s="1859"/>
    </row>
    <row r="188" spans="1:15" s="90" customFormat="1" ht="15" customHeight="1" thickBot="1" x14ac:dyDescent="0.3">
      <c r="A188" s="1906"/>
      <c r="B188" s="4828"/>
      <c r="C188" s="4797"/>
      <c r="D188" s="4803"/>
      <c r="E188" s="2198"/>
      <c r="F188" s="2082"/>
      <c r="G188" s="4713"/>
      <c r="H188" s="4709"/>
      <c r="I188" s="1805"/>
      <c r="J188" s="4724"/>
      <c r="K188" s="1943" t="s">
        <v>29</v>
      </c>
      <c r="L188" s="1942"/>
      <c r="M188" s="1765"/>
      <c r="N188" s="1764"/>
      <c r="O188" s="1859"/>
    </row>
    <row r="189" spans="1:15" s="90" customFormat="1" ht="18" customHeight="1" thickBot="1" x14ac:dyDescent="0.3">
      <c r="A189" s="1756"/>
      <c r="B189" s="4829"/>
      <c r="C189" s="4798"/>
      <c r="D189" s="4804"/>
      <c r="E189" s="2198"/>
      <c r="F189" s="1946"/>
      <c r="G189" s="4714"/>
      <c r="H189" s="4710"/>
      <c r="I189" s="1775"/>
      <c r="J189" s="4725"/>
      <c r="K189" s="1995" t="s">
        <v>32</v>
      </c>
      <c r="L189" s="1977">
        <f>SUM(L186:L188)</f>
        <v>0</v>
      </c>
      <c r="M189" s="1845"/>
      <c r="N189" s="1844"/>
      <c r="O189" s="1843"/>
    </row>
    <row r="190" spans="1:15" s="90" customFormat="1" ht="15" customHeight="1" thickBot="1" x14ac:dyDescent="0.3">
      <c r="A190" s="1919"/>
      <c r="B190" s="1918"/>
      <c r="C190" s="1888"/>
      <c r="D190" s="4715" t="s">
        <v>68</v>
      </c>
      <c r="E190" s="1781"/>
      <c r="F190" s="4734" t="s">
        <v>834</v>
      </c>
      <c r="G190" s="4712" t="s">
        <v>577</v>
      </c>
      <c r="H190" s="4708" t="s">
        <v>20</v>
      </c>
      <c r="I190" s="1954" t="s">
        <v>472</v>
      </c>
      <c r="J190" s="4723" t="s">
        <v>187</v>
      </c>
      <c r="K190" s="1952" t="s">
        <v>22</v>
      </c>
      <c r="L190" s="1989">
        <v>2</v>
      </c>
      <c r="M190" s="2197" t="s">
        <v>833</v>
      </c>
      <c r="N190" s="1949" t="s">
        <v>214</v>
      </c>
      <c r="O190" s="1948">
        <v>30</v>
      </c>
    </row>
    <row r="191" spans="1:15" s="90" customFormat="1" ht="15" customHeight="1" thickBot="1" x14ac:dyDescent="0.3">
      <c r="A191" s="1906"/>
      <c r="B191" s="1905"/>
      <c r="C191" s="1840"/>
      <c r="D191" s="4716"/>
      <c r="E191" s="1805"/>
      <c r="F191" s="4741"/>
      <c r="G191" s="4713"/>
      <c r="H191" s="4709"/>
      <c r="I191" s="1805"/>
      <c r="J191" s="4724"/>
      <c r="K191" s="2117" t="s">
        <v>27</v>
      </c>
      <c r="L191" s="1942"/>
      <c r="M191" s="1836"/>
      <c r="N191" s="1771"/>
      <c r="O191" s="1835"/>
    </row>
    <row r="192" spans="1:15" s="90" customFormat="1" ht="15" customHeight="1" thickBot="1" x14ac:dyDescent="0.3">
      <c r="A192" s="1906"/>
      <c r="B192" s="1905"/>
      <c r="C192" s="1840"/>
      <c r="D192" s="4716"/>
      <c r="E192" s="1805"/>
      <c r="F192" s="4741"/>
      <c r="G192" s="4713"/>
      <c r="H192" s="4709"/>
      <c r="I192" s="1805"/>
      <c r="J192" s="4724"/>
      <c r="K192" s="1959" t="s">
        <v>29</v>
      </c>
      <c r="L192" s="1942"/>
      <c r="M192" s="1987"/>
      <c r="N192" s="1868"/>
      <c r="O192" s="1867"/>
    </row>
    <row r="193" spans="1:18" s="90" customFormat="1" ht="15" customHeight="1" thickBot="1" x14ac:dyDescent="0.3">
      <c r="A193" s="1756"/>
      <c r="B193" s="1900"/>
      <c r="C193" s="2006"/>
      <c r="D193" s="4717"/>
      <c r="E193" s="1775"/>
      <c r="F193" s="1811"/>
      <c r="G193" s="4714"/>
      <c r="H193" s="4710"/>
      <c r="I193" s="1775"/>
      <c r="J193" s="4725"/>
      <c r="K193" s="1940" t="s">
        <v>32</v>
      </c>
      <c r="L193" s="1939">
        <f>SUM(L190:L192)</f>
        <v>2</v>
      </c>
      <c r="M193" s="1765"/>
      <c r="N193" s="1764"/>
      <c r="O193" s="1859"/>
    </row>
    <row r="194" spans="1:18" s="90" customFormat="1" ht="15" customHeight="1" thickBot="1" x14ac:dyDescent="0.3">
      <c r="A194" s="1919"/>
      <c r="B194" s="1918"/>
      <c r="C194" s="1888"/>
      <c r="D194" s="4715" t="s">
        <v>72</v>
      </c>
      <c r="E194" s="1781"/>
      <c r="F194" s="4734" t="s">
        <v>832</v>
      </c>
      <c r="G194" s="4712" t="s">
        <v>577</v>
      </c>
      <c r="H194" s="4708" t="s">
        <v>20</v>
      </c>
      <c r="I194" s="1954" t="s">
        <v>472</v>
      </c>
      <c r="J194" s="4723" t="s">
        <v>187</v>
      </c>
      <c r="K194" s="1952" t="s">
        <v>22</v>
      </c>
      <c r="L194" s="1984">
        <v>79</v>
      </c>
      <c r="M194" s="2196" t="s">
        <v>831</v>
      </c>
      <c r="N194" s="2195" t="s">
        <v>214</v>
      </c>
      <c r="O194" s="1807">
        <v>60</v>
      </c>
    </row>
    <row r="195" spans="1:18" s="90" customFormat="1" ht="15" customHeight="1" thickBot="1" x14ac:dyDescent="0.3">
      <c r="A195" s="1906"/>
      <c r="B195" s="1905"/>
      <c r="C195" s="1840"/>
      <c r="D195" s="4716"/>
      <c r="E195" s="1805"/>
      <c r="F195" s="4741"/>
      <c r="G195" s="4713"/>
      <c r="H195" s="4709"/>
      <c r="I195" s="1805"/>
      <c r="J195" s="4724"/>
      <c r="K195" s="1947" t="s">
        <v>27</v>
      </c>
      <c r="L195" s="1942"/>
      <c r="M195" s="2196"/>
      <c r="N195" s="2195"/>
      <c r="O195" s="2194"/>
    </row>
    <row r="196" spans="1:18" s="90" customFormat="1" ht="15" customHeight="1" thickBot="1" x14ac:dyDescent="0.3">
      <c r="A196" s="1906"/>
      <c r="B196" s="1905"/>
      <c r="C196" s="1840"/>
      <c r="D196" s="4716"/>
      <c r="E196" s="1805"/>
      <c r="F196" s="2082"/>
      <c r="G196" s="4713"/>
      <c r="H196" s="4709"/>
      <c r="I196" s="1805"/>
      <c r="J196" s="4724"/>
      <c r="K196" s="1943" t="s">
        <v>29</v>
      </c>
      <c r="L196" s="1942"/>
      <c r="M196" s="2196"/>
      <c r="N196" s="2195"/>
      <c r="O196" s="2194"/>
    </row>
    <row r="197" spans="1:18" s="90" customFormat="1" ht="15" customHeight="1" thickBot="1" x14ac:dyDescent="0.3">
      <c r="A197" s="1756"/>
      <c r="B197" s="1900"/>
      <c r="C197" s="2006"/>
      <c r="D197" s="4717"/>
      <c r="E197" s="1805"/>
      <c r="F197" s="2193"/>
      <c r="G197" s="4714"/>
      <c r="H197" s="4710"/>
      <c r="I197" s="1775"/>
      <c r="J197" s="4725"/>
      <c r="K197" s="1940" t="s">
        <v>32</v>
      </c>
      <c r="L197" s="1939">
        <f>SUM(L194:L196)</f>
        <v>79</v>
      </c>
      <c r="M197" s="1765"/>
      <c r="N197" s="1764"/>
      <c r="O197" s="1859"/>
    </row>
    <row r="198" spans="1:18" s="90" customFormat="1" ht="15" customHeight="1" thickBot="1" x14ac:dyDescent="0.3">
      <c r="A198" s="1919"/>
      <c r="B198" s="1918"/>
      <c r="C198" s="1888"/>
      <c r="D198" s="4715" t="s">
        <v>76</v>
      </c>
      <c r="E198" s="1781"/>
      <c r="F198" s="4734" t="s">
        <v>830</v>
      </c>
      <c r="G198" s="4712" t="s">
        <v>577</v>
      </c>
      <c r="H198" s="4708" t="s">
        <v>20</v>
      </c>
      <c r="I198" s="4705" t="s">
        <v>472</v>
      </c>
      <c r="J198" s="4723" t="s">
        <v>187</v>
      </c>
      <c r="K198" s="1952" t="s">
        <v>22</v>
      </c>
      <c r="L198" s="1942">
        <v>313</v>
      </c>
      <c r="M198" s="4825" t="s">
        <v>829</v>
      </c>
      <c r="N198" s="4826"/>
      <c r="O198" s="4837" t="s">
        <v>362</v>
      </c>
    </row>
    <row r="199" spans="1:18" s="90" customFormat="1" ht="15" customHeight="1" thickBot="1" x14ac:dyDescent="0.3">
      <c r="A199" s="1906"/>
      <c r="B199" s="1905"/>
      <c r="C199" s="1840"/>
      <c r="D199" s="4716"/>
      <c r="E199" s="1805"/>
      <c r="F199" s="4741"/>
      <c r="G199" s="4713"/>
      <c r="H199" s="4709"/>
      <c r="I199" s="4706"/>
      <c r="J199" s="4724"/>
      <c r="K199" s="1947" t="s">
        <v>27</v>
      </c>
      <c r="L199" s="1942"/>
      <c r="M199" s="4825"/>
      <c r="N199" s="4826"/>
      <c r="O199" s="4837"/>
    </row>
    <row r="200" spans="1:18" s="90" customFormat="1" ht="15" customHeight="1" thickBot="1" x14ac:dyDescent="0.3">
      <c r="A200" s="1906"/>
      <c r="B200" s="1905"/>
      <c r="C200" s="1840"/>
      <c r="D200" s="4716"/>
      <c r="E200" s="1805"/>
      <c r="F200" s="4741"/>
      <c r="G200" s="4713"/>
      <c r="H200" s="4709"/>
      <c r="I200" s="4706"/>
      <c r="J200" s="4724"/>
      <c r="K200" s="1943" t="s">
        <v>29</v>
      </c>
      <c r="L200" s="1984">
        <v>0</v>
      </c>
      <c r="M200" s="4825"/>
      <c r="N200" s="4826"/>
      <c r="O200" s="4837"/>
    </row>
    <row r="201" spans="1:18" s="90" customFormat="1" ht="15" customHeight="1" thickBot="1" x14ac:dyDescent="0.3">
      <c r="A201" s="1906"/>
      <c r="B201" s="1905"/>
      <c r="C201" s="1840"/>
      <c r="D201" s="4716"/>
      <c r="E201" s="1805"/>
      <c r="F201" s="4741"/>
      <c r="G201" s="4713"/>
      <c r="H201" s="4709"/>
      <c r="I201" s="4706"/>
      <c r="J201" s="4725"/>
      <c r="K201" s="1940" t="s">
        <v>32</v>
      </c>
      <c r="L201" s="1977">
        <f>SUM(L198:L200)</f>
        <v>313</v>
      </c>
      <c r="M201" s="1845"/>
      <c r="N201" s="1844"/>
      <c r="O201" s="1843"/>
    </row>
    <row r="202" spans="1:18" s="90" customFormat="1" ht="36" customHeight="1" thickBot="1" x14ac:dyDescent="0.25">
      <c r="A202" s="4744" t="s">
        <v>33</v>
      </c>
      <c r="B202" s="4827" t="s">
        <v>33</v>
      </c>
      <c r="C202" s="4796" t="s">
        <v>38</v>
      </c>
      <c r="D202" s="4954"/>
      <c r="E202" s="4957"/>
      <c r="F202" s="5035" t="s">
        <v>828</v>
      </c>
      <c r="G202" s="4965" t="s">
        <v>572</v>
      </c>
      <c r="H202" s="4708" t="s">
        <v>20</v>
      </c>
      <c r="I202" s="4705" t="s">
        <v>472</v>
      </c>
      <c r="J202" s="4723" t="s">
        <v>187</v>
      </c>
      <c r="K202" s="2192"/>
      <c r="L202" s="2191"/>
      <c r="M202" s="1914"/>
      <c r="N202" s="1871"/>
      <c r="O202" s="1870"/>
    </row>
    <row r="203" spans="1:18" s="90" customFormat="1" ht="28.5" customHeight="1" thickBot="1" x14ac:dyDescent="0.3">
      <c r="A203" s="4746"/>
      <c r="B203" s="4828"/>
      <c r="C203" s="4797"/>
      <c r="D203" s="4955"/>
      <c r="E203" s="4872"/>
      <c r="F203" s="5036"/>
      <c r="G203" s="4966"/>
      <c r="H203" s="4709"/>
      <c r="I203" s="4706"/>
      <c r="J203" s="4724"/>
      <c r="K203" s="2018" t="s">
        <v>22</v>
      </c>
      <c r="L203" s="1975">
        <f>L207+L211+L215+L219+L223+L227+L231+L235</f>
        <v>954.4</v>
      </c>
      <c r="M203" s="1914"/>
      <c r="N203" s="1871"/>
      <c r="O203" s="1870"/>
    </row>
    <row r="204" spans="1:18" s="90" customFormat="1" ht="27.75" customHeight="1" thickBot="1" x14ac:dyDescent="0.3">
      <c r="A204" s="4746"/>
      <c r="B204" s="4828"/>
      <c r="C204" s="4797"/>
      <c r="D204" s="4955"/>
      <c r="E204" s="4872"/>
      <c r="F204" s="5036"/>
      <c r="G204" s="4966"/>
      <c r="H204" s="4709"/>
      <c r="I204" s="4706"/>
      <c r="J204" s="4724"/>
      <c r="K204" s="2190" t="s">
        <v>27</v>
      </c>
      <c r="L204" s="1939">
        <f>L208+L212+L216+L220+L224+L228+L232+L236</f>
        <v>0</v>
      </c>
      <c r="M204" s="1987"/>
      <c r="N204" s="1868"/>
      <c r="O204" s="1867"/>
    </row>
    <row r="205" spans="1:18" s="90" customFormat="1" ht="15" customHeight="1" thickBot="1" x14ac:dyDescent="0.3">
      <c r="A205" s="4746"/>
      <c r="B205" s="4828"/>
      <c r="C205" s="4797"/>
      <c r="D205" s="4955"/>
      <c r="E205" s="4872"/>
      <c r="F205" s="5036"/>
      <c r="G205" s="4966"/>
      <c r="H205" s="4709"/>
      <c r="I205" s="4706"/>
      <c r="J205" s="4724"/>
      <c r="K205" s="1972" t="s">
        <v>29</v>
      </c>
      <c r="L205" s="1971">
        <f>L209+L213+L217+L221+L225+L229+L233+L237</f>
        <v>44.13</v>
      </c>
      <c r="M205" s="1765"/>
      <c r="N205" s="1764"/>
      <c r="O205" s="1859"/>
      <c r="Q205" s="1829"/>
      <c r="R205" s="1829"/>
    </row>
    <row r="206" spans="1:18" s="90" customFormat="1" ht="15" customHeight="1" thickBot="1" x14ac:dyDescent="0.3">
      <c r="A206" s="4745"/>
      <c r="B206" s="4829"/>
      <c r="C206" s="4798"/>
      <c r="D206" s="4956"/>
      <c r="E206" s="4871"/>
      <c r="F206" s="5037"/>
      <c r="G206" s="4967"/>
      <c r="H206" s="4710"/>
      <c r="I206" s="4707"/>
      <c r="J206" s="4725"/>
      <c r="K206" s="1970" t="s">
        <v>32</v>
      </c>
      <c r="L206" s="1969">
        <f>SUM(L203:L205)</f>
        <v>998.53</v>
      </c>
      <c r="M206" s="1836"/>
      <c r="N206" s="1771"/>
      <c r="O206" s="1835"/>
    </row>
    <row r="207" spans="1:18" s="90" customFormat="1" ht="15" customHeight="1" x14ac:dyDescent="0.25">
      <c r="A207" s="4746"/>
      <c r="B207" s="4828"/>
      <c r="C207" s="4797"/>
      <c r="D207" s="4716" t="s">
        <v>10</v>
      </c>
      <c r="E207" s="1805"/>
      <c r="F207" s="4741" t="s">
        <v>827</v>
      </c>
      <c r="G207" s="4713" t="s">
        <v>572</v>
      </c>
      <c r="H207" s="4709" t="s">
        <v>20</v>
      </c>
      <c r="I207" s="4706" t="s">
        <v>472</v>
      </c>
      <c r="J207" s="4821" t="s">
        <v>187</v>
      </c>
      <c r="K207" s="1985" t="s">
        <v>22</v>
      </c>
      <c r="L207" s="2107">
        <v>70</v>
      </c>
      <c r="M207" s="1788" t="s">
        <v>826</v>
      </c>
      <c r="N207" s="2125" t="s">
        <v>825</v>
      </c>
      <c r="O207" s="2175">
        <v>21</v>
      </c>
    </row>
    <row r="208" spans="1:18" s="90" customFormat="1" ht="15" customHeight="1" x14ac:dyDescent="0.25">
      <c r="A208" s="4746"/>
      <c r="B208" s="4828"/>
      <c r="C208" s="4797"/>
      <c r="D208" s="4716"/>
      <c r="E208" s="1805"/>
      <c r="F208" s="4741"/>
      <c r="G208" s="4713"/>
      <c r="H208" s="4709"/>
      <c r="I208" s="4706"/>
      <c r="J208" s="4821"/>
      <c r="K208" s="1947" t="s">
        <v>27</v>
      </c>
      <c r="L208" s="2063"/>
      <c r="M208" s="2189" t="s">
        <v>824</v>
      </c>
      <c r="N208" s="1777" t="s">
        <v>214</v>
      </c>
      <c r="O208" s="2188">
        <v>2</v>
      </c>
    </row>
    <row r="209" spans="1:15" s="90" customFormat="1" ht="15" customHeight="1" thickBot="1" x14ac:dyDescent="0.3">
      <c r="A209" s="4746"/>
      <c r="B209" s="4828"/>
      <c r="C209" s="4797"/>
      <c r="D209" s="4716"/>
      <c r="E209" s="1805"/>
      <c r="F209" s="4741"/>
      <c r="G209" s="4713"/>
      <c r="H209" s="4709"/>
      <c r="I209" s="4706"/>
      <c r="J209" s="2019"/>
      <c r="K209" s="1943" t="s">
        <v>29</v>
      </c>
      <c r="L209" s="1942"/>
      <c r="M209" s="1765"/>
      <c r="N209" s="2181"/>
      <c r="O209" s="2178"/>
    </row>
    <row r="210" spans="1:15" s="90" customFormat="1" ht="15" customHeight="1" thickBot="1" x14ac:dyDescent="0.3">
      <c r="A210" s="4745"/>
      <c r="B210" s="4829"/>
      <c r="C210" s="4798"/>
      <c r="D210" s="4717"/>
      <c r="E210" s="1775"/>
      <c r="F210" s="1811"/>
      <c r="G210" s="4714"/>
      <c r="H210" s="4710"/>
      <c r="I210" s="4706"/>
      <c r="J210" s="1903"/>
      <c r="K210" s="1995" t="s">
        <v>32</v>
      </c>
      <c r="L210" s="1977">
        <f>SUM(L207:L209)</f>
        <v>70</v>
      </c>
      <c r="M210" s="1845"/>
      <c r="N210" s="2187"/>
      <c r="O210" s="2186"/>
    </row>
    <row r="211" spans="1:15" s="90" customFormat="1" ht="15" customHeight="1" x14ac:dyDescent="0.25">
      <c r="A211" s="4744"/>
      <c r="B211" s="4827"/>
      <c r="C211" s="4796"/>
      <c r="D211" s="4715" t="s">
        <v>33</v>
      </c>
      <c r="E211" s="1781"/>
      <c r="F211" s="4734" t="s">
        <v>823</v>
      </c>
      <c r="G211" s="4712" t="s">
        <v>572</v>
      </c>
      <c r="H211" s="4708" t="s">
        <v>20</v>
      </c>
      <c r="I211" s="4705" t="s">
        <v>472</v>
      </c>
      <c r="J211" s="4824" t="s">
        <v>187</v>
      </c>
      <c r="K211" s="1952" t="s">
        <v>22</v>
      </c>
      <c r="L211" s="2066">
        <v>55</v>
      </c>
      <c r="M211" s="2185" t="s">
        <v>822</v>
      </c>
      <c r="N211" s="2180" t="s">
        <v>360</v>
      </c>
      <c r="O211" s="2179">
        <v>2</v>
      </c>
    </row>
    <row r="212" spans="1:15" s="90" customFormat="1" ht="15" customHeight="1" x14ac:dyDescent="0.25">
      <c r="A212" s="4746"/>
      <c r="B212" s="4828"/>
      <c r="C212" s="4797"/>
      <c r="D212" s="4716"/>
      <c r="E212" s="1805"/>
      <c r="F212" s="4741"/>
      <c r="G212" s="4713"/>
      <c r="H212" s="4709"/>
      <c r="I212" s="4706"/>
      <c r="J212" s="4821"/>
      <c r="K212" s="1947" t="s">
        <v>27</v>
      </c>
      <c r="L212" s="2063"/>
      <c r="M212" s="1778"/>
      <c r="N212" s="1777"/>
      <c r="O212" s="1964"/>
    </row>
    <row r="213" spans="1:15" s="90" customFormat="1" ht="29.25" customHeight="1" thickBot="1" x14ac:dyDescent="0.3">
      <c r="A213" s="4746"/>
      <c r="B213" s="4828"/>
      <c r="C213" s="4797"/>
      <c r="D213" s="4716"/>
      <c r="E213" s="1805"/>
      <c r="F213" s="4741"/>
      <c r="G213" s="4713"/>
      <c r="H213" s="4709"/>
      <c r="I213" s="4706"/>
      <c r="J213" s="2019"/>
      <c r="K213" s="1943" t="s">
        <v>29</v>
      </c>
      <c r="L213" s="1963">
        <v>1.28</v>
      </c>
      <c r="M213" s="1765"/>
      <c r="N213" s="2181"/>
      <c r="O213" s="2178"/>
    </row>
    <row r="214" spans="1:15" s="90" customFormat="1" ht="24.75" customHeight="1" thickBot="1" x14ac:dyDescent="0.3">
      <c r="A214" s="4745"/>
      <c r="B214" s="4829"/>
      <c r="C214" s="4798"/>
      <c r="D214" s="4717"/>
      <c r="E214" s="1775"/>
      <c r="F214" s="1811"/>
      <c r="G214" s="4714"/>
      <c r="H214" s="4710"/>
      <c r="I214" s="4707"/>
      <c r="J214" s="1897"/>
      <c r="K214" s="1940" t="s">
        <v>32</v>
      </c>
      <c r="L214" s="1955">
        <f>SUM(L211:L213)</f>
        <v>56.28</v>
      </c>
      <c r="M214" s="1836"/>
      <c r="N214" s="2182"/>
      <c r="O214" s="2177"/>
    </row>
    <row r="215" spans="1:15" s="90" customFormat="1" ht="15" customHeight="1" thickBot="1" x14ac:dyDescent="0.3">
      <c r="A215" s="4744"/>
      <c r="B215" s="4827"/>
      <c r="C215" s="4796"/>
      <c r="D215" s="4715" t="s">
        <v>38</v>
      </c>
      <c r="E215" s="1781"/>
      <c r="F215" s="1812" t="s">
        <v>821</v>
      </c>
      <c r="G215" s="4712" t="s">
        <v>572</v>
      </c>
      <c r="H215" s="4708" t="s">
        <v>20</v>
      </c>
      <c r="I215" s="4705" t="s">
        <v>472</v>
      </c>
      <c r="J215" s="4824" t="s">
        <v>187</v>
      </c>
      <c r="K215" s="2052" t="s">
        <v>22</v>
      </c>
      <c r="L215" s="2066">
        <v>50</v>
      </c>
      <c r="M215" s="4830" t="s">
        <v>820</v>
      </c>
      <c r="N215" s="4822" t="s">
        <v>360</v>
      </c>
      <c r="O215" s="4817">
        <v>3</v>
      </c>
    </row>
    <row r="216" spans="1:15" s="90" customFormat="1" ht="15" customHeight="1" thickBot="1" x14ac:dyDescent="0.3">
      <c r="A216" s="4746"/>
      <c r="B216" s="4828"/>
      <c r="C216" s="4797"/>
      <c r="D216" s="4716"/>
      <c r="E216" s="1805"/>
      <c r="F216" s="1946"/>
      <c r="G216" s="4713"/>
      <c r="H216" s="4709"/>
      <c r="I216" s="4706"/>
      <c r="J216" s="4821"/>
      <c r="K216" s="1957" t="s">
        <v>27</v>
      </c>
      <c r="L216" s="2063"/>
      <c r="M216" s="4831"/>
      <c r="N216" s="4823"/>
      <c r="O216" s="4818"/>
    </row>
    <row r="217" spans="1:15" s="90" customFormat="1" ht="15" customHeight="1" thickBot="1" x14ac:dyDescent="0.3">
      <c r="A217" s="4746"/>
      <c r="B217" s="4828"/>
      <c r="C217" s="4797"/>
      <c r="D217" s="4716"/>
      <c r="E217" s="1805"/>
      <c r="F217" s="1946"/>
      <c r="G217" s="4713"/>
      <c r="H217" s="4709"/>
      <c r="I217" s="4706"/>
      <c r="J217" s="2019"/>
      <c r="K217" s="1959" t="s">
        <v>29</v>
      </c>
      <c r="L217" s="1942"/>
      <c r="M217" s="1765"/>
      <c r="N217" s="2181"/>
      <c r="O217" s="2178"/>
    </row>
    <row r="218" spans="1:15" s="90" customFormat="1" ht="15" customHeight="1" thickBot="1" x14ac:dyDescent="0.3">
      <c r="A218" s="4745"/>
      <c r="B218" s="4829"/>
      <c r="C218" s="4798"/>
      <c r="D218" s="4717"/>
      <c r="E218" s="1775"/>
      <c r="F218" s="1811"/>
      <c r="G218" s="4714"/>
      <c r="H218" s="4710"/>
      <c r="I218" s="4707"/>
      <c r="J218" s="1897"/>
      <c r="K218" s="1940" t="s">
        <v>32</v>
      </c>
      <c r="L218" s="1939">
        <f>SUM(L215:L217)</f>
        <v>50</v>
      </c>
      <c r="M218" s="1836"/>
      <c r="N218" s="2182"/>
      <c r="O218" s="2177"/>
    </row>
    <row r="219" spans="1:15" s="90" customFormat="1" ht="18.75" customHeight="1" x14ac:dyDescent="0.25">
      <c r="A219" s="4744"/>
      <c r="B219" s="4827"/>
      <c r="C219" s="4796"/>
      <c r="D219" s="4715" t="s">
        <v>42</v>
      </c>
      <c r="E219" s="1781"/>
      <c r="F219" s="1812" t="s">
        <v>819</v>
      </c>
      <c r="G219" s="4712" t="s">
        <v>572</v>
      </c>
      <c r="H219" s="4708" t="s">
        <v>20</v>
      </c>
      <c r="I219" s="4705" t="s">
        <v>472</v>
      </c>
      <c r="J219" s="4824" t="s">
        <v>187</v>
      </c>
      <c r="K219" s="1952" t="s">
        <v>22</v>
      </c>
      <c r="L219" s="2066">
        <v>0</v>
      </c>
      <c r="M219" s="2184" t="s">
        <v>818</v>
      </c>
      <c r="N219" s="2180" t="s">
        <v>817</v>
      </c>
      <c r="O219" s="2179">
        <v>1</v>
      </c>
    </row>
    <row r="220" spans="1:15" s="90" customFormat="1" ht="11.25" customHeight="1" x14ac:dyDescent="0.25">
      <c r="A220" s="4746"/>
      <c r="B220" s="4828"/>
      <c r="C220" s="4797"/>
      <c r="D220" s="4716"/>
      <c r="E220" s="1805"/>
      <c r="F220" s="1946"/>
      <c r="G220" s="4713"/>
      <c r="H220" s="4709"/>
      <c r="I220" s="4706"/>
      <c r="J220" s="4821"/>
      <c r="K220" s="1947" t="s">
        <v>27</v>
      </c>
      <c r="L220" s="2094"/>
      <c r="M220" s="2183"/>
      <c r="N220" s="1777"/>
      <c r="O220" s="1964"/>
    </row>
    <row r="221" spans="1:15" s="90" customFormat="1" ht="15" customHeight="1" thickBot="1" x14ac:dyDescent="0.3">
      <c r="A221" s="4746"/>
      <c r="B221" s="4828"/>
      <c r="C221" s="4797"/>
      <c r="D221" s="4716"/>
      <c r="E221" s="1805"/>
      <c r="F221" s="1946"/>
      <c r="G221" s="4713"/>
      <c r="H221" s="4709"/>
      <c r="I221" s="4706"/>
      <c r="J221" s="2019"/>
      <c r="K221" s="1943" t="s">
        <v>29</v>
      </c>
      <c r="L221" s="1942"/>
      <c r="M221" s="1765"/>
      <c r="N221" s="2181"/>
      <c r="O221" s="1859"/>
    </row>
    <row r="222" spans="1:15" s="90" customFormat="1" ht="15" customHeight="1" thickBot="1" x14ac:dyDescent="0.3">
      <c r="A222" s="4745"/>
      <c r="B222" s="4829"/>
      <c r="C222" s="4798"/>
      <c r="D222" s="4717"/>
      <c r="E222" s="1775"/>
      <c r="F222" s="1811"/>
      <c r="G222" s="4714"/>
      <c r="H222" s="4710"/>
      <c r="I222" s="4707"/>
      <c r="J222" s="1897"/>
      <c r="K222" s="1940" t="s">
        <v>32</v>
      </c>
      <c r="L222" s="1939">
        <f>SUM(L219:L221)</f>
        <v>0</v>
      </c>
      <c r="M222" s="1836"/>
      <c r="N222" s="2182"/>
      <c r="O222" s="1835"/>
    </row>
    <row r="223" spans="1:15" s="90" customFormat="1" ht="15" customHeight="1" x14ac:dyDescent="0.25">
      <c r="A223" s="4744"/>
      <c r="B223" s="4827"/>
      <c r="C223" s="4796"/>
      <c r="D223" s="4715" t="s">
        <v>44</v>
      </c>
      <c r="E223" s="1781"/>
      <c r="F223" s="4734" t="s">
        <v>816</v>
      </c>
      <c r="G223" s="4712" t="s">
        <v>572</v>
      </c>
      <c r="H223" s="4708" t="s">
        <v>20</v>
      </c>
      <c r="I223" s="4705" t="s">
        <v>472</v>
      </c>
      <c r="J223" s="4824" t="s">
        <v>187</v>
      </c>
      <c r="K223" s="1952" t="s">
        <v>22</v>
      </c>
      <c r="L223" s="2107">
        <v>255.4</v>
      </c>
      <c r="M223" s="2110" t="s">
        <v>815</v>
      </c>
      <c r="N223" s="2180" t="s">
        <v>214</v>
      </c>
      <c r="O223" s="2179">
        <v>92</v>
      </c>
    </row>
    <row r="224" spans="1:15" s="90" customFormat="1" ht="15" customHeight="1" x14ac:dyDescent="0.25">
      <c r="A224" s="4746"/>
      <c r="B224" s="4828"/>
      <c r="C224" s="4797"/>
      <c r="D224" s="4716"/>
      <c r="E224" s="1805"/>
      <c r="F224" s="4741"/>
      <c r="G224" s="4713"/>
      <c r="H224" s="4709"/>
      <c r="I224" s="4706"/>
      <c r="J224" s="4821"/>
      <c r="K224" s="1947" t="s">
        <v>27</v>
      </c>
      <c r="L224" s="2063"/>
      <c r="M224" s="1765"/>
      <c r="N224" s="2181"/>
      <c r="O224" s="2178"/>
    </row>
    <row r="225" spans="1:15" s="90" customFormat="1" ht="15" customHeight="1" thickBot="1" x14ac:dyDescent="0.3">
      <c r="A225" s="4746"/>
      <c r="B225" s="4828"/>
      <c r="C225" s="4797"/>
      <c r="D225" s="4716"/>
      <c r="E225" s="1805"/>
      <c r="F225" s="4741"/>
      <c r="G225" s="4713"/>
      <c r="H225" s="4709"/>
      <c r="I225" s="4706"/>
      <c r="J225" s="2019"/>
      <c r="K225" s="1943" t="s">
        <v>29</v>
      </c>
      <c r="L225" s="1963">
        <v>19.59</v>
      </c>
      <c r="M225" s="1765"/>
      <c r="N225" s="2181"/>
      <c r="O225" s="2178"/>
    </row>
    <row r="226" spans="1:15" s="90" customFormat="1" ht="25.5" customHeight="1" thickBot="1" x14ac:dyDescent="0.3">
      <c r="A226" s="4745"/>
      <c r="B226" s="4829"/>
      <c r="C226" s="4798"/>
      <c r="D226" s="4717"/>
      <c r="E226" s="1775"/>
      <c r="F226" s="273"/>
      <c r="G226" s="4714"/>
      <c r="H226" s="4710"/>
      <c r="I226" s="4707"/>
      <c r="J226" s="1897"/>
      <c r="K226" s="1940" t="s">
        <v>32</v>
      </c>
      <c r="L226" s="1955">
        <f>SUM(L223:L225)</f>
        <v>274.99</v>
      </c>
      <c r="M226" s="1836"/>
      <c r="N226" s="1771"/>
      <c r="O226" s="2177"/>
    </row>
    <row r="227" spans="1:15" s="90" customFormat="1" ht="15" customHeight="1" x14ac:dyDescent="0.25">
      <c r="A227" s="4746"/>
      <c r="B227" s="4828"/>
      <c r="C227" s="4797"/>
      <c r="D227" s="4716" t="s">
        <v>47</v>
      </c>
      <c r="E227" s="1805"/>
      <c r="F227" s="4741" t="s">
        <v>814</v>
      </c>
      <c r="G227" s="4713" t="s">
        <v>572</v>
      </c>
      <c r="H227" s="4709" t="s">
        <v>20</v>
      </c>
      <c r="I227" s="4706" t="s">
        <v>472</v>
      </c>
      <c r="J227" s="4821" t="s">
        <v>187</v>
      </c>
      <c r="K227" s="1952" t="s">
        <v>22</v>
      </c>
      <c r="L227" s="2066">
        <v>159</v>
      </c>
      <c r="M227" s="2110" t="s">
        <v>813</v>
      </c>
      <c r="N227" s="2180" t="s">
        <v>214</v>
      </c>
      <c r="O227" s="2179">
        <v>45</v>
      </c>
    </row>
    <row r="228" spans="1:15" s="90" customFormat="1" ht="15" customHeight="1" x14ac:dyDescent="0.25">
      <c r="A228" s="4746"/>
      <c r="B228" s="4828"/>
      <c r="C228" s="4797"/>
      <c r="D228" s="4716"/>
      <c r="E228" s="1805"/>
      <c r="F228" s="4741"/>
      <c r="G228" s="4713"/>
      <c r="H228" s="4709"/>
      <c r="I228" s="4706"/>
      <c r="J228" s="4821"/>
      <c r="K228" s="1947" t="s">
        <v>27</v>
      </c>
      <c r="L228" s="2063"/>
      <c r="M228" s="1765"/>
      <c r="N228" s="1764"/>
      <c r="O228" s="2178"/>
    </row>
    <row r="229" spans="1:15" s="90" customFormat="1" ht="15" customHeight="1" thickBot="1" x14ac:dyDescent="0.3">
      <c r="A229" s="4746"/>
      <c r="B229" s="4828"/>
      <c r="C229" s="4797"/>
      <c r="D229" s="4716"/>
      <c r="E229" s="1805"/>
      <c r="F229" s="4741"/>
      <c r="G229" s="4713"/>
      <c r="H229" s="4709"/>
      <c r="I229" s="4706"/>
      <c r="J229" s="2019"/>
      <c r="K229" s="1943" t="s">
        <v>29</v>
      </c>
      <c r="L229" s="1963">
        <v>16.09</v>
      </c>
      <c r="M229" s="1765"/>
      <c r="N229" s="1764"/>
      <c r="O229" s="2178"/>
    </row>
    <row r="230" spans="1:15" s="90" customFormat="1" ht="15" customHeight="1" thickBot="1" x14ac:dyDescent="0.3">
      <c r="A230" s="4745"/>
      <c r="B230" s="4829"/>
      <c r="C230" s="4798"/>
      <c r="D230" s="4717"/>
      <c r="E230" s="1775"/>
      <c r="F230" s="1811"/>
      <c r="G230" s="4714"/>
      <c r="H230" s="4710"/>
      <c r="I230" s="4707"/>
      <c r="J230" s="1897"/>
      <c r="K230" s="1940" t="s">
        <v>32</v>
      </c>
      <c r="L230" s="1939">
        <f>SUM(L227:L229)</f>
        <v>175.09</v>
      </c>
      <c r="M230" s="1836"/>
      <c r="N230" s="1771"/>
      <c r="O230" s="2177"/>
    </row>
    <row r="231" spans="1:15" s="90" customFormat="1" ht="25.5" customHeight="1" x14ac:dyDescent="0.25">
      <c r="A231" s="4744"/>
      <c r="B231" s="4827"/>
      <c r="C231" s="4796"/>
      <c r="D231" s="4715" t="s">
        <v>63</v>
      </c>
      <c r="E231" s="1781"/>
      <c r="F231" s="4785" t="s">
        <v>812</v>
      </c>
      <c r="G231" s="4712" t="s">
        <v>572</v>
      </c>
      <c r="H231" s="4708" t="s">
        <v>20</v>
      </c>
      <c r="I231" s="4705" t="s">
        <v>811</v>
      </c>
      <c r="J231" s="4958" t="s">
        <v>122</v>
      </c>
      <c r="K231" s="1985" t="s">
        <v>22</v>
      </c>
      <c r="L231" s="2094">
        <v>125</v>
      </c>
      <c r="M231" s="2176" t="s">
        <v>810</v>
      </c>
      <c r="N231" s="2125" t="s">
        <v>214</v>
      </c>
      <c r="O231" s="2175">
        <v>1</v>
      </c>
    </row>
    <row r="232" spans="1:15" s="90" customFormat="1" ht="15" customHeight="1" x14ac:dyDescent="0.25">
      <c r="A232" s="4746"/>
      <c r="B232" s="4828"/>
      <c r="C232" s="4797"/>
      <c r="D232" s="4716"/>
      <c r="E232" s="1805"/>
      <c r="F232" s="4786"/>
      <c r="G232" s="4713"/>
      <c r="H232" s="4709"/>
      <c r="I232" s="4706"/>
      <c r="J232" s="4958"/>
      <c r="K232" s="1947" t="s">
        <v>27</v>
      </c>
      <c r="L232" s="2063"/>
      <c r="M232" s="1765"/>
      <c r="N232" s="1764"/>
      <c r="O232" s="1859"/>
    </row>
    <row r="233" spans="1:15" s="90" customFormat="1" ht="15" customHeight="1" thickBot="1" x14ac:dyDescent="0.3">
      <c r="A233" s="4746"/>
      <c r="B233" s="4828"/>
      <c r="C233" s="4797"/>
      <c r="D233" s="4716"/>
      <c r="E233" s="1805"/>
      <c r="F233" s="4786"/>
      <c r="G233" s="4713"/>
      <c r="H233" s="4709"/>
      <c r="I233" s="4706"/>
      <c r="J233" s="2019"/>
      <c r="K233" s="1943" t="s">
        <v>29</v>
      </c>
      <c r="L233" s="1963"/>
      <c r="M233" s="1765"/>
      <c r="N233" s="1764"/>
      <c r="O233" s="1859"/>
    </row>
    <row r="234" spans="1:15" s="90" customFormat="1" ht="15" customHeight="1" thickBot="1" x14ac:dyDescent="0.3">
      <c r="A234" s="4745"/>
      <c r="B234" s="4829"/>
      <c r="C234" s="4798"/>
      <c r="D234" s="4717"/>
      <c r="E234" s="1775"/>
      <c r="F234" s="1881"/>
      <c r="G234" s="4714"/>
      <c r="H234" s="4710"/>
      <c r="I234" s="4707"/>
      <c r="J234" s="1897"/>
      <c r="K234" s="1940" t="s">
        <v>32</v>
      </c>
      <c r="L234" s="1939">
        <f>SUM(L231:L233)</f>
        <v>125</v>
      </c>
      <c r="M234" s="1765"/>
      <c r="N234" s="1764"/>
      <c r="O234" s="1859"/>
    </row>
    <row r="235" spans="1:15" s="90" customFormat="1" ht="24" customHeight="1" x14ac:dyDescent="0.25">
      <c r="A235" s="4744"/>
      <c r="B235" s="4827"/>
      <c r="C235" s="4796"/>
      <c r="D235" s="4715" t="s">
        <v>66</v>
      </c>
      <c r="E235" s="1781"/>
      <c r="F235" s="1812" t="s">
        <v>809</v>
      </c>
      <c r="G235" s="4712" t="s">
        <v>572</v>
      </c>
      <c r="H235" s="4708" t="s">
        <v>20</v>
      </c>
      <c r="I235" s="4705" t="s">
        <v>472</v>
      </c>
      <c r="J235" s="4821" t="s">
        <v>187</v>
      </c>
      <c r="K235" s="1952" t="s">
        <v>22</v>
      </c>
      <c r="L235" s="2107">
        <v>240</v>
      </c>
      <c r="M235" s="2174" t="s">
        <v>808</v>
      </c>
      <c r="N235" s="1777"/>
      <c r="O235" s="1964" t="s">
        <v>362</v>
      </c>
    </row>
    <row r="236" spans="1:15" s="90" customFormat="1" ht="15" customHeight="1" x14ac:dyDescent="0.25">
      <c r="A236" s="4746"/>
      <c r="B236" s="4828"/>
      <c r="C236" s="4797"/>
      <c r="D236" s="4716"/>
      <c r="E236" s="1805"/>
      <c r="F236" s="1946"/>
      <c r="G236" s="4713"/>
      <c r="H236" s="4709"/>
      <c r="I236" s="4706"/>
      <c r="J236" s="4821"/>
      <c r="K236" s="1947" t="s">
        <v>27</v>
      </c>
      <c r="L236" s="2063"/>
      <c r="M236" s="1765"/>
      <c r="N236" s="1764"/>
      <c r="O236" s="1859"/>
    </row>
    <row r="237" spans="1:15" s="90" customFormat="1" ht="15" customHeight="1" thickBot="1" x14ac:dyDescent="0.3">
      <c r="A237" s="4746"/>
      <c r="B237" s="4828"/>
      <c r="C237" s="4797"/>
      <c r="D237" s="4716"/>
      <c r="E237" s="1805"/>
      <c r="F237" s="1946"/>
      <c r="G237" s="4713"/>
      <c r="H237" s="4709"/>
      <c r="I237" s="4706"/>
      <c r="J237" s="1897"/>
      <c r="K237" s="1943" t="s">
        <v>29</v>
      </c>
      <c r="L237" s="2173">
        <v>7.17</v>
      </c>
      <c r="M237" s="1765"/>
      <c r="N237" s="1764"/>
      <c r="O237" s="1859"/>
    </row>
    <row r="238" spans="1:15" s="90" customFormat="1" ht="15" customHeight="1" thickBot="1" x14ac:dyDescent="0.3">
      <c r="A238" s="4745"/>
      <c r="B238" s="4829"/>
      <c r="C238" s="4798"/>
      <c r="D238" s="4717"/>
      <c r="E238" s="1775"/>
      <c r="F238" s="1811"/>
      <c r="G238" s="4714"/>
      <c r="H238" s="4710"/>
      <c r="I238" s="4707"/>
      <c r="J238" s="1897"/>
      <c r="K238" s="1940" t="s">
        <v>32</v>
      </c>
      <c r="L238" s="1939">
        <f>SUM(L235:L237)</f>
        <v>247.17</v>
      </c>
      <c r="M238" s="1836"/>
      <c r="N238" s="1771"/>
      <c r="O238" s="1835"/>
    </row>
    <row r="239" spans="1:15" s="90" customFormat="1" ht="15" customHeight="1" thickBot="1" x14ac:dyDescent="0.3">
      <c r="A239" s="1753" t="s">
        <v>33</v>
      </c>
      <c r="B239" s="2172" t="s">
        <v>33</v>
      </c>
      <c r="C239" s="4727" t="s">
        <v>466</v>
      </c>
      <c r="D239" s="4728"/>
      <c r="E239" s="4728"/>
      <c r="F239" s="4728"/>
      <c r="G239" s="4728"/>
      <c r="H239" s="4728"/>
      <c r="I239" s="4728"/>
      <c r="J239" s="4728"/>
      <c r="K239" s="4729"/>
      <c r="L239" s="2171">
        <f>L206+L155+L147</f>
        <v>4334.67</v>
      </c>
      <c r="M239" s="4799"/>
      <c r="N239" s="4800"/>
      <c r="O239" s="4801"/>
    </row>
    <row r="240" spans="1:15" s="90" customFormat="1" ht="15" customHeight="1" thickBot="1" x14ac:dyDescent="0.3">
      <c r="A240" s="1753" t="s">
        <v>33</v>
      </c>
      <c r="B240" s="4767" t="s">
        <v>465</v>
      </c>
      <c r="C240" s="4768"/>
      <c r="D240" s="4768"/>
      <c r="E240" s="4768"/>
      <c r="F240" s="4768"/>
      <c r="G240" s="4768"/>
      <c r="H240" s="4768"/>
      <c r="I240" s="4768"/>
      <c r="J240" s="4768"/>
      <c r="K240" s="4769"/>
      <c r="L240" s="1752">
        <f>L140+L239</f>
        <v>4370.67</v>
      </c>
      <c r="M240" s="4770"/>
      <c r="N240" s="4771"/>
      <c r="O240" s="4772"/>
    </row>
    <row r="241" spans="1:20" s="90" customFormat="1" ht="27" customHeight="1" thickBot="1" x14ac:dyDescent="0.3">
      <c r="A241" s="1753" t="s">
        <v>38</v>
      </c>
      <c r="B241" s="2168"/>
      <c r="C241" s="2170" t="s">
        <v>807</v>
      </c>
      <c r="D241" s="2168"/>
      <c r="E241" s="2168"/>
      <c r="F241" s="2168"/>
      <c r="G241" s="2168"/>
      <c r="H241" s="2169"/>
      <c r="I241" s="2168"/>
      <c r="J241" s="2168"/>
      <c r="K241" s="2168"/>
      <c r="L241" s="2168"/>
      <c r="M241" s="2168"/>
      <c r="N241" s="2168"/>
      <c r="O241" s="2167"/>
    </row>
    <row r="242" spans="1:20" s="90" customFormat="1" ht="23.25" customHeight="1" thickBot="1" x14ac:dyDescent="0.3">
      <c r="A242" s="1756"/>
      <c r="B242" s="2166"/>
      <c r="C242" s="4883"/>
      <c r="D242" s="4884"/>
      <c r="E242" s="4884"/>
      <c r="F242" s="4884"/>
      <c r="G242" s="4884"/>
      <c r="H242" s="4884"/>
      <c r="I242" s="4884"/>
      <c r="J242" s="4884"/>
      <c r="K242" s="4884"/>
      <c r="L242" s="4885"/>
      <c r="M242" s="2165" t="s">
        <v>806</v>
      </c>
      <c r="N242" s="2164" t="s">
        <v>805</v>
      </c>
      <c r="O242" s="2163" t="s">
        <v>804</v>
      </c>
    </row>
    <row r="243" spans="1:20" s="90" customFormat="1" ht="17.25" customHeight="1" thickBot="1" x14ac:dyDescent="0.3">
      <c r="A243" s="1753" t="s">
        <v>38</v>
      </c>
      <c r="B243" s="2162" t="s">
        <v>10</v>
      </c>
      <c r="C243" s="4862" t="s">
        <v>803</v>
      </c>
      <c r="D243" s="4863"/>
      <c r="E243" s="4863"/>
      <c r="F243" s="4863"/>
      <c r="G243" s="4863"/>
      <c r="H243" s="4863"/>
      <c r="I243" s="4863"/>
      <c r="J243" s="4863"/>
      <c r="K243" s="4863"/>
      <c r="L243" s="4863"/>
      <c r="M243" s="4863"/>
      <c r="N243" s="4863"/>
      <c r="O243" s="4864"/>
    </row>
    <row r="244" spans="1:20" s="90" customFormat="1" ht="40.5" customHeight="1" thickBot="1" x14ac:dyDescent="0.3">
      <c r="A244" s="1753"/>
      <c r="B244" s="2161"/>
      <c r="C244" s="4883"/>
      <c r="D244" s="4884"/>
      <c r="E244" s="4884"/>
      <c r="F244" s="4884"/>
      <c r="G244" s="4884"/>
      <c r="H244" s="4884"/>
      <c r="I244" s="4884"/>
      <c r="J244" s="4884"/>
      <c r="K244" s="4884"/>
      <c r="L244" s="4885"/>
      <c r="M244" s="2013" t="s">
        <v>802</v>
      </c>
      <c r="N244" s="2012" t="s">
        <v>223</v>
      </c>
      <c r="O244" s="2160">
        <v>47.89</v>
      </c>
    </row>
    <row r="245" spans="1:20" s="90" customFormat="1" ht="21" customHeight="1" thickBot="1" x14ac:dyDescent="0.3">
      <c r="A245" s="4744" t="s">
        <v>38</v>
      </c>
      <c r="B245" s="4827" t="s">
        <v>10</v>
      </c>
      <c r="C245" s="4811" t="s">
        <v>10</v>
      </c>
      <c r="D245" s="4957"/>
      <c r="E245" s="2159"/>
      <c r="F245" s="4774" t="s">
        <v>801</v>
      </c>
      <c r="G245" s="4814" t="s">
        <v>392</v>
      </c>
      <c r="H245" s="4708" t="s">
        <v>20</v>
      </c>
      <c r="I245" s="4705" t="s">
        <v>472</v>
      </c>
      <c r="J245" s="4959" t="s">
        <v>187</v>
      </c>
      <c r="K245" s="1976" t="s">
        <v>22</v>
      </c>
      <c r="L245" s="1975">
        <f>L250+L254+L258+L262+L266+L270+L274+L278+L282+L286+L291+L295+L299+L303+L307+L311+L319</f>
        <v>570.1</v>
      </c>
      <c r="M245" s="2158"/>
      <c r="N245" s="2157"/>
      <c r="O245" s="2156"/>
    </row>
    <row r="246" spans="1:20" s="90" customFormat="1" ht="15" customHeight="1" thickBot="1" x14ac:dyDescent="0.3">
      <c r="A246" s="4746"/>
      <c r="B246" s="4828"/>
      <c r="C246" s="4812"/>
      <c r="D246" s="4872"/>
      <c r="E246" s="2151"/>
      <c r="F246" s="4777"/>
      <c r="G246" s="4815"/>
      <c r="H246" s="4709"/>
      <c r="I246" s="4706"/>
      <c r="J246" s="4960"/>
      <c r="K246" s="1974" t="s">
        <v>220</v>
      </c>
      <c r="L246" s="1999">
        <f>L251+L255+L259+L263+L267+L271+L275+L279+L283+L287+L292+L296+L300+L304+L308+L312</f>
        <v>2771.5000000000005</v>
      </c>
      <c r="M246" s="2011"/>
      <c r="N246" s="2153"/>
      <c r="O246" s="2152"/>
      <c r="P246" s="1829"/>
      <c r="Q246" s="1829"/>
      <c r="R246" s="1829"/>
      <c r="S246" s="1829"/>
      <c r="T246" s="1829"/>
    </row>
    <row r="247" spans="1:20" s="90" customFormat="1" ht="15" customHeight="1" thickBot="1" x14ac:dyDescent="0.3">
      <c r="A247" s="4746"/>
      <c r="B247" s="4828"/>
      <c r="C247" s="4812"/>
      <c r="D247" s="4872"/>
      <c r="E247" s="2151"/>
      <c r="F247" s="4777"/>
      <c r="G247" s="4815"/>
      <c r="H247" s="4709"/>
      <c r="I247" s="4706"/>
      <c r="J247" s="2155"/>
      <c r="K247" s="2154" t="s">
        <v>221</v>
      </c>
      <c r="L247" s="1999">
        <f>L289</f>
        <v>261.89999999999998</v>
      </c>
      <c r="M247" s="2011"/>
      <c r="N247" s="2153"/>
      <c r="O247" s="2152"/>
      <c r="P247" s="1829"/>
      <c r="Q247" s="1829"/>
      <c r="R247" s="1829"/>
      <c r="S247" s="1829"/>
      <c r="T247" s="1829"/>
    </row>
    <row r="248" spans="1:20" s="90" customFormat="1" ht="15" customHeight="1" thickBot="1" x14ac:dyDescent="0.3">
      <c r="A248" s="4746"/>
      <c r="B248" s="4828"/>
      <c r="C248" s="4812"/>
      <c r="D248" s="4872"/>
      <c r="E248" s="2151"/>
      <c r="F248" s="4777"/>
      <c r="G248" s="4815"/>
      <c r="H248" s="4709"/>
      <c r="I248" s="4706"/>
      <c r="J248" s="1903"/>
      <c r="K248" s="1972" t="s">
        <v>29</v>
      </c>
      <c r="L248" s="1971">
        <f>L252+L256+L260+L264+L268+L272+L276+L280+L284+L288+L293+L297+L301+L305+L309+L313+L317</f>
        <v>404.32</v>
      </c>
      <c r="M248" s="2132"/>
      <c r="N248" s="2150"/>
      <c r="O248" s="2149"/>
    </row>
    <row r="249" spans="1:20" s="90" customFormat="1" ht="15" customHeight="1" thickBot="1" x14ac:dyDescent="0.3">
      <c r="A249" s="4745"/>
      <c r="B249" s="4829"/>
      <c r="C249" s="4813"/>
      <c r="D249" s="4871"/>
      <c r="E249" s="2148"/>
      <c r="F249" s="4780"/>
      <c r="G249" s="4816"/>
      <c r="H249" s="4710"/>
      <c r="I249" s="4707"/>
      <c r="J249" s="1897"/>
      <c r="K249" s="1970" t="s">
        <v>32</v>
      </c>
      <c r="L249" s="2147">
        <f>SUM(L245:L248)</f>
        <v>4007.8200000000006</v>
      </c>
      <c r="M249" s="1836"/>
      <c r="N249" s="1771"/>
      <c r="O249" s="1835"/>
    </row>
    <row r="250" spans="1:20" s="90" customFormat="1" ht="31.5" customHeight="1" thickBot="1" x14ac:dyDescent="0.3">
      <c r="A250" s="4744" t="s">
        <v>38</v>
      </c>
      <c r="B250" s="4827" t="s">
        <v>10</v>
      </c>
      <c r="C250" s="4796" t="s">
        <v>10</v>
      </c>
      <c r="D250" s="4715" t="s">
        <v>10</v>
      </c>
      <c r="E250" s="1781"/>
      <c r="F250" s="4734" t="s">
        <v>800</v>
      </c>
      <c r="G250" s="4814" t="s">
        <v>392</v>
      </c>
      <c r="H250" s="4708" t="s">
        <v>20</v>
      </c>
      <c r="I250" s="4961" t="s">
        <v>472</v>
      </c>
      <c r="J250" s="2146"/>
      <c r="K250" s="1957" t="s">
        <v>22</v>
      </c>
      <c r="L250" s="2107">
        <v>100</v>
      </c>
      <c r="M250" s="2145" t="s">
        <v>799</v>
      </c>
      <c r="N250" s="2037" t="s">
        <v>223</v>
      </c>
      <c r="O250" s="2000">
        <v>183.8</v>
      </c>
    </row>
    <row r="251" spans="1:20" s="90" customFormat="1" ht="19.5" customHeight="1" x14ac:dyDescent="0.25">
      <c r="A251" s="4746"/>
      <c r="B251" s="4828"/>
      <c r="C251" s="4797"/>
      <c r="D251" s="4716"/>
      <c r="E251" s="1805"/>
      <c r="F251" s="4741"/>
      <c r="G251" s="4815"/>
      <c r="H251" s="4709"/>
      <c r="I251" s="4962"/>
      <c r="J251" s="2144"/>
      <c r="K251" s="1952" t="s">
        <v>220</v>
      </c>
      <c r="L251" s="2094">
        <v>200</v>
      </c>
      <c r="M251" s="1983"/>
      <c r="N251" s="2137"/>
      <c r="O251" s="2136"/>
    </row>
    <row r="252" spans="1:20" s="90" customFormat="1" ht="15" customHeight="1" thickBot="1" x14ac:dyDescent="0.3">
      <c r="A252" s="4746"/>
      <c r="B252" s="4828"/>
      <c r="C252" s="4797"/>
      <c r="D252" s="4716"/>
      <c r="E252" s="1805"/>
      <c r="F252" s="4741"/>
      <c r="G252" s="4815"/>
      <c r="H252" s="4709"/>
      <c r="I252" s="4962"/>
      <c r="J252" s="2131"/>
      <c r="K252" s="1943" t="s">
        <v>29</v>
      </c>
      <c r="L252" s="1942">
        <v>39.409999999999997</v>
      </c>
      <c r="M252" s="1983"/>
      <c r="N252" s="2103"/>
      <c r="O252" s="2102"/>
      <c r="P252" s="1829"/>
      <c r="Q252" s="1829"/>
      <c r="R252" s="1829"/>
    </row>
    <row r="253" spans="1:20" s="90" customFormat="1" ht="15" customHeight="1" thickBot="1" x14ac:dyDescent="0.3">
      <c r="A253" s="4745"/>
      <c r="B253" s="4829"/>
      <c r="C253" s="4798"/>
      <c r="D253" s="4717"/>
      <c r="E253" s="1775"/>
      <c r="F253" s="4735"/>
      <c r="G253" s="4816"/>
      <c r="H253" s="4710"/>
      <c r="I253" s="4962"/>
      <c r="J253" s="2131"/>
      <c r="K253" s="1940" t="s">
        <v>32</v>
      </c>
      <c r="L253" s="1939">
        <f>SUM(L250:L252)</f>
        <v>339.40999999999997</v>
      </c>
      <c r="M253" s="1836"/>
      <c r="N253" s="2139"/>
      <c r="O253" s="2138"/>
      <c r="P253" s="1829"/>
      <c r="Q253" s="1829"/>
      <c r="R253" s="1829"/>
    </row>
    <row r="254" spans="1:20" s="90" customFormat="1" ht="25.5" customHeight="1" x14ac:dyDescent="0.25">
      <c r="A254" s="4744" t="s">
        <v>38</v>
      </c>
      <c r="B254" s="4827" t="s">
        <v>10</v>
      </c>
      <c r="C254" s="4796" t="s">
        <v>10</v>
      </c>
      <c r="D254" s="4715" t="s">
        <v>33</v>
      </c>
      <c r="E254" s="1781"/>
      <c r="F254" s="4734" t="s">
        <v>798</v>
      </c>
      <c r="G254" s="4814" t="s">
        <v>392</v>
      </c>
      <c r="H254" s="4708" t="s">
        <v>20</v>
      </c>
      <c r="I254" s="4962"/>
      <c r="J254" s="2131"/>
      <c r="K254" s="1985" t="s">
        <v>22</v>
      </c>
      <c r="L254" s="2107">
        <v>55</v>
      </c>
      <c r="M254" s="2132" t="s">
        <v>797</v>
      </c>
      <c r="N254" s="2010" t="s">
        <v>223</v>
      </c>
      <c r="O254" s="2143">
        <v>44</v>
      </c>
      <c r="P254" s="1829"/>
      <c r="Q254" s="1829"/>
      <c r="R254" s="1829"/>
    </row>
    <row r="255" spans="1:20" s="90" customFormat="1" ht="15" customHeight="1" x14ac:dyDescent="0.25">
      <c r="A255" s="4746"/>
      <c r="B255" s="4828"/>
      <c r="C255" s="4797"/>
      <c r="D255" s="4716"/>
      <c r="E255" s="1805"/>
      <c r="F255" s="4741"/>
      <c r="G255" s="4815"/>
      <c r="H255" s="4709"/>
      <c r="I255" s="4962"/>
      <c r="J255" s="2131"/>
      <c r="K255" s="1947" t="s">
        <v>220</v>
      </c>
      <c r="L255" s="2142">
        <v>60</v>
      </c>
      <c r="M255" s="2132"/>
      <c r="N255" s="2103"/>
      <c r="O255" s="2102"/>
      <c r="P255" s="1829"/>
      <c r="Q255" s="1829"/>
      <c r="R255" s="1829"/>
    </row>
    <row r="256" spans="1:20" s="90" customFormat="1" ht="15" customHeight="1" thickBot="1" x14ac:dyDescent="0.3">
      <c r="A256" s="4746"/>
      <c r="B256" s="4828"/>
      <c r="C256" s="4797"/>
      <c r="D256" s="4716"/>
      <c r="E256" s="1805"/>
      <c r="F256" s="4741"/>
      <c r="G256" s="4815"/>
      <c r="H256" s="4709"/>
      <c r="I256" s="4962"/>
      <c r="J256" s="2131"/>
      <c r="K256" s="1943" t="s">
        <v>29</v>
      </c>
      <c r="L256" s="1942"/>
      <c r="M256" s="1765"/>
      <c r="N256" s="2103"/>
      <c r="O256" s="2102"/>
      <c r="P256" s="1829"/>
      <c r="Q256" s="1829"/>
      <c r="R256" s="1829"/>
    </row>
    <row r="257" spans="1:18" s="90" customFormat="1" ht="15" customHeight="1" thickBot="1" x14ac:dyDescent="0.3">
      <c r="A257" s="4745"/>
      <c r="B257" s="4829"/>
      <c r="C257" s="4798"/>
      <c r="D257" s="4717"/>
      <c r="E257" s="1775"/>
      <c r="F257" s="4735"/>
      <c r="G257" s="4816"/>
      <c r="H257" s="4710"/>
      <c r="I257" s="4962"/>
      <c r="J257" s="2131"/>
      <c r="K257" s="1995" t="s">
        <v>32</v>
      </c>
      <c r="L257" s="1977">
        <f>SUM(L254:L256)</f>
        <v>115</v>
      </c>
      <c r="M257" s="1845"/>
      <c r="N257" s="2099"/>
      <c r="O257" s="2098"/>
      <c r="P257" s="1829"/>
      <c r="Q257" s="1829"/>
      <c r="R257" s="1829"/>
    </row>
    <row r="258" spans="1:18" s="90" customFormat="1" ht="15" customHeight="1" thickBot="1" x14ac:dyDescent="0.3">
      <c r="A258" s="4744" t="s">
        <v>38</v>
      </c>
      <c r="B258" s="4827" t="s">
        <v>10</v>
      </c>
      <c r="C258" s="4796" t="s">
        <v>10</v>
      </c>
      <c r="D258" s="4715" t="s">
        <v>38</v>
      </c>
      <c r="E258" s="1781"/>
      <c r="F258" s="4734" t="s">
        <v>796</v>
      </c>
      <c r="G258" s="4814" t="s">
        <v>392</v>
      </c>
      <c r="H258" s="4708" t="s">
        <v>20</v>
      </c>
      <c r="I258" s="4962"/>
      <c r="J258" s="2131"/>
      <c r="K258" s="1952" t="s">
        <v>22</v>
      </c>
      <c r="L258" s="1951">
        <v>231</v>
      </c>
      <c r="M258" s="1961" t="s">
        <v>795</v>
      </c>
      <c r="N258" s="2141" t="s">
        <v>223</v>
      </c>
      <c r="O258" s="2140">
        <v>2.1</v>
      </c>
      <c r="P258" s="1829"/>
      <c r="Q258" s="1829"/>
      <c r="R258" s="1829"/>
    </row>
    <row r="259" spans="1:18" s="90" customFormat="1" ht="15" customHeight="1" thickBot="1" x14ac:dyDescent="0.3">
      <c r="A259" s="4746"/>
      <c r="B259" s="4828"/>
      <c r="C259" s="4797"/>
      <c r="D259" s="4716"/>
      <c r="E259" s="1805"/>
      <c r="F259" s="4741"/>
      <c r="G259" s="4815"/>
      <c r="H259" s="4709"/>
      <c r="I259" s="4962"/>
      <c r="J259" s="2131"/>
      <c r="K259" s="1947" t="s">
        <v>220</v>
      </c>
      <c r="L259" s="1942">
        <v>0</v>
      </c>
      <c r="M259" s="1983"/>
      <c r="N259" s="2103"/>
      <c r="O259" s="2102"/>
      <c r="P259" s="1829"/>
      <c r="Q259" s="1829"/>
      <c r="R259" s="1829"/>
    </row>
    <row r="260" spans="1:18" s="90" customFormat="1" ht="15" customHeight="1" thickBot="1" x14ac:dyDescent="0.3">
      <c r="A260" s="4746"/>
      <c r="B260" s="4828"/>
      <c r="C260" s="4797"/>
      <c r="D260" s="4716"/>
      <c r="E260" s="1805"/>
      <c r="F260" s="4741"/>
      <c r="G260" s="4815"/>
      <c r="H260" s="4709"/>
      <c r="I260" s="4962"/>
      <c r="J260" s="2131"/>
      <c r="K260" s="2117" t="s">
        <v>29</v>
      </c>
      <c r="L260" s="1963">
        <v>230.11</v>
      </c>
      <c r="M260" s="1836"/>
      <c r="N260" s="2139"/>
      <c r="O260" s="2138"/>
      <c r="P260" s="1829"/>
      <c r="Q260" s="1829"/>
      <c r="R260" s="1829"/>
    </row>
    <row r="261" spans="1:18" s="90" customFormat="1" ht="15" customHeight="1" thickBot="1" x14ac:dyDescent="0.3">
      <c r="A261" s="4745"/>
      <c r="B261" s="4829"/>
      <c r="C261" s="4798"/>
      <c r="D261" s="4717"/>
      <c r="E261" s="1775"/>
      <c r="F261" s="4735"/>
      <c r="G261" s="4816"/>
      <c r="H261" s="4710"/>
      <c r="I261" s="4962"/>
      <c r="J261" s="2131"/>
      <c r="K261" s="1940" t="s">
        <v>32</v>
      </c>
      <c r="L261" s="1955">
        <f>SUM(L258:L260)</f>
        <v>461.11</v>
      </c>
      <c r="M261" s="1987"/>
      <c r="N261" s="2137"/>
      <c r="O261" s="2136"/>
      <c r="P261" s="1829"/>
      <c r="Q261" s="1829"/>
      <c r="R261" s="1829"/>
    </row>
    <row r="262" spans="1:18" s="90" customFormat="1" ht="27" customHeight="1" x14ac:dyDescent="0.25">
      <c r="A262" s="4744" t="s">
        <v>38</v>
      </c>
      <c r="B262" s="4827" t="s">
        <v>10</v>
      </c>
      <c r="C262" s="4796" t="s">
        <v>10</v>
      </c>
      <c r="D262" s="4715" t="s">
        <v>42</v>
      </c>
      <c r="E262" s="1781"/>
      <c r="F262" s="4734" t="s">
        <v>794</v>
      </c>
      <c r="G262" s="4814" t="s">
        <v>392</v>
      </c>
      <c r="H262" s="4708" t="s">
        <v>20</v>
      </c>
      <c r="I262" s="4962"/>
      <c r="J262" s="2131"/>
      <c r="K262" s="1952" t="s">
        <v>22</v>
      </c>
      <c r="L262" s="2107">
        <v>0</v>
      </c>
      <c r="M262" s="2135" t="s">
        <v>793</v>
      </c>
      <c r="N262" s="2134" t="s">
        <v>223</v>
      </c>
      <c r="O262" s="2133">
        <v>0.77700000000000002</v>
      </c>
      <c r="P262" s="1829"/>
      <c r="Q262" s="1829"/>
      <c r="R262" s="1829"/>
    </row>
    <row r="263" spans="1:18" s="90" customFormat="1" ht="14.25" customHeight="1" x14ac:dyDescent="0.25">
      <c r="A263" s="4746"/>
      <c r="B263" s="4828"/>
      <c r="C263" s="4797"/>
      <c r="D263" s="4716"/>
      <c r="E263" s="1805"/>
      <c r="F263" s="4741"/>
      <c r="G263" s="4815"/>
      <c r="H263" s="4709"/>
      <c r="I263" s="4962"/>
      <c r="J263" s="2131"/>
      <c r="K263" s="1947" t="s">
        <v>220</v>
      </c>
      <c r="L263" s="2083">
        <v>425.7</v>
      </c>
      <c r="M263" s="2132"/>
      <c r="N263" s="2103"/>
      <c r="O263" s="2102"/>
      <c r="P263" s="1829"/>
      <c r="Q263" s="1829"/>
      <c r="R263" s="1829"/>
    </row>
    <row r="264" spans="1:18" s="90" customFormat="1" ht="15" customHeight="1" thickBot="1" x14ac:dyDescent="0.3">
      <c r="A264" s="4746"/>
      <c r="B264" s="4828"/>
      <c r="C264" s="4797"/>
      <c r="D264" s="4716"/>
      <c r="E264" s="1805"/>
      <c r="F264" s="4741"/>
      <c r="G264" s="4815"/>
      <c r="H264" s="4709"/>
      <c r="I264" s="4962"/>
      <c r="J264" s="2131"/>
      <c r="K264" s="1943" t="s">
        <v>29</v>
      </c>
      <c r="L264" s="1942">
        <v>1</v>
      </c>
      <c r="M264" s="1765"/>
      <c r="N264" s="1764"/>
      <c r="O264" s="1859"/>
      <c r="P264" s="1829"/>
      <c r="Q264" s="1829"/>
      <c r="R264" s="1829"/>
    </row>
    <row r="265" spans="1:18" s="90" customFormat="1" ht="15" customHeight="1" thickBot="1" x14ac:dyDescent="0.3">
      <c r="A265" s="4745"/>
      <c r="B265" s="4829"/>
      <c r="C265" s="4798"/>
      <c r="D265" s="4717"/>
      <c r="E265" s="1775"/>
      <c r="F265" s="4735"/>
      <c r="G265" s="4816"/>
      <c r="H265" s="4710"/>
      <c r="I265" s="4962"/>
      <c r="J265" s="2130"/>
      <c r="K265" s="1995" t="s">
        <v>32</v>
      </c>
      <c r="L265" s="1977">
        <f>SUM(L262:L264)</f>
        <v>426.7</v>
      </c>
      <c r="M265" s="1845"/>
      <c r="N265" s="1844"/>
      <c r="O265" s="1843"/>
      <c r="P265" s="1829"/>
      <c r="Q265" s="1829"/>
      <c r="R265" s="1829"/>
    </row>
    <row r="266" spans="1:18" s="90" customFormat="1" ht="55.5" customHeight="1" x14ac:dyDescent="0.25">
      <c r="A266" s="4744" t="s">
        <v>38</v>
      </c>
      <c r="B266" s="4827" t="s">
        <v>10</v>
      </c>
      <c r="C266" s="4796" t="s">
        <v>10</v>
      </c>
      <c r="D266" s="4715" t="s">
        <v>44</v>
      </c>
      <c r="E266" s="1781"/>
      <c r="F266" s="4734" t="s">
        <v>792</v>
      </c>
      <c r="G266" s="4814" t="s">
        <v>392</v>
      </c>
      <c r="H266" s="4708" t="s">
        <v>20</v>
      </c>
      <c r="I266" s="4962"/>
      <c r="J266" s="2127"/>
      <c r="K266" s="1952" t="s">
        <v>22</v>
      </c>
      <c r="L266" s="2107">
        <v>0</v>
      </c>
      <c r="M266" s="2119" t="s">
        <v>791</v>
      </c>
      <c r="N266" s="2118" t="s">
        <v>223</v>
      </c>
      <c r="O266" s="2000">
        <v>1.02</v>
      </c>
      <c r="P266" s="1829"/>
      <c r="Q266" s="1829"/>
      <c r="R266" s="1829"/>
    </row>
    <row r="267" spans="1:18" s="90" customFormat="1" ht="15" customHeight="1" x14ac:dyDescent="0.25">
      <c r="A267" s="4746"/>
      <c r="B267" s="4828"/>
      <c r="C267" s="4797"/>
      <c r="D267" s="4716"/>
      <c r="E267" s="1805"/>
      <c r="F267" s="4741"/>
      <c r="G267" s="4815"/>
      <c r="H267" s="4709"/>
      <c r="I267" s="4962"/>
      <c r="J267" s="2129"/>
      <c r="K267" s="1947" t="s">
        <v>220</v>
      </c>
      <c r="L267" s="2063">
        <v>385.7</v>
      </c>
      <c r="M267" s="1765"/>
      <c r="N267" s="1764"/>
      <c r="O267" s="1859"/>
    </row>
    <row r="268" spans="1:18" s="90" customFormat="1" ht="15" customHeight="1" thickBot="1" x14ac:dyDescent="0.3">
      <c r="A268" s="4746"/>
      <c r="B268" s="4828"/>
      <c r="C268" s="4797"/>
      <c r="D268" s="4716"/>
      <c r="E268" s="1805"/>
      <c r="F268" s="4741"/>
      <c r="G268" s="4815"/>
      <c r="H268" s="4709"/>
      <c r="I268" s="4962"/>
      <c r="J268" s="2129"/>
      <c r="K268" s="1943" t="s">
        <v>29</v>
      </c>
      <c r="L268" s="1942"/>
      <c r="M268" s="1765"/>
      <c r="N268" s="1764"/>
      <c r="O268" s="1859"/>
    </row>
    <row r="269" spans="1:18" s="90" customFormat="1" ht="15" customHeight="1" thickBot="1" x14ac:dyDescent="0.3">
      <c r="A269" s="4745"/>
      <c r="B269" s="4829"/>
      <c r="C269" s="4798"/>
      <c r="D269" s="4717"/>
      <c r="E269" s="1775"/>
      <c r="F269" s="4735"/>
      <c r="G269" s="4816"/>
      <c r="H269" s="4710"/>
      <c r="I269" s="4963"/>
      <c r="J269" s="2128"/>
      <c r="K269" s="1940" t="s">
        <v>32</v>
      </c>
      <c r="L269" s="1939">
        <f>SUM(L266:L268)</f>
        <v>385.7</v>
      </c>
      <c r="M269" s="1836"/>
      <c r="N269" s="1771"/>
      <c r="O269" s="1835"/>
    </row>
    <row r="270" spans="1:18" s="90" customFormat="1" ht="27" customHeight="1" x14ac:dyDescent="0.25">
      <c r="A270" s="4744" t="s">
        <v>38</v>
      </c>
      <c r="B270" s="4827" t="s">
        <v>10</v>
      </c>
      <c r="C270" s="4796" t="s">
        <v>10</v>
      </c>
      <c r="D270" s="4715" t="s">
        <v>47</v>
      </c>
      <c r="E270" s="1781"/>
      <c r="F270" s="4734" t="s">
        <v>790</v>
      </c>
      <c r="G270" s="4814" t="s">
        <v>392</v>
      </c>
      <c r="H270" s="4708" t="s">
        <v>20</v>
      </c>
      <c r="I270" s="2111"/>
      <c r="J270" s="2127"/>
      <c r="K270" s="1952" t="s">
        <v>22</v>
      </c>
      <c r="L270" s="2107">
        <v>0</v>
      </c>
      <c r="M270" s="2110" t="s">
        <v>789</v>
      </c>
      <c r="N270" s="2109" t="s">
        <v>223</v>
      </c>
      <c r="O270" s="1855"/>
    </row>
    <row r="271" spans="1:18" s="90" customFormat="1" ht="15" customHeight="1" x14ac:dyDescent="0.25">
      <c r="A271" s="4746"/>
      <c r="B271" s="4828"/>
      <c r="C271" s="4797"/>
      <c r="D271" s="4716"/>
      <c r="E271" s="1805"/>
      <c r="F271" s="4741"/>
      <c r="G271" s="4713"/>
      <c r="H271" s="4709"/>
      <c r="I271" s="2101"/>
      <c r="J271" s="1958"/>
      <c r="K271" s="1947" t="s">
        <v>220</v>
      </c>
      <c r="L271" s="2083">
        <v>0.2</v>
      </c>
      <c r="M271" s="1765"/>
      <c r="N271" s="1764"/>
      <c r="O271" s="1859"/>
    </row>
    <row r="272" spans="1:18" s="90" customFormat="1" ht="15" customHeight="1" thickBot="1" x14ac:dyDescent="0.3">
      <c r="A272" s="4746"/>
      <c r="B272" s="4828"/>
      <c r="C272" s="4797"/>
      <c r="D272" s="4716"/>
      <c r="E272" s="1805"/>
      <c r="F272" s="4741"/>
      <c r="G272" s="4713"/>
      <c r="H272" s="4709"/>
      <c r="I272" s="2101"/>
      <c r="J272" s="1958"/>
      <c r="K272" s="1943" t="s">
        <v>29</v>
      </c>
      <c r="L272" s="1942"/>
      <c r="M272" s="1765"/>
      <c r="N272" s="1764"/>
      <c r="O272" s="1859"/>
    </row>
    <row r="273" spans="1:15" s="90" customFormat="1" ht="15" customHeight="1" thickBot="1" x14ac:dyDescent="0.3">
      <c r="A273" s="4745"/>
      <c r="B273" s="4829"/>
      <c r="C273" s="4798"/>
      <c r="D273" s="4717"/>
      <c r="E273" s="1775"/>
      <c r="F273" s="4735"/>
      <c r="G273" s="4714"/>
      <c r="H273" s="4710"/>
      <c r="I273" s="2108"/>
      <c r="J273" s="2047"/>
      <c r="K273" s="1940" t="s">
        <v>32</v>
      </c>
      <c r="L273" s="1939">
        <f>SUM(L270:L272)</f>
        <v>0.2</v>
      </c>
      <c r="M273" s="1836"/>
      <c r="N273" s="1771"/>
      <c r="O273" s="1835"/>
    </row>
    <row r="274" spans="1:15" s="90" customFormat="1" ht="27" customHeight="1" thickBot="1" x14ac:dyDescent="0.3">
      <c r="A274" s="4746" t="s">
        <v>38</v>
      </c>
      <c r="B274" s="4828" t="s">
        <v>10</v>
      </c>
      <c r="C274" s="4797" t="s">
        <v>10</v>
      </c>
      <c r="D274" s="4716" t="s">
        <v>63</v>
      </c>
      <c r="E274" s="1805"/>
      <c r="F274" s="4741" t="s">
        <v>788</v>
      </c>
      <c r="G274" s="4713" t="s">
        <v>392</v>
      </c>
      <c r="H274" s="4709" t="s">
        <v>20</v>
      </c>
      <c r="I274" s="2101"/>
      <c r="J274" s="1986"/>
      <c r="K274" s="1985" t="s">
        <v>22</v>
      </c>
      <c r="L274" s="1942">
        <v>0</v>
      </c>
      <c r="M274" s="2126" t="s">
        <v>787</v>
      </c>
      <c r="N274" s="2125" t="s">
        <v>223</v>
      </c>
      <c r="O274" s="1867"/>
    </row>
    <row r="275" spans="1:15" s="90" customFormat="1" ht="15" customHeight="1" thickBot="1" x14ac:dyDescent="0.3">
      <c r="A275" s="4746"/>
      <c r="B275" s="4828"/>
      <c r="C275" s="4797"/>
      <c r="D275" s="4716"/>
      <c r="E275" s="1805"/>
      <c r="F275" s="4741"/>
      <c r="G275" s="4713"/>
      <c r="H275" s="4709"/>
      <c r="I275" s="2101"/>
      <c r="J275" s="1944"/>
      <c r="K275" s="1947" t="s">
        <v>220</v>
      </c>
      <c r="L275" s="1942">
        <v>0</v>
      </c>
      <c r="M275" s="2126"/>
      <c r="N275" s="2125"/>
      <c r="O275" s="1859"/>
    </row>
    <row r="276" spans="1:15" s="90" customFormat="1" ht="15" customHeight="1" thickBot="1" x14ac:dyDescent="0.3">
      <c r="A276" s="4746"/>
      <c r="B276" s="4828"/>
      <c r="C276" s="4797"/>
      <c r="D276" s="4716"/>
      <c r="E276" s="1805"/>
      <c r="F276" s="4741"/>
      <c r="G276" s="4713"/>
      <c r="H276" s="4709"/>
      <c r="I276" s="2101"/>
      <c r="J276" s="1944"/>
      <c r="K276" s="1943" t="s">
        <v>29</v>
      </c>
      <c r="L276" s="1942"/>
      <c r="M276" s="1765"/>
      <c r="N276" s="1764"/>
      <c r="O276" s="1859"/>
    </row>
    <row r="277" spans="1:15" s="90" customFormat="1" ht="15" customHeight="1" thickBot="1" x14ac:dyDescent="0.3">
      <c r="A277" s="4746"/>
      <c r="B277" s="4828"/>
      <c r="C277" s="4797"/>
      <c r="D277" s="4716"/>
      <c r="E277" s="1805"/>
      <c r="F277" s="4741"/>
      <c r="G277" s="4713"/>
      <c r="H277" s="4709"/>
      <c r="I277" s="2101"/>
      <c r="J277" s="2124"/>
      <c r="K277" s="1940" t="s">
        <v>32</v>
      </c>
      <c r="L277" s="1977">
        <f>SUM(L274:L276)</f>
        <v>0</v>
      </c>
      <c r="M277" s="1845"/>
      <c r="N277" s="1844"/>
      <c r="O277" s="1843"/>
    </row>
    <row r="278" spans="1:15" s="90" customFormat="1" ht="25.5" customHeight="1" x14ac:dyDescent="0.25">
      <c r="A278" s="4744" t="s">
        <v>38</v>
      </c>
      <c r="B278" s="4827" t="s">
        <v>10</v>
      </c>
      <c r="C278" s="4796" t="s">
        <v>10</v>
      </c>
      <c r="D278" s="4715" t="s">
        <v>66</v>
      </c>
      <c r="E278" s="2123"/>
      <c r="F278" s="3732" t="s">
        <v>786</v>
      </c>
      <c r="G278" s="4712" t="s">
        <v>392</v>
      </c>
      <c r="H278" s="4708" t="s">
        <v>20</v>
      </c>
      <c r="I278" s="2111" t="s">
        <v>472</v>
      </c>
      <c r="J278" s="1953"/>
      <c r="K278" s="1952" t="s">
        <v>22</v>
      </c>
      <c r="L278" s="2107">
        <v>0</v>
      </c>
      <c r="M278" s="1770"/>
      <c r="N278" s="1769"/>
      <c r="O278" s="1855"/>
    </row>
    <row r="279" spans="1:15" s="90" customFormat="1" ht="15" customHeight="1" x14ac:dyDescent="0.25">
      <c r="A279" s="4746"/>
      <c r="B279" s="4828"/>
      <c r="C279" s="4797"/>
      <c r="D279" s="4716"/>
      <c r="E279" s="1973"/>
      <c r="F279" s="4865"/>
      <c r="G279" s="4713"/>
      <c r="H279" s="4709"/>
      <c r="I279" s="2101"/>
      <c r="J279" s="1944"/>
      <c r="K279" s="1947" t="s">
        <v>220</v>
      </c>
      <c r="L279" s="2063"/>
      <c r="M279" s="1765"/>
      <c r="N279" s="1764"/>
      <c r="O279" s="1859"/>
    </row>
    <row r="280" spans="1:15" s="90" customFormat="1" ht="21.75" customHeight="1" thickBot="1" x14ac:dyDescent="0.3">
      <c r="A280" s="4746"/>
      <c r="B280" s="4828"/>
      <c r="C280" s="4797"/>
      <c r="D280" s="4716"/>
      <c r="E280" s="1973"/>
      <c r="F280" s="4865"/>
      <c r="G280" s="4713"/>
      <c r="H280" s="4709"/>
      <c r="I280" s="2101"/>
      <c r="J280" s="1944"/>
      <c r="K280" s="1943" t="s">
        <v>29</v>
      </c>
      <c r="L280" s="1942"/>
      <c r="M280" s="1765"/>
      <c r="N280" s="1764"/>
      <c r="O280" s="1859"/>
    </row>
    <row r="281" spans="1:15" s="90" customFormat="1" ht="15" customHeight="1" thickBot="1" x14ac:dyDescent="0.3">
      <c r="A281" s="4745"/>
      <c r="B281" s="4829"/>
      <c r="C281" s="4798"/>
      <c r="D281" s="4717"/>
      <c r="E281" s="2005"/>
      <c r="F281" s="3733"/>
      <c r="G281" s="4714"/>
      <c r="H281" s="4710"/>
      <c r="I281" s="2108"/>
      <c r="J281" s="2062"/>
      <c r="K281" s="1940" t="s">
        <v>32</v>
      </c>
      <c r="L281" s="1955">
        <f>SUM(L278:L280)</f>
        <v>0</v>
      </c>
      <c r="M281" s="1836"/>
      <c r="N281" s="1771"/>
      <c r="O281" s="1835"/>
    </row>
    <row r="282" spans="1:15" s="90" customFormat="1" ht="28.5" customHeight="1" thickBot="1" x14ac:dyDescent="0.3">
      <c r="A282" s="4744" t="s">
        <v>38</v>
      </c>
      <c r="B282" s="4827" t="s">
        <v>10</v>
      </c>
      <c r="C282" s="4796" t="s">
        <v>10</v>
      </c>
      <c r="D282" s="4715" t="s">
        <v>68</v>
      </c>
      <c r="E282" s="4753"/>
      <c r="F282" s="4734" t="s">
        <v>785</v>
      </c>
      <c r="G282" s="4712" t="s">
        <v>392</v>
      </c>
      <c r="H282" s="4709" t="s">
        <v>20</v>
      </c>
      <c r="I282" s="2101"/>
      <c r="J282" s="1986"/>
      <c r="K282" s="1952" t="s">
        <v>22</v>
      </c>
      <c r="L282" s="2107">
        <v>0</v>
      </c>
      <c r="M282" s="2122" t="s">
        <v>779</v>
      </c>
      <c r="N282" s="2012" t="s">
        <v>223</v>
      </c>
      <c r="O282" s="2121"/>
    </row>
    <row r="283" spans="1:15" s="90" customFormat="1" ht="15" customHeight="1" x14ac:dyDescent="0.25">
      <c r="A283" s="4746"/>
      <c r="B283" s="4828"/>
      <c r="C283" s="4797"/>
      <c r="D283" s="4716"/>
      <c r="E283" s="4754"/>
      <c r="F283" s="4741"/>
      <c r="G283" s="4713"/>
      <c r="H283" s="4709"/>
      <c r="I283" s="2101"/>
      <c r="J283" s="1944"/>
      <c r="K283" s="1985" t="s">
        <v>220</v>
      </c>
      <c r="L283" s="2063">
        <v>1373</v>
      </c>
      <c r="M283" s="1770"/>
      <c r="N283" s="1769"/>
      <c r="O283" s="1855"/>
    </row>
    <row r="284" spans="1:15" s="90" customFormat="1" ht="15" customHeight="1" thickBot="1" x14ac:dyDescent="0.3">
      <c r="A284" s="4746"/>
      <c r="B284" s="4828"/>
      <c r="C284" s="4797"/>
      <c r="D284" s="4716"/>
      <c r="E284" s="4754"/>
      <c r="F284" s="4741"/>
      <c r="G284" s="4713"/>
      <c r="H284" s="4709"/>
      <c r="I284" s="2101"/>
      <c r="J284" s="1944"/>
      <c r="K284" s="1943" t="s">
        <v>29</v>
      </c>
      <c r="L284" s="1942">
        <v>7</v>
      </c>
      <c r="M284" s="1765"/>
      <c r="N284" s="1764"/>
      <c r="O284" s="1859"/>
    </row>
    <row r="285" spans="1:15" s="90" customFormat="1" ht="15" customHeight="1" thickBot="1" x14ac:dyDescent="0.3">
      <c r="A285" s="4745"/>
      <c r="B285" s="4829"/>
      <c r="C285" s="4798"/>
      <c r="D285" s="4717"/>
      <c r="E285" s="4755"/>
      <c r="F285" s="4847"/>
      <c r="G285" s="4714"/>
      <c r="H285" s="4710"/>
      <c r="I285" s="2101"/>
      <c r="J285" s="1944"/>
      <c r="K285" s="1940" t="s">
        <v>32</v>
      </c>
      <c r="L285" s="1939">
        <f>SUM(L282:L284)</f>
        <v>1380</v>
      </c>
      <c r="M285" s="1836"/>
      <c r="N285" s="1771"/>
      <c r="O285" s="1835"/>
    </row>
    <row r="286" spans="1:15" s="90" customFormat="1" ht="15" customHeight="1" x14ac:dyDescent="0.25">
      <c r="A286" s="4744" t="s">
        <v>38</v>
      </c>
      <c r="B286" s="4827" t="s">
        <v>10</v>
      </c>
      <c r="C286" s="4796" t="s">
        <v>10</v>
      </c>
      <c r="D286" s="4715" t="s">
        <v>72</v>
      </c>
      <c r="E286" s="1805"/>
      <c r="F286" s="4848" t="s">
        <v>784</v>
      </c>
      <c r="G286" s="4712" t="s">
        <v>392</v>
      </c>
      <c r="H286" s="4708" t="s">
        <v>20</v>
      </c>
      <c r="I286" s="2101"/>
      <c r="J286" s="1944"/>
      <c r="K286" s="1985" t="s">
        <v>22</v>
      </c>
      <c r="L286" s="2107">
        <v>51</v>
      </c>
      <c r="M286" s="1987"/>
      <c r="N286" s="1868"/>
      <c r="O286" s="1867"/>
    </row>
    <row r="287" spans="1:15" s="90" customFormat="1" ht="15" customHeight="1" x14ac:dyDescent="0.25">
      <c r="A287" s="4746"/>
      <c r="B287" s="4828"/>
      <c r="C287" s="4797"/>
      <c r="D287" s="4716"/>
      <c r="E287" s="1805"/>
      <c r="F287" s="4741"/>
      <c r="G287" s="4713"/>
      <c r="H287" s="4709"/>
      <c r="I287" s="2101"/>
      <c r="J287" s="1944"/>
      <c r="K287" s="1947" t="s">
        <v>220</v>
      </c>
      <c r="L287" s="2083">
        <v>326.89999999999998</v>
      </c>
      <c r="M287" s="1765"/>
      <c r="N287" s="1764"/>
      <c r="O287" s="1859"/>
    </row>
    <row r="288" spans="1:15" s="90" customFormat="1" ht="15" customHeight="1" thickBot="1" x14ac:dyDescent="0.3">
      <c r="A288" s="4746"/>
      <c r="B288" s="4828"/>
      <c r="C288" s="4797"/>
      <c r="D288" s="4716"/>
      <c r="E288" s="1805"/>
      <c r="F288" s="4741"/>
      <c r="G288" s="4713"/>
      <c r="H288" s="4709"/>
      <c r="I288" s="2101"/>
      <c r="J288" s="1944"/>
      <c r="K288" s="1947" t="s">
        <v>29</v>
      </c>
      <c r="L288" s="1942">
        <v>40</v>
      </c>
      <c r="M288" s="1765"/>
      <c r="N288" s="1764"/>
      <c r="O288" s="1859"/>
    </row>
    <row r="289" spans="1:15" s="90" customFormat="1" ht="15" customHeight="1" thickBot="1" x14ac:dyDescent="0.3">
      <c r="A289" s="4746"/>
      <c r="B289" s="4828"/>
      <c r="C289" s="4797"/>
      <c r="D289" s="4716"/>
      <c r="E289" s="1805"/>
      <c r="F289" s="4741"/>
      <c r="G289" s="4713"/>
      <c r="H289" s="4709"/>
      <c r="I289" s="2101"/>
      <c r="J289" s="1944"/>
      <c r="K289" s="2120" t="s">
        <v>221</v>
      </c>
      <c r="L289" s="1984">
        <v>261.89999999999998</v>
      </c>
      <c r="M289" s="1765"/>
      <c r="N289" s="1764"/>
      <c r="O289" s="1859"/>
    </row>
    <row r="290" spans="1:15" s="90" customFormat="1" ht="15" customHeight="1" thickBot="1" x14ac:dyDescent="0.3">
      <c r="A290" s="4745"/>
      <c r="B290" s="4829"/>
      <c r="C290" s="4798"/>
      <c r="D290" s="4717"/>
      <c r="E290" s="1805"/>
      <c r="F290" s="4741"/>
      <c r="G290" s="4714"/>
      <c r="H290" s="4710"/>
      <c r="I290" s="2101"/>
      <c r="J290" s="1944"/>
      <c r="K290" s="1995" t="s">
        <v>32</v>
      </c>
      <c r="L290" s="1977">
        <f>SUM(L286:L289)</f>
        <v>679.8</v>
      </c>
      <c r="M290" s="1845"/>
      <c r="N290" s="1844"/>
      <c r="O290" s="1843"/>
    </row>
    <row r="291" spans="1:15" s="90" customFormat="1" ht="23.25" customHeight="1" x14ac:dyDescent="0.25">
      <c r="A291" s="4744" t="s">
        <v>38</v>
      </c>
      <c r="B291" s="4827" t="s">
        <v>10</v>
      </c>
      <c r="C291" s="4796" t="s">
        <v>10</v>
      </c>
      <c r="D291" s="4715" t="s">
        <v>76</v>
      </c>
      <c r="E291" s="1781"/>
      <c r="F291" s="4734" t="s">
        <v>783</v>
      </c>
      <c r="G291" s="4712" t="s">
        <v>392</v>
      </c>
      <c r="H291" s="4708" t="s">
        <v>20</v>
      </c>
      <c r="I291" s="2101"/>
      <c r="J291" s="1944"/>
      <c r="K291" s="1952" t="s">
        <v>22</v>
      </c>
      <c r="L291" s="2107">
        <v>0</v>
      </c>
      <c r="M291" s="2119" t="s">
        <v>779</v>
      </c>
      <c r="N291" s="2118" t="s">
        <v>223</v>
      </c>
      <c r="O291" s="2000">
        <v>0.3</v>
      </c>
    </row>
    <row r="292" spans="1:15" s="90" customFormat="1" ht="15" customHeight="1" x14ac:dyDescent="0.25">
      <c r="A292" s="4746"/>
      <c r="B292" s="4828"/>
      <c r="C292" s="4797"/>
      <c r="D292" s="4716"/>
      <c r="E292" s="1805"/>
      <c r="F292" s="4741"/>
      <c r="G292" s="4713"/>
      <c r="H292" s="4709"/>
      <c r="I292" s="2101"/>
      <c r="J292" s="1944"/>
      <c r="K292" s="1947" t="s">
        <v>220</v>
      </c>
      <c r="L292" s="2063"/>
      <c r="M292" s="1765"/>
      <c r="N292" s="1764"/>
      <c r="O292" s="1859"/>
    </row>
    <row r="293" spans="1:15" s="90" customFormat="1" ht="15" customHeight="1" thickBot="1" x14ac:dyDescent="0.3">
      <c r="A293" s="4746"/>
      <c r="B293" s="4828"/>
      <c r="C293" s="4797"/>
      <c r="D293" s="4716"/>
      <c r="E293" s="1805"/>
      <c r="F293" s="4741"/>
      <c r="G293" s="4713"/>
      <c r="H293" s="4709"/>
      <c r="I293" s="2101"/>
      <c r="J293" s="1944"/>
      <c r="K293" s="2117" t="s">
        <v>29</v>
      </c>
      <c r="L293" s="1942"/>
      <c r="M293" s="1836"/>
      <c r="N293" s="1771"/>
      <c r="O293" s="1835"/>
    </row>
    <row r="294" spans="1:15" s="90" customFormat="1" ht="15" customHeight="1" thickBot="1" x14ac:dyDescent="0.3">
      <c r="A294" s="4745"/>
      <c r="B294" s="4829"/>
      <c r="C294" s="4798"/>
      <c r="D294" s="4717"/>
      <c r="E294" s="1775"/>
      <c r="F294" s="4735"/>
      <c r="G294" s="4714"/>
      <c r="H294" s="4710"/>
      <c r="I294" s="2101"/>
      <c r="J294" s="1944"/>
      <c r="K294" s="2116" t="s">
        <v>32</v>
      </c>
      <c r="L294" s="1955">
        <f>SUM(L291:L293)</f>
        <v>0</v>
      </c>
      <c r="M294" s="1987"/>
      <c r="N294" s="1868"/>
      <c r="O294" s="1867"/>
    </row>
    <row r="295" spans="1:15" s="90" customFormat="1" ht="25.5" customHeight="1" x14ac:dyDescent="0.25">
      <c r="A295" s="4744" t="s">
        <v>38</v>
      </c>
      <c r="B295" s="4827" t="s">
        <v>10</v>
      </c>
      <c r="C295" s="4796" t="s">
        <v>10</v>
      </c>
      <c r="D295" s="4715" t="s">
        <v>78</v>
      </c>
      <c r="E295" s="1781"/>
      <c r="F295" s="4734" t="s">
        <v>782</v>
      </c>
      <c r="G295" s="4712" t="s">
        <v>392</v>
      </c>
      <c r="H295" s="4708" t="s">
        <v>20</v>
      </c>
      <c r="I295" s="2101"/>
      <c r="J295" s="1944"/>
      <c r="K295" s="1952" t="s">
        <v>22</v>
      </c>
      <c r="L295" s="2107">
        <v>0</v>
      </c>
      <c r="M295" s="1788" t="s">
        <v>781</v>
      </c>
      <c r="N295" s="2115" t="s">
        <v>223</v>
      </c>
      <c r="O295" s="1859"/>
    </row>
    <row r="296" spans="1:15" s="90" customFormat="1" ht="15" customHeight="1" x14ac:dyDescent="0.25">
      <c r="A296" s="4746"/>
      <c r="B296" s="4828"/>
      <c r="C296" s="4797"/>
      <c r="D296" s="4716"/>
      <c r="E296" s="1805"/>
      <c r="F296" s="4741"/>
      <c r="G296" s="4713"/>
      <c r="H296" s="4709"/>
      <c r="I296" s="2101"/>
      <c r="J296" s="1944"/>
      <c r="K296" s="1947" t="s">
        <v>220</v>
      </c>
      <c r="L296" s="2063"/>
      <c r="M296" s="1765"/>
      <c r="N296" s="1764"/>
      <c r="O296" s="1859"/>
    </row>
    <row r="297" spans="1:15" s="90" customFormat="1" ht="15" customHeight="1" thickBot="1" x14ac:dyDescent="0.3">
      <c r="A297" s="4746"/>
      <c r="B297" s="4828"/>
      <c r="C297" s="4797"/>
      <c r="D297" s="4716"/>
      <c r="E297" s="1805"/>
      <c r="F297" s="4741"/>
      <c r="G297" s="4713"/>
      <c r="H297" s="4709"/>
      <c r="I297" s="2101"/>
      <c r="J297" s="1944"/>
      <c r="K297" s="1943" t="s">
        <v>29</v>
      </c>
      <c r="L297" s="1942"/>
      <c r="M297" s="1765"/>
      <c r="N297" s="1764"/>
      <c r="O297" s="1859"/>
    </row>
    <row r="298" spans="1:15" s="90" customFormat="1" ht="15" customHeight="1" thickBot="1" x14ac:dyDescent="0.3">
      <c r="A298" s="4746"/>
      <c r="B298" s="4828"/>
      <c r="C298" s="4797"/>
      <c r="D298" s="4716"/>
      <c r="E298" s="1805"/>
      <c r="F298" s="4741"/>
      <c r="G298" s="4713"/>
      <c r="H298" s="4709"/>
      <c r="I298" s="2101"/>
      <c r="J298" s="1996"/>
      <c r="K298" s="1995" t="s">
        <v>32</v>
      </c>
      <c r="L298" s="1977">
        <f>SUM(L295:L297)</f>
        <v>0</v>
      </c>
      <c r="M298" s="1845"/>
      <c r="N298" s="1844"/>
      <c r="O298" s="1843"/>
    </row>
    <row r="299" spans="1:15" s="90" customFormat="1" ht="31.5" customHeight="1" x14ac:dyDescent="0.25">
      <c r="A299" s="4744" t="s">
        <v>38</v>
      </c>
      <c r="B299" s="4827" t="s">
        <v>10</v>
      </c>
      <c r="C299" s="4796" t="s">
        <v>10</v>
      </c>
      <c r="D299" s="4832" t="s">
        <v>80</v>
      </c>
      <c r="E299" s="2114"/>
      <c r="F299" s="4734" t="s">
        <v>780</v>
      </c>
      <c r="G299" s="4712" t="s">
        <v>392</v>
      </c>
      <c r="H299" s="4708" t="s">
        <v>20</v>
      </c>
      <c r="I299" s="2111" t="s">
        <v>472</v>
      </c>
      <c r="J299" s="1994"/>
      <c r="K299" s="1952" t="s">
        <v>22</v>
      </c>
      <c r="L299" s="2107">
        <v>11</v>
      </c>
      <c r="M299" s="2002" t="s">
        <v>779</v>
      </c>
      <c r="N299" s="2037" t="s">
        <v>223</v>
      </c>
      <c r="O299" s="1855"/>
    </row>
    <row r="300" spans="1:15" s="90" customFormat="1" ht="33" customHeight="1" x14ac:dyDescent="0.25">
      <c r="A300" s="4746"/>
      <c r="B300" s="4828"/>
      <c r="C300" s="4797"/>
      <c r="D300" s="4833"/>
      <c r="E300" s="2113"/>
      <c r="F300" s="4741"/>
      <c r="G300" s="4713"/>
      <c r="H300" s="4709"/>
      <c r="I300" s="2101"/>
      <c r="J300" s="1990"/>
      <c r="K300" s="1947" t="s">
        <v>220</v>
      </c>
      <c r="L300" s="2063"/>
      <c r="M300" s="1765"/>
      <c r="N300" s="1764"/>
      <c r="O300" s="1859"/>
    </row>
    <row r="301" spans="1:15" s="90" customFormat="1" ht="19.5" customHeight="1" thickBot="1" x14ac:dyDescent="0.3">
      <c r="A301" s="4746"/>
      <c r="B301" s="4828"/>
      <c r="C301" s="4797"/>
      <c r="D301" s="4833"/>
      <c r="E301" s="2113"/>
      <c r="F301" s="4741"/>
      <c r="G301" s="4713"/>
      <c r="H301" s="4709"/>
      <c r="I301" s="2101"/>
      <c r="J301" s="1990"/>
      <c r="K301" s="1943" t="s">
        <v>29</v>
      </c>
      <c r="L301" s="1942"/>
      <c r="M301" s="1765"/>
      <c r="N301" s="1764"/>
      <c r="O301" s="1859"/>
    </row>
    <row r="302" spans="1:15" s="90" customFormat="1" ht="24.75" customHeight="1" thickBot="1" x14ac:dyDescent="0.3">
      <c r="A302" s="4745"/>
      <c r="B302" s="4829"/>
      <c r="C302" s="4798"/>
      <c r="D302" s="4834"/>
      <c r="E302" s="2112"/>
      <c r="F302" s="4735"/>
      <c r="G302" s="4714"/>
      <c r="H302" s="4710"/>
      <c r="I302" s="2108"/>
      <c r="J302" s="2047"/>
      <c r="K302" s="1940" t="s">
        <v>32</v>
      </c>
      <c r="L302" s="1939">
        <f>SUM(L299:L301)</f>
        <v>11</v>
      </c>
      <c r="M302" s="1836"/>
      <c r="N302" s="1771"/>
      <c r="O302" s="1835"/>
    </row>
    <row r="303" spans="1:15" s="90" customFormat="1" ht="24.75" customHeight="1" x14ac:dyDescent="0.25">
      <c r="A303" s="4744" t="s">
        <v>38</v>
      </c>
      <c r="B303" s="4827" t="s">
        <v>10</v>
      </c>
      <c r="C303" s="4796" t="s">
        <v>10</v>
      </c>
      <c r="D303" s="4715" t="s">
        <v>83</v>
      </c>
      <c r="E303" s="1781"/>
      <c r="F303" s="1812" t="s">
        <v>778</v>
      </c>
      <c r="G303" s="4712" t="s">
        <v>392</v>
      </c>
      <c r="H303" s="4708" t="s">
        <v>20</v>
      </c>
      <c r="I303" s="2111"/>
      <c r="J303" s="1953"/>
      <c r="K303" s="1952" t="s">
        <v>22</v>
      </c>
      <c r="L303" s="2107">
        <v>0</v>
      </c>
      <c r="M303" s="2110" t="s">
        <v>777</v>
      </c>
      <c r="N303" s="2109" t="s">
        <v>223</v>
      </c>
      <c r="O303" s="1855"/>
    </row>
    <row r="304" spans="1:15" s="90" customFormat="1" ht="18.75" customHeight="1" x14ac:dyDescent="0.25">
      <c r="A304" s="4746"/>
      <c r="B304" s="4828"/>
      <c r="C304" s="4797"/>
      <c r="D304" s="4716"/>
      <c r="E304" s="1805"/>
      <c r="F304" s="1946"/>
      <c r="G304" s="4713"/>
      <c r="H304" s="4709"/>
      <c r="I304" s="2101"/>
      <c r="J304" s="1944"/>
      <c r="K304" s="1947" t="s">
        <v>220</v>
      </c>
      <c r="L304" s="2063"/>
      <c r="M304" s="1765"/>
      <c r="N304" s="1764"/>
      <c r="O304" s="1859"/>
    </row>
    <row r="305" spans="1:15" s="90" customFormat="1" ht="15" customHeight="1" thickBot="1" x14ac:dyDescent="0.3">
      <c r="A305" s="4746"/>
      <c r="B305" s="4828"/>
      <c r="C305" s="4797"/>
      <c r="D305" s="4716"/>
      <c r="E305" s="1805"/>
      <c r="F305" s="1946"/>
      <c r="G305" s="4713"/>
      <c r="H305" s="4709"/>
      <c r="I305" s="2101"/>
      <c r="J305" s="1944"/>
      <c r="K305" s="1943" t="s">
        <v>29</v>
      </c>
      <c r="L305" s="1942"/>
      <c r="M305" s="1765"/>
      <c r="N305" s="1764"/>
      <c r="O305" s="1859"/>
    </row>
    <row r="306" spans="1:15" s="90" customFormat="1" ht="15" customHeight="1" thickBot="1" x14ac:dyDescent="0.3">
      <c r="A306" s="4745"/>
      <c r="B306" s="4829"/>
      <c r="C306" s="4798"/>
      <c r="D306" s="4717"/>
      <c r="E306" s="1775"/>
      <c r="F306" s="1811"/>
      <c r="G306" s="4714"/>
      <c r="H306" s="4710"/>
      <c r="I306" s="2108"/>
      <c r="J306" s="2062"/>
      <c r="K306" s="1940" t="s">
        <v>32</v>
      </c>
      <c r="L306" s="1939">
        <f>SUM(L303:L305)</f>
        <v>0</v>
      </c>
      <c r="M306" s="1836"/>
      <c r="N306" s="1771"/>
      <c r="O306" s="1835"/>
    </row>
    <row r="307" spans="1:15" s="90" customFormat="1" ht="29.25" customHeight="1" x14ac:dyDescent="0.25">
      <c r="A307" s="4746" t="s">
        <v>38</v>
      </c>
      <c r="B307" s="4828" t="s">
        <v>10</v>
      </c>
      <c r="C307" s="4797" t="s">
        <v>10</v>
      </c>
      <c r="D307" s="4716" t="s">
        <v>85</v>
      </c>
      <c r="E307" s="1805"/>
      <c r="F307" s="1946" t="s">
        <v>695</v>
      </c>
      <c r="G307" s="4713" t="s">
        <v>392</v>
      </c>
      <c r="H307" s="4709" t="s">
        <v>20</v>
      </c>
      <c r="I307" s="2101"/>
      <c r="J307" s="1986"/>
      <c r="K307" s="1985" t="s">
        <v>22</v>
      </c>
      <c r="L307" s="2107">
        <v>112.1</v>
      </c>
      <c r="M307" s="2106" t="s">
        <v>776</v>
      </c>
      <c r="N307" s="2092" t="s">
        <v>360</v>
      </c>
      <c r="O307" s="2105">
        <v>3</v>
      </c>
    </row>
    <row r="308" spans="1:15" s="90" customFormat="1" ht="15" customHeight="1" x14ac:dyDescent="0.25">
      <c r="A308" s="4746"/>
      <c r="B308" s="4828"/>
      <c r="C308" s="4797"/>
      <c r="D308" s="4716"/>
      <c r="E308" s="1805"/>
      <c r="F308" s="1946"/>
      <c r="G308" s="4713"/>
      <c r="H308" s="4709"/>
      <c r="I308" s="2101"/>
      <c r="J308" s="1944"/>
      <c r="K308" s="1947" t="s">
        <v>220</v>
      </c>
      <c r="L308" s="2063"/>
      <c r="M308" s="2104"/>
      <c r="N308" s="2103"/>
      <c r="O308" s="2102"/>
    </row>
    <row r="309" spans="1:15" s="90" customFormat="1" ht="15" customHeight="1" thickBot="1" x14ac:dyDescent="0.3">
      <c r="A309" s="4746"/>
      <c r="B309" s="4828"/>
      <c r="C309" s="4797"/>
      <c r="D309" s="4716"/>
      <c r="E309" s="1805"/>
      <c r="F309" s="1946"/>
      <c r="G309" s="4713"/>
      <c r="H309" s="4709"/>
      <c r="I309" s="2101"/>
      <c r="J309" s="1944"/>
      <c r="K309" s="1943" t="s">
        <v>29</v>
      </c>
      <c r="L309" s="1942"/>
      <c r="M309" s="2104"/>
      <c r="N309" s="2103"/>
      <c r="O309" s="2102"/>
    </row>
    <row r="310" spans="1:15" s="90" customFormat="1" ht="15" customHeight="1" thickBot="1" x14ac:dyDescent="0.3">
      <c r="A310" s="4746"/>
      <c r="B310" s="4828"/>
      <c r="C310" s="4797"/>
      <c r="D310" s="4716"/>
      <c r="E310" s="1805"/>
      <c r="F310" s="1946"/>
      <c r="G310" s="4713"/>
      <c r="H310" s="4709"/>
      <c r="I310" s="2101"/>
      <c r="J310" s="1996"/>
      <c r="K310" s="1995" t="s">
        <v>32</v>
      </c>
      <c r="L310" s="1977">
        <f>SUM(L307:L309)</f>
        <v>112.1</v>
      </c>
      <c r="M310" s="2100"/>
      <c r="N310" s="2099"/>
      <c r="O310" s="2098"/>
    </row>
    <row r="311" spans="1:15" s="90" customFormat="1" ht="28.5" customHeight="1" x14ac:dyDescent="0.25">
      <c r="A311" s="4744" t="s">
        <v>38</v>
      </c>
      <c r="B311" s="4827" t="s">
        <v>10</v>
      </c>
      <c r="C311" s="4796" t="s">
        <v>10</v>
      </c>
      <c r="D311" s="4715" t="s">
        <v>775</v>
      </c>
      <c r="E311" s="1781"/>
      <c r="F311" s="1812" t="s">
        <v>774</v>
      </c>
      <c r="G311" s="4712" t="s">
        <v>392</v>
      </c>
      <c r="H311" s="4708" t="s">
        <v>20</v>
      </c>
      <c r="I311" s="4705"/>
      <c r="J311" s="1953"/>
      <c r="K311" s="1952" t="s">
        <v>22</v>
      </c>
      <c r="L311" s="2066">
        <v>10</v>
      </c>
      <c r="M311" s="2097" t="s">
        <v>773</v>
      </c>
      <c r="N311" s="2096" t="s">
        <v>360</v>
      </c>
      <c r="O311" s="2095">
        <v>18</v>
      </c>
    </row>
    <row r="312" spans="1:15" s="90" customFormat="1" ht="15" customHeight="1" x14ac:dyDescent="0.25">
      <c r="A312" s="4746"/>
      <c r="B312" s="4828"/>
      <c r="C312" s="4797"/>
      <c r="D312" s="4716"/>
      <c r="E312" s="1805"/>
      <c r="F312" s="1946"/>
      <c r="G312" s="4713"/>
      <c r="H312" s="4709"/>
      <c r="I312" s="4706"/>
      <c r="J312" s="1944"/>
      <c r="K312" s="1947" t="s">
        <v>220</v>
      </c>
      <c r="L312" s="2063"/>
      <c r="M312" s="1765"/>
      <c r="N312" s="1764"/>
      <c r="O312" s="1859"/>
    </row>
    <row r="313" spans="1:15" s="90" customFormat="1" ht="15" customHeight="1" thickBot="1" x14ac:dyDescent="0.3">
      <c r="A313" s="4746"/>
      <c r="B313" s="4828"/>
      <c r="C313" s="4797"/>
      <c r="D313" s="4716"/>
      <c r="E313" s="1805"/>
      <c r="F313" s="1946"/>
      <c r="G313" s="4713"/>
      <c r="H313" s="4709"/>
      <c r="I313" s="4706"/>
      <c r="J313" s="1944"/>
      <c r="K313" s="1943" t="s">
        <v>29</v>
      </c>
      <c r="L313" s="1942"/>
      <c r="M313" s="1765"/>
      <c r="N313" s="1764"/>
      <c r="O313" s="1859"/>
    </row>
    <row r="314" spans="1:15" s="90" customFormat="1" ht="15" customHeight="1" thickBot="1" x14ac:dyDescent="0.3">
      <c r="A314" s="4745"/>
      <c r="B314" s="4829"/>
      <c r="C314" s="4798"/>
      <c r="D314" s="4717"/>
      <c r="E314" s="1775"/>
      <c r="F314" s="1811"/>
      <c r="G314" s="4714"/>
      <c r="H314" s="4710"/>
      <c r="I314" s="4707"/>
      <c r="J314" s="1897"/>
      <c r="K314" s="1940" t="s">
        <v>32</v>
      </c>
      <c r="L314" s="1939">
        <f>SUM(L311:L313)</f>
        <v>10</v>
      </c>
      <c r="M314" s="1836"/>
      <c r="N314" s="1771"/>
      <c r="O314" s="1835"/>
    </row>
    <row r="315" spans="1:15" s="90" customFormat="1" ht="15" customHeight="1" x14ac:dyDescent="0.25">
      <c r="A315" s="4746" t="s">
        <v>38</v>
      </c>
      <c r="B315" s="4828" t="s">
        <v>10</v>
      </c>
      <c r="C315" s="4797" t="s">
        <v>10</v>
      </c>
      <c r="D315" s="4716" t="s">
        <v>772</v>
      </c>
      <c r="E315" s="1805"/>
      <c r="F315" s="4741" t="s">
        <v>771</v>
      </c>
      <c r="G315" s="4713" t="s">
        <v>392</v>
      </c>
      <c r="H315" s="4709" t="s">
        <v>20</v>
      </c>
      <c r="I315" s="4706"/>
      <c r="J315" s="1986"/>
      <c r="K315" s="1985" t="s">
        <v>22</v>
      </c>
      <c r="L315" s="2094"/>
      <c r="M315" s="2093" t="s">
        <v>770</v>
      </c>
      <c r="N315" s="2092" t="s">
        <v>360</v>
      </c>
      <c r="O315" s="2091">
        <v>1</v>
      </c>
    </row>
    <row r="316" spans="1:15" s="90" customFormat="1" ht="15" customHeight="1" x14ac:dyDescent="0.25">
      <c r="A316" s="4746"/>
      <c r="B316" s="4828"/>
      <c r="C316" s="4797"/>
      <c r="D316" s="4716"/>
      <c r="E316" s="1805"/>
      <c r="F316" s="4741"/>
      <c r="G316" s="4713"/>
      <c r="H316" s="4709"/>
      <c r="I316" s="4706"/>
      <c r="J316" s="1944"/>
      <c r="K316" s="1947" t="s">
        <v>220</v>
      </c>
      <c r="L316" s="2063"/>
      <c r="M316" s="1765"/>
      <c r="N316" s="1764"/>
      <c r="O316" s="1859"/>
    </row>
    <row r="317" spans="1:15" s="90" customFormat="1" ht="15" customHeight="1" thickBot="1" x14ac:dyDescent="0.3">
      <c r="A317" s="4746"/>
      <c r="B317" s="4828"/>
      <c r="C317" s="4797"/>
      <c r="D317" s="4716"/>
      <c r="E317" s="1805"/>
      <c r="F317" s="4741"/>
      <c r="G317" s="4713"/>
      <c r="H317" s="4709"/>
      <c r="I317" s="4706"/>
      <c r="J317" s="1944"/>
      <c r="K317" s="1943" t="s">
        <v>29</v>
      </c>
      <c r="L317" s="1942">
        <v>86.8</v>
      </c>
      <c r="M317" s="1765"/>
      <c r="N317" s="1764"/>
      <c r="O317" s="1859"/>
    </row>
    <row r="318" spans="1:15" s="90" customFormat="1" ht="15" customHeight="1" thickBot="1" x14ac:dyDescent="0.3">
      <c r="A318" s="4745"/>
      <c r="B318" s="4829"/>
      <c r="C318" s="4798"/>
      <c r="D318" s="4717"/>
      <c r="E318" s="1775"/>
      <c r="F318" s="4735"/>
      <c r="G318" s="4714"/>
      <c r="H318" s="4710"/>
      <c r="I318" s="4707"/>
      <c r="J318" s="1897"/>
      <c r="K318" s="1940" t="s">
        <v>32</v>
      </c>
      <c r="L318" s="1939">
        <f>SUM(L315:L317)</f>
        <v>86.8</v>
      </c>
      <c r="M318" s="1845"/>
      <c r="N318" s="1844"/>
      <c r="O318" s="1843"/>
    </row>
    <row r="319" spans="1:15" s="90" customFormat="1" ht="15" customHeight="1" x14ac:dyDescent="0.25">
      <c r="A319" s="4746"/>
      <c r="B319" s="4828"/>
      <c r="C319" s="4797"/>
      <c r="D319" s="2090"/>
      <c r="E319" s="1781"/>
      <c r="F319" s="2089"/>
      <c r="G319" s="2077"/>
      <c r="H319" s="2076"/>
      <c r="I319" s="2075"/>
      <c r="J319" s="1903"/>
      <c r="K319" s="2088"/>
      <c r="L319" s="2066"/>
      <c r="M319" s="2087"/>
      <c r="N319" s="2086"/>
      <c r="O319" s="2085"/>
    </row>
    <row r="320" spans="1:15" s="90" customFormat="1" ht="15" customHeight="1" x14ac:dyDescent="0.25">
      <c r="A320" s="4746"/>
      <c r="B320" s="4828"/>
      <c r="C320" s="4797"/>
      <c r="D320" s="2078"/>
      <c r="E320" s="1805"/>
      <c r="F320" s="2082"/>
      <c r="G320" s="2077"/>
      <c r="H320" s="2076"/>
      <c r="I320" s="2075"/>
      <c r="J320" s="1903"/>
      <c r="K320" s="2084"/>
      <c r="L320" s="2083"/>
      <c r="M320" s="2080"/>
      <c r="N320" s="1824"/>
      <c r="O320" s="2079"/>
    </row>
    <row r="321" spans="1:19" s="90" customFormat="1" ht="15" customHeight="1" thickBot="1" x14ac:dyDescent="0.3">
      <c r="A321" s="4746"/>
      <c r="B321" s="4828"/>
      <c r="C321" s="4797"/>
      <c r="D321" s="2078"/>
      <c r="E321" s="1805"/>
      <c r="F321" s="2082"/>
      <c r="G321" s="2077"/>
      <c r="H321" s="2076"/>
      <c r="I321" s="2075"/>
      <c r="J321" s="1903"/>
      <c r="K321" s="2081"/>
      <c r="L321" s="1984"/>
      <c r="M321" s="2080"/>
      <c r="N321" s="1824"/>
      <c r="O321" s="2079"/>
    </row>
    <row r="322" spans="1:19" s="90" customFormat="1" ht="15" customHeight="1" thickBot="1" x14ac:dyDescent="0.3">
      <c r="A322" s="4745"/>
      <c r="B322" s="4829"/>
      <c r="C322" s="4798"/>
      <c r="D322" s="2078"/>
      <c r="E322" s="1775"/>
      <c r="F322" s="273"/>
      <c r="G322" s="2077"/>
      <c r="H322" s="2076"/>
      <c r="I322" s="2075"/>
      <c r="J322" s="1903"/>
      <c r="K322" s="1761"/>
      <c r="L322" s="1999"/>
      <c r="M322" s="1759"/>
      <c r="N322" s="1758"/>
      <c r="O322" s="2068"/>
    </row>
    <row r="323" spans="1:19" s="90" customFormat="1" ht="15" customHeight="1" thickBot="1" x14ac:dyDescent="0.3">
      <c r="A323" s="4744" t="s">
        <v>38</v>
      </c>
      <c r="B323" s="4827" t="s">
        <v>10</v>
      </c>
      <c r="C323" s="4796" t="s">
        <v>33</v>
      </c>
      <c r="D323" s="4773" t="s">
        <v>769</v>
      </c>
      <c r="E323" s="4774"/>
      <c r="F323" s="4775"/>
      <c r="G323" s="4712" t="s">
        <v>385</v>
      </c>
      <c r="H323" s="4708" t="s">
        <v>20</v>
      </c>
      <c r="I323" s="4705" t="s">
        <v>472</v>
      </c>
      <c r="J323" s="4723" t="s">
        <v>187</v>
      </c>
      <c r="K323" s="2018" t="s">
        <v>22</v>
      </c>
      <c r="L323" s="2074">
        <f>L327+L331+L335+L339</f>
        <v>1910.7</v>
      </c>
      <c r="M323" s="1770"/>
      <c r="N323" s="1769"/>
      <c r="O323" s="1855"/>
      <c r="P323" s="1793"/>
      <c r="Q323" s="1793"/>
      <c r="R323" s="1793"/>
      <c r="S323" s="1793"/>
    </row>
    <row r="324" spans="1:19" s="90" customFormat="1" ht="15" customHeight="1" thickBot="1" x14ac:dyDescent="0.3">
      <c r="A324" s="4746"/>
      <c r="B324" s="4828"/>
      <c r="C324" s="4797"/>
      <c r="D324" s="4776"/>
      <c r="E324" s="4777"/>
      <c r="F324" s="4778"/>
      <c r="G324" s="4713"/>
      <c r="H324" s="4709"/>
      <c r="I324" s="4706"/>
      <c r="J324" s="4724"/>
      <c r="K324" s="2073" t="s">
        <v>220</v>
      </c>
      <c r="L324" s="2072">
        <f>L328+L332+L336+L340</f>
        <v>0</v>
      </c>
      <c r="M324" s="1845"/>
      <c r="N324" s="1844"/>
      <c r="O324" s="1843"/>
    </row>
    <row r="325" spans="1:19" s="90" customFormat="1" ht="21.75" customHeight="1" thickBot="1" x14ac:dyDescent="0.3">
      <c r="A325" s="4746"/>
      <c r="B325" s="4828"/>
      <c r="C325" s="4797"/>
      <c r="D325" s="4776"/>
      <c r="E325" s="4777"/>
      <c r="F325" s="4778"/>
      <c r="G325" s="4713"/>
      <c r="H325" s="4709"/>
      <c r="I325" s="4706"/>
      <c r="J325" s="4724"/>
      <c r="K325" s="2018" t="s">
        <v>29</v>
      </c>
      <c r="L325" s="1955">
        <f>L329+L333+L337+L341</f>
        <v>49.199999999999996</v>
      </c>
      <c r="M325" s="2071"/>
      <c r="N325" s="1769"/>
      <c r="O325" s="1768"/>
    </row>
    <row r="326" spans="1:19" s="90" customFormat="1" ht="26.25" customHeight="1" thickBot="1" x14ac:dyDescent="0.3">
      <c r="A326" s="4745"/>
      <c r="B326" s="4829"/>
      <c r="C326" s="4798"/>
      <c r="D326" s="4779"/>
      <c r="E326" s="4780"/>
      <c r="F326" s="4781"/>
      <c r="G326" s="4714"/>
      <c r="H326" s="4710"/>
      <c r="I326" s="4707"/>
      <c r="J326" s="4725"/>
      <c r="K326" s="2016" t="s">
        <v>32</v>
      </c>
      <c r="L326" s="2070">
        <f>SUM(L323:L325)</f>
        <v>1959.9</v>
      </c>
      <c r="M326" s="2069"/>
      <c r="N326" s="1758"/>
      <c r="O326" s="2068"/>
    </row>
    <row r="327" spans="1:19" s="90" customFormat="1" ht="30.75" customHeight="1" x14ac:dyDescent="0.25">
      <c r="A327" s="4744" t="s">
        <v>38</v>
      </c>
      <c r="B327" s="4827" t="s">
        <v>10</v>
      </c>
      <c r="C327" s="4796" t="s">
        <v>33</v>
      </c>
      <c r="D327" s="4715" t="s">
        <v>10</v>
      </c>
      <c r="E327" s="1781"/>
      <c r="F327" s="4764" t="s">
        <v>768</v>
      </c>
      <c r="G327" s="4712" t="s">
        <v>385</v>
      </c>
      <c r="H327" s="4708" t="s">
        <v>20</v>
      </c>
      <c r="I327" s="2067" t="s">
        <v>472</v>
      </c>
      <c r="J327" s="1953"/>
      <c r="K327" s="1952" t="s">
        <v>22</v>
      </c>
      <c r="L327" s="2066">
        <v>387</v>
      </c>
      <c r="M327" s="2065" t="s">
        <v>767</v>
      </c>
      <c r="N327" s="2064" t="s">
        <v>214</v>
      </c>
      <c r="O327" s="1966">
        <v>8500</v>
      </c>
    </row>
    <row r="328" spans="1:19" s="90" customFormat="1" ht="23.25" customHeight="1" x14ac:dyDescent="0.25">
      <c r="A328" s="4746"/>
      <c r="B328" s="4828"/>
      <c r="C328" s="4797"/>
      <c r="D328" s="4716"/>
      <c r="E328" s="1805"/>
      <c r="F328" s="4765"/>
      <c r="G328" s="4713"/>
      <c r="H328" s="4709"/>
      <c r="I328" s="1945"/>
      <c r="J328" s="1944"/>
      <c r="K328" s="1947" t="s">
        <v>220</v>
      </c>
      <c r="L328" s="2063"/>
      <c r="M328" s="1765"/>
      <c r="N328" s="1764"/>
      <c r="O328" s="1859"/>
    </row>
    <row r="329" spans="1:19" s="90" customFormat="1" ht="26.25" customHeight="1" thickBot="1" x14ac:dyDescent="0.3">
      <c r="A329" s="4746"/>
      <c r="B329" s="4828"/>
      <c r="C329" s="4797"/>
      <c r="D329" s="4716"/>
      <c r="E329" s="1805"/>
      <c r="F329" s="4765"/>
      <c r="G329" s="4713"/>
      <c r="H329" s="4709"/>
      <c r="I329" s="1945"/>
      <c r="J329" s="1944"/>
      <c r="K329" s="1943" t="s">
        <v>29</v>
      </c>
      <c r="L329" s="1963">
        <v>0</v>
      </c>
      <c r="M329" s="1765"/>
      <c r="N329" s="1764"/>
      <c r="O329" s="1859"/>
    </row>
    <row r="330" spans="1:19" s="90" customFormat="1" ht="16.5" customHeight="1" thickBot="1" x14ac:dyDescent="0.3">
      <c r="A330" s="4745"/>
      <c r="B330" s="4829"/>
      <c r="C330" s="4798"/>
      <c r="D330" s="4717"/>
      <c r="E330" s="1775"/>
      <c r="F330" s="4766"/>
      <c r="G330" s="4714"/>
      <c r="H330" s="4710"/>
      <c r="I330" s="1941"/>
      <c r="J330" s="2062"/>
      <c r="K330" s="1940" t="s">
        <v>32</v>
      </c>
      <c r="L330" s="1939">
        <f>SUM(L327:L329)</f>
        <v>387</v>
      </c>
      <c r="M330" s="1836"/>
      <c r="N330" s="1771"/>
      <c r="O330" s="1835"/>
    </row>
    <row r="331" spans="1:19" s="90" customFormat="1" ht="28.5" customHeight="1" thickBot="1" x14ac:dyDescent="0.3">
      <c r="A331" s="4746" t="s">
        <v>38</v>
      </c>
      <c r="B331" s="4828" t="s">
        <v>10</v>
      </c>
      <c r="C331" s="4797" t="s">
        <v>33</v>
      </c>
      <c r="D331" s="4716" t="s">
        <v>33</v>
      </c>
      <c r="E331" s="1805"/>
      <c r="F331" s="4765" t="s">
        <v>766</v>
      </c>
      <c r="G331" s="4713" t="s">
        <v>385</v>
      </c>
      <c r="H331" s="4709" t="s">
        <v>20</v>
      </c>
      <c r="I331" s="1945"/>
      <c r="J331" s="1986"/>
      <c r="K331" s="1985" t="s">
        <v>22</v>
      </c>
      <c r="L331" s="2061">
        <v>1366.7</v>
      </c>
      <c r="M331" s="2060"/>
      <c r="N331" s="2059"/>
      <c r="O331" s="2058"/>
    </row>
    <row r="332" spans="1:19" s="90" customFormat="1" ht="21" customHeight="1" thickBot="1" x14ac:dyDescent="0.3">
      <c r="A332" s="4746"/>
      <c r="B332" s="4828"/>
      <c r="C332" s="4797"/>
      <c r="D332" s="4716"/>
      <c r="E332" s="1805"/>
      <c r="F332" s="4765"/>
      <c r="G332" s="4713"/>
      <c r="H332" s="4709"/>
      <c r="I332" s="1945"/>
      <c r="J332" s="1944"/>
      <c r="K332" s="1947" t="s">
        <v>220</v>
      </c>
      <c r="L332" s="2057"/>
      <c r="M332" s="2056" t="s">
        <v>765</v>
      </c>
      <c r="N332" s="2055" t="s">
        <v>764</v>
      </c>
      <c r="O332" s="2054">
        <v>2.9</v>
      </c>
    </row>
    <row r="333" spans="1:19" s="90" customFormat="1" ht="24.75" customHeight="1" thickBot="1" x14ac:dyDescent="0.3">
      <c r="A333" s="4746"/>
      <c r="B333" s="4828"/>
      <c r="C333" s="4797"/>
      <c r="D333" s="4716"/>
      <c r="E333" s="1805"/>
      <c r="F333" s="4765"/>
      <c r="G333" s="4713"/>
      <c r="H333" s="4709"/>
      <c r="I333" s="1945"/>
      <c r="J333" s="1944"/>
      <c r="K333" s="1943" t="s">
        <v>29</v>
      </c>
      <c r="L333" s="2045">
        <v>48.66</v>
      </c>
      <c r="M333" s="1770"/>
      <c r="N333" s="1769"/>
      <c r="O333" s="1855"/>
    </row>
    <row r="334" spans="1:19" s="90" customFormat="1" ht="24" customHeight="1" thickBot="1" x14ac:dyDescent="0.3">
      <c r="A334" s="4745"/>
      <c r="B334" s="4829"/>
      <c r="C334" s="4798"/>
      <c r="D334" s="4717"/>
      <c r="E334" s="1805"/>
      <c r="F334" s="4765"/>
      <c r="G334" s="4714"/>
      <c r="H334" s="4710"/>
      <c r="I334" s="1945"/>
      <c r="J334" s="1996"/>
      <c r="K334" s="1940" t="s">
        <v>32</v>
      </c>
      <c r="L334" s="2053">
        <f>SUM(L331:L333)</f>
        <v>1415.3600000000001</v>
      </c>
      <c r="M334" s="1765"/>
      <c r="N334" s="1764"/>
      <c r="O334" s="1859"/>
    </row>
    <row r="335" spans="1:19" s="90" customFormat="1" ht="24" customHeight="1" thickBot="1" x14ac:dyDescent="0.3">
      <c r="A335" s="4744" t="s">
        <v>38</v>
      </c>
      <c r="B335" s="4827" t="s">
        <v>10</v>
      </c>
      <c r="C335" s="4796" t="s">
        <v>33</v>
      </c>
      <c r="D335" s="4715" t="s">
        <v>38</v>
      </c>
      <c r="E335" s="1781"/>
      <c r="F335" s="4764" t="s">
        <v>763</v>
      </c>
      <c r="G335" s="4712" t="s">
        <v>385</v>
      </c>
      <c r="H335" s="4708" t="s">
        <v>20</v>
      </c>
      <c r="I335" s="1954"/>
      <c r="J335" s="1994"/>
      <c r="K335" s="2052" t="s">
        <v>22</v>
      </c>
      <c r="L335" s="2051">
        <v>143</v>
      </c>
      <c r="M335" s="2050" t="s">
        <v>762</v>
      </c>
      <c r="N335" s="2049" t="s">
        <v>223</v>
      </c>
      <c r="O335" s="2048">
        <v>1.2</v>
      </c>
    </row>
    <row r="336" spans="1:19" s="90" customFormat="1" ht="24" customHeight="1" thickBot="1" x14ac:dyDescent="0.3">
      <c r="A336" s="4746"/>
      <c r="B336" s="4828"/>
      <c r="C336" s="4797"/>
      <c r="D336" s="4716"/>
      <c r="E336" s="1805"/>
      <c r="F336" s="4765"/>
      <c r="G336" s="4713"/>
      <c r="H336" s="4709"/>
      <c r="I336" s="1941"/>
      <c r="J336" s="2047"/>
      <c r="K336" s="1957" t="s">
        <v>220</v>
      </c>
      <c r="L336" s="2046"/>
      <c r="M336" s="1914"/>
      <c r="N336" s="1871"/>
      <c r="O336" s="1870"/>
    </row>
    <row r="337" spans="1:15" s="90" customFormat="1" ht="24" customHeight="1" thickBot="1" x14ac:dyDescent="0.3">
      <c r="A337" s="4746"/>
      <c r="B337" s="4828"/>
      <c r="C337" s="4797"/>
      <c r="D337" s="4716"/>
      <c r="E337" s="1805"/>
      <c r="F337" s="4765"/>
      <c r="G337" s="4713"/>
      <c r="H337" s="4709"/>
      <c r="I337" s="1945"/>
      <c r="J337" s="1988"/>
      <c r="K337" s="1959" t="s">
        <v>29</v>
      </c>
      <c r="L337" s="2045"/>
      <c r="M337" s="1987"/>
      <c r="N337" s="1868"/>
      <c r="O337" s="1867"/>
    </row>
    <row r="338" spans="1:15" s="90" customFormat="1" ht="24" customHeight="1" thickBot="1" x14ac:dyDescent="0.3">
      <c r="A338" s="4746"/>
      <c r="B338" s="4828"/>
      <c r="C338" s="4797"/>
      <c r="D338" s="4716"/>
      <c r="E338" s="1805"/>
      <c r="F338" s="2044"/>
      <c r="G338" s="4713"/>
      <c r="H338" s="4709"/>
      <c r="I338" s="1945"/>
      <c r="J338" s="2043"/>
      <c r="K338" s="1940" t="s">
        <v>32</v>
      </c>
      <c r="L338" s="2042">
        <f>SUM(L335:L337)</f>
        <v>143</v>
      </c>
      <c r="M338" s="1836"/>
      <c r="N338" s="1771"/>
      <c r="O338" s="1835"/>
    </row>
    <row r="339" spans="1:15" s="90" customFormat="1" ht="21.75" customHeight="1" thickBot="1" x14ac:dyDescent="0.3">
      <c r="A339" s="4744" t="s">
        <v>38</v>
      </c>
      <c r="B339" s="4827" t="s">
        <v>10</v>
      </c>
      <c r="C339" s="4796" t="s">
        <v>33</v>
      </c>
      <c r="D339" s="4715" t="s">
        <v>42</v>
      </c>
      <c r="E339" s="1781"/>
      <c r="F339" s="4764" t="s">
        <v>761</v>
      </c>
      <c r="G339" s="4712" t="s">
        <v>385</v>
      </c>
      <c r="H339" s="4708" t="s">
        <v>20</v>
      </c>
      <c r="I339" s="1954"/>
      <c r="J339" s="1953"/>
      <c r="K339" s="1952" t="s">
        <v>22</v>
      </c>
      <c r="L339" s="1989">
        <v>14</v>
      </c>
      <c r="M339" s="2041" t="s">
        <v>760</v>
      </c>
      <c r="N339" s="2040" t="s">
        <v>214</v>
      </c>
      <c r="O339" s="2039"/>
    </row>
    <row r="340" spans="1:15" s="90" customFormat="1" ht="18" customHeight="1" thickBot="1" x14ac:dyDescent="0.3">
      <c r="A340" s="4746"/>
      <c r="B340" s="4828"/>
      <c r="C340" s="4797"/>
      <c r="D340" s="4716"/>
      <c r="E340" s="1805"/>
      <c r="F340" s="4765"/>
      <c r="G340" s="4713"/>
      <c r="H340" s="4709"/>
      <c r="I340" s="1945"/>
      <c r="J340" s="1944"/>
      <c r="K340" s="1947" t="s">
        <v>220</v>
      </c>
      <c r="L340" s="1942"/>
      <c r="M340" s="1765"/>
      <c r="N340" s="1764"/>
      <c r="O340" s="1859"/>
    </row>
    <row r="341" spans="1:15" s="90" customFormat="1" ht="17.25" customHeight="1" thickBot="1" x14ac:dyDescent="0.3">
      <c r="A341" s="4746"/>
      <c r="B341" s="4828"/>
      <c r="C341" s="4797"/>
      <c r="D341" s="4716"/>
      <c r="E341" s="1805"/>
      <c r="F341" s="4765"/>
      <c r="G341" s="4713"/>
      <c r="H341" s="4709"/>
      <c r="I341" s="1945"/>
      <c r="J341" s="1944"/>
      <c r="K341" s="1943" t="s">
        <v>29</v>
      </c>
      <c r="L341" s="1963">
        <v>0.54</v>
      </c>
      <c r="M341" s="1765"/>
      <c r="N341" s="1764"/>
      <c r="O341" s="1859"/>
    </row>
    <row r="342" spans="1:15" s="90" customFormat="1" ht="16.5" customHeight="1" thickBot="1" x14ac:dyDescent="0.3">
      <c r="A342" s="4745"/>
      <c r="B342" s="4829"/>
      <c r="C342" s="4798"/>
      <c r="D342" s="4717"/>
      <c r="E342" s="1775"/>
      <c r="F342" s="4766"/>
      <c r="G342" s="4714"/>
      <c r="H342" s="4710"/>
      <c r="I342" s="1941"/>
      <c r="J342" s="1897"/>
      <c r="K342" s="1940" t="s">
        <v>32</v>
      </c>
      <c r="L342" s="1939">
        <f>SUM(L339:L341)</f>
        <v>14.54</v>
      </c>
      <c r="M342" s="1836"/>
      <c r="N342" s="1771"/>
      <c r="O342" s="1835"/>
    </row>
    <row r="343" spans="1:15" s="90" customFormat="1" ht="31.5" customHeight="1" thickBot="1" x14ac:dyDescent="0.3">
      <c r="A343" s="4744" t="s">
        <v>38</v>
      </c>
      <c r="B343" s="4827" t="s">
        <v>10</v>
      </c>
      <c r="C343" s="4796" t="s">
        <v>38</v>
      </c>
      <c r="D343" s="3784" t="s">
        <v>756</v>
      </c>
      <c r="E343" s="4730"/>
      <c r="F343" s="3785"/>
      <c r="G343" s="4712" t="s">
        <v>759</v>
      </c>
      <c r="H343" s="4782" t="s">
        <v>20</v>
      </c>
      <c r="I343" s="4705" t="s">
        <v>472</v>
      </c>
      <c r="J343" s="4723" t="s">
        <v>187</v>
      </c>
      <c r="K343" s="1952" t="s">
        <v>22</v>
      </c>
      <c r="L343" s="2038">
        <f>L347</f>
        <v>10</v>
      </c>
      <c r="M343" s="1961" t="s">
        <v>758</v>
      </c>
      <c r="N343" s="2037" t="s">
        <v>223</v>
      </c>
      <c r="O343" s="2000">
        <v>15</v>
      </c>
    </row>
    <row r="344" spans="1:15" s="90" customFormat="1" ht="22.5" customHeight="1" thickBot="1" x14ac:dyDescent="0.3">
      <c r="A344" s="4746"/>
      <c r="B344" s="4828"/>
      <c r="C344" s="4797"/>
      <c r="D344" s="3786"/>
      <c r="E344" s="4731"/>
      <c r="F344" s="3787"/>
      <c r="G344" s="4713"/>
      <c r="H344" s="4783"/>
      <c r="I344" s="4706"/>
      <c r="J344" s="4724"/>
      <c r="K344" s="1947" t="s">
        <v>220</v>
      </c>
      <c r="L344" s="1939"/>
      <c r="M344" s="4718" t="s">
        <v>757</v>
      </c>
      <c r="N344" s="2036" t="s">
        <v>223</v>
      </c>
      <c r="O344" s="4794">
        <v>15</v>
      </c>
    </row>
    <row r="345" spans="1:15" s="90" customFormat="1" ht="27" customHeight="1" thickBot="1" x14ac:dyDescent="0.3">
      <c r="A345" s="4746"/>
      <c r="B345" s="4828"/>
      <c r="C345" s="4797"/>
      <c r="D345" s="3786"/>
      <c r="E345" s="4731"/>
      <c r="F345" s="3787"/>
      <c r="G345" s="4713"/>
      <c r="H345" s="4783"/>
      <c r="I345" s="4706"/>
      <c r="J345" s="4724"/>
      <c r="K345" s="1943" t="s">
        <v>29</v>
      </c>
      <c r="L345" s="1939">
        <f>L348</f>
        <v>0</v>
      </c>
      <c r="M345" s="4719"/>
      <c r="N345" s="2035"/>
      <c r="O345" s="4795"/>
    </row>
    <row r="346" spans="1:15" s="90" customFormat="1" ht="15" customHeight="1" thickBot="1" x14ac:dyDescent="0.3">
      <c r="A346" s="4745"/>
      <c r="B346" s="4829"/>
      <c r="C346" s="4798"/>
      <c r="D346" s="3788"/>
      <c r="E346" s="4732"/>
      <c r="F346" s="4733"/>
      <c r="G346" s="4713"/>
      <c r="H346" s="4783"/>
      <c r="I346" s="4706"/>
      <c r="J346" s="4724"/>
      <c r="K346" s="1970" t="s">
        <v>32</v>
      </c>
      <c r="L346" s="2034">
        <f>SUM(L343:L345)</f>
        <v>10</v>
      </c>
      <c r="M346" s="2033"/>
      <c r="N346" s="2032"/>
      <c r="O346" s="2031"/>
    </row>
    <row r="347" spans="1:15" s="90" customFormat="1" ht="26.25" customHeight="1" x14ac:dyDescent="0.25">
      <c r="A347" s="1906" t="s">
        <v>38</v>
      </c>
      <c r="B347" s="1905" t="s">
        <v>10</v>
      </c>
      <c r="C347" s="1904" t="s">
        <v>38</v>
      </c>
      <c r="D347" s="1878" t="s">
        <v>10</v>
      </c>
      <c r="E347" s="2023"/>
      <c r="F347" s="4734" t="s">
        <v>756</v>
      </c>
      <c r="G347" s="4713"/>
      <c r="H347" s="4783"/>
      <c r="I347" s="4706"/>
      <c r="J347" s="4724"/>
      <c r="K347" s="2030" t="s">
        <v>22</v>
      </c>
      <c r="L347" s="2029">
        <v>10</v>
      </c>
      <c r="M347" s="2027"/>
      <c r="N347" s="2026"/>
      <c r="O347" s="2025"/>
    </row>
    <row r="348" spans="1:15" s="90" customFormat="1" ht="17.25" customHeight="1" thickBot="1" x14ac:dyDescent="0.3">
      <c r="A348" s="1906"/>
      <c r="B348" s="1905"/>
      <c r="C348" s="1904"/>
      <c r="D348" s="2009"/>
      <c r="E348" s="2023"/>
      <c r="F348" s="4741"/>
      <c r="G348" s="4713"/>
      <c r="H348" s="4783"/>
      <c r="I348" s="4706"/>
      <c r="J348" s="4724"/>
      <c r="K348" s="1902" t="s">
        <v>29</v>
      </c>
      <c r="L348" s="2028"/>
      <c r="M348" s="2027"/>
      <c r="N348" s="2026"/>
      <c r="O348" s="2025"/>
    </row>
    <row r="349" spans="1:15" s="90" customFormat="1" ht="24" customHeight="1" thickBot="1" x14ac:dyDescent="0.3">
      <c r="A349" s="1906"/>
      <c r="B349" s="1905"/>
      <c r="C349" s="1904"/>
      <c r="D349" s="2024"/>
      <c r="E349" s="2023"/>
      <c r="F349" s="4735"/>
      <c r="G349" s="4714"/>
      <c r="H349" s="4784"/>
      <c r="I349" s="4707"/>
      <c r="J349" s="4725"/>
      <c r="K349" s="2022" t="s">
        <v>32</v>
      </c>
      <c r="L349" s="1939">
        <f>SUM(L347)</f>
        <v>10</v>
      </c>
      <c r="M349" s="2004"/>
      <c r="N349" s="2003"/>
      <c r="O349" s="2021"/>
    </row>
    <row r="350" spans="1:15" s="90" customFormat="1" ht="15" customHeight="1" thickBot="1" x14ac:dyDescent="0.3">
      <c r="A350" s="1890" t="s">
        <v>38</v>
      </c>
      <c r="B350" s="1889" t="s">
        <v>10</v>
      </c>
      <c r="C350" s="1888" t="s">
        <v>42</v>
      </c>
      <c r="D350" s="3784" t="s">
        <v>755</v>
      </c>
      <c r="E350" s="4730"/>
      <c r="F350" s="3785"/>
      <c r="G350" s="4712" t="s">
        <v>754</v>
      </c>
      <c r="H350" s="4708" t="s">
        <v>20</v>
      </c>
      <c r="I350" s="4705" t="s">
        <v>472</v>
      </c>
      <c r="J350" s="4720" t="s">
        <v>187</v>
      </c>
      <c r="K350" s="1976" t="s">
        <v>22</v>
      </c>
      <c r="L350" s="1955">
        <f>L354</f>
        <v>0</v>
      </c>
      <c r="M350" s="1770"/>
      <c r="N350" s="1769"/>
      <c r="O350" s="1855"/>
    </row>
    <row r="351" spans="1:15" s="90" customFormat="1" ht="15" customHeight="1" thickBot="1" x14ac:dyDescent="0.3">
      <c r="A351" s="1842"/>
      <c r="B351" s="1841"/>
      <c r="C351" s="1840"/>
      <c r="D351" s="3786"/>
      <c r="E351" s="4731"/>
      <c r="F351" s="3787"/>
      <c r="G351" s="4713"/>
      <c r="H351" s="4709"/>
      <c r="I351" s="4706"/>
      <c r="J351" s="4721"/>
      <c r="K351" s="1972" t="s">
        <v>220</v>
      </c>
      <c r="L351" s="2020">
        <f>L355</f>
        <v>0</v>
      </c>
      <c r="M351" s="1765"/>
      <c r="N351" s="1764"/>
      <c r="O351" s="1859"/>
    </row>
    <row r="352" spans="1:15" s="90" customFormat="1" ht="15" customHeight="1" thickBot="1" x14ac:dyDescent="0.3">
      <c r="A352" s="1842"/>
      <c r="B352" s="1841"/>
      <c r="C352" s="1840"/>
      <c r="D352" s="3786"/>
      <c r="E352" s="4731"/>
      <c r="F352" s="3787"/>
      <c r="G352" s="4713"/>
      <c r="H352" s="4709"/>
      <c r="I352" s="4706"/>
      <c r="J352" s="2019"/>
      <c r="K352" s="2018" t="s">
        <v>29</v>
      </c>
      <c r="L352" s="1955">
        <f>L356</f>
        <v>0</v>
      </c>
      <c r="M352" s="1765"/>
      <c r="N352" s="1764"/>
      <c r="O352" s="1859"/>
    </row>
    <row r="353" spans="1:17" s="90" customFormat="1" ht="15" customHeight="1" thickBot="1" x14ac:dyDescent="0.3">
      <c r="A353" s="2017"/>
      <c r="B353" s="2007"/>
      <c r="C353" s="2006"/>
      <c r="D353" s="3788"/>
      <c r="E353" s="4732"/>
      <c r="F353" s="4733"/>
      <c r="G353" s="4713"/>
      <c r="H353" s="4709"/>
      <c r="I353" s="4706"/>
      <c r="J353" s="2005"/>
      <c r="K353" s="2016" t="s">
        <v>32</v>
      </c>
      <c r="L353" s="2015">
        <f>SUM(L350:L352)</f>
        <v>0</v>
      </c>
      <c r="M353" s="1836"/>
      <c r="N353" s="1771"/>
      <c r="O353" s="1835"/>
    </row>
    <row r="354" spans="1:17" s="90" customFormat="1" ht="38.25" customHeight="1" thickBot="1" x14ac:dyDescent="0.3">
      <c r="A354" s="4744" t="s">
        <v>38</v>
      </c>
      <c r="B354" s="1889" t="s">
        <v>10</v>
      </c>
      <c r="C354" s="1888" t="s">
        <v>42</v>
      </c>
      <c r="D354" s="1878" t="s">
        <v>10</v>
      </c>
      <c r="E354" s="1781"/>
      <c r="F354" s="4785" t="s">
        <v>753</v>
      </c>
      <c r="G354" s="4713"/>
      <c r="H354" s="4709"/>
      <c r="I354" s="4706"/>
      <c r="J354" s="1962"/>
      <c r="K354" s="1957" t="s">
        <v>22</v>
      </c>
      <c r="L354" s="2014"/>
      <c r="M354" s="2013" t="s">
        <v>752</v>
      </c>
      <c r="N354" s="2012" t="s">
        <v>214</v>
      </c>
      <c r="O354" s="1870"/>
    </row>
    <row r="355" spans="1:17" s="90" customFormat="1" ht="15" customHeight="1" thickBot="1" x14ac:dyDescent="0.3">
      <c r="A355" s="4746"/>
      <c r="B355" s="1841"/>
      <c r="C355" s="1840"/>
      <c r="D355" s="2009"/>
      <c r="E355" s="1805"/>
      <c r="F355" s="4786"/>
      <c r="G355" s="4713"/>
      <c r="H355" s="4709"/>
      <c r="I355" s="4706"/>
      <c r="J355" s="1958"/>
      <c r="K355" s="1985" t="s">
        <v>220</v>
      </c>
      <c r="L355" s="2008"/>
      <c r="M355" s="2011"/>
      <c r="N355" s="2010"/>
      <c r="O355" s="1867"/>
    </row>
    <row r="356" spans="1:17" s="90" customFormat="1" ht="24.75" customHeight="1" thickBot="1" x14ac:dyDescent="0.3">
      <c r="A356" s="4746"/>
      <c r="B356" s="1841"/>
      <c r="C356" s="1840"/>
      <c r="D356" s="2009"/>
      <c r="E356" s="1805"/>
      <c r="F356" s="4786"/>
      <c r="G356" s="4713"/>
      <c r="H356" s="4709"/>
      <c r="I356" s="4706"/>
      <c r="J356" s="1958"/>
      <c r="K356" s="1943" t="s">
        <v>29</v>
      </c>
      <c r="L356" s="2008"/>
      <c r="M356" s="1980" t="s">
        <v>751</v>
      </c>
      <c r="N356" s="1979" t="s">
        <v>214</v>
      </c>
      <c r="O356" s="1859"/>
    </row>
    <row r="357" spans="1:17" s="90" customFormat="1" ht="15" customHeight="1" thickBot="1" x14ac:dyDescent="0.3">
      <c r="A357" s="4745"/>
      <c r="B357" s="2007"/>
      <c r="C357" s="2006"/>
      <c r="D357" s="1875"/>
      <c r="E357" s="1775"/>
      <c r="F357" s="4787"/>
      <c r="G357" s="4714"/>
      <c r="H357" s="4710"/>
      <c r="I357" s="4707"/>
      <c r="J357" s="2005"/>
      <c r="K357" s="1940" t="s">
        <v>32</v>
      </c>
      <c r="L357" s="1939">
        <f>SUM(L354:L356)</f>
        <v>0</v>
      </c>
      <c r="M357" s="2004"/>
      <c r="N357" s="2003"/>
      <c r="O357" s="1835"/>
    </row>
    <row r="358" spans="1:17" s="90" customFormat="1" ht="21.75" customHeight="1" thickBot="1" x14ac:dyDescent="0.3">
      <c r="A358" s="4744" t="s">
        <v>38</v>
      </c>
      <c r="B358" s="4827" t="s">
        <v>10</v>
      </c>
      <c r="C358" s="4796" t="s">
        <v>44</v>
      </c>
      <c r="D358" s="3784" t="s">
        <v>750</v>
      </c>
      <c r="E358" s="4730"/>
      <c r="F358" s="3785"/>
      <c r="G358" s="4712" t="s">
        <v>744</v>
      </c>
      <c r="H358" s="4708" t="s">
        <v>20</v>
      </c>
      <c r="I358" s="4705" t="s">
        <v>472</v>
      </c>
      <c r="J358" s="4720" t="s">
        <v>187</v>
      </c>
      <c r="K358" s="1976" t="s">
        <v>22</v>
      </c>
      <c r="L358" s="1975">
        <f>L362+L366+L370</f>
        <v>140</v>
      </c>
      <c r="M358" s="2002"/>
      <c r="N358" s="2001"/>
      <c r="O358" s="2000"/>
    </row>
    <row r="359" spans="1:17" s="90" customFormat="1" ht="15" customHeight="1" thickBot="1" x14ac:dyDescent="0.3">
      <c r="A359" s="4746"/>
      <c r="B359" s="4828"/>
      <c r="C359" s="4797"/>
      <c r="D359" s="3786"/>
      <c r="E359" s="4731"/>
      <c r="F359" s="3787"/>
      <c r="G359" s="4713"/>
      <c r="H359" s="4709"/>
      <c r="I359" s="4706"/>
      <c r="J359" s="4721"/>
      <c r="K359" s="1974" t="s">
        <v>220</v>
      </c>
      <c r="L359" s="1999">
        <f>L363+L367+L371</f>
        <v>693.3</v>
      </c>
      <c r="M359" s="1998"/>
      <c r="N359" s="1764"/>
      <c r="O359" s="1859"/>
    </row>
    <row r="360" spans="1:17" s="90" customFormat="1" ht="15" customHeight="1" thickBot="1" x14ac:dyDescent="0.3">
      <c r="A360" s="4746"/>
      <c r="B360" s="4828"/>
      <c r="C360" s="4797"/>
      <c r="D360" s="3786"/>
      <c r="E360" s="4731"/>
      <c r="F360" s="3787"/>
      <c r="G360" s="4713"/>
      <c r="H360" s="4709"/>
      <c r="I360" s="4706"/>
      <c r="J360" s="4721"/>
      <c r="K360" s="1974" t="s">
        <v>29</v>
      </c>
      <c r="L360" s="1939">
        <f>L364+L368+L372</f>
        <v>0</v>
      </c>
      <c r="M360" s="1765"/>
      <c r="N360" s="1764"/>
      <c r="O360" s="1859"/>
    </row>
    <row r="361" spans="1:17" s="90" customFormat="1" ht="15" customHeight="1" thickBot="1" x14ac:dyDescent="0.3">
      <c r="A361" s="4745"/>
      <c r="B361" s="4829"/>
      <c r="C361" s="4798"/>
      <c r="D361" s="3788"/>
      <c r="E361" s="4732"/>
      <c r="F361" s="4733"/>
      <c r="G361" s="4714"/>
      <c r="H361" s="4710"/>
      <c r="I361" s="4706"/>
      <c r="J361" s="4722"/>
      <c r="K361" s="1822" t="s">
        <v>32</v>
      </c>
      <c r="L361" s="1969">
        <f>SUM(L358:L360)</f>
        <v>833.3</v>
      </c>
      <c r="M361" s="1836"/>
      <c r="N361" s="1771"/>
      <c r="O361" s="1835"/>
    </row>
    <row r="362" spans="1:17" s="90" customFormat="1" ht="30.75" customHeight="1" thickBot="1" x14ac:dyDescent="0.3">
      <c r="A362" s="4744" t="s">
        <v>38</v>
      </c>
      <c r="B362" s="4827" t="s">
        <v>10</v>
      </c>
      <c r="C362" s="4796" t="s">
        <v>44</v>
      </c>
      <c r="D362" s="4715" t="s">
        <v>10</v>
      </c>
      <c r="E362" s="1781"/>
      <c r="F362" s="4734" t="s">
        <v>749</v>
      </c>
      <c r="G362" s="4712" t="s">
        <v>744</v>
      </c>
      <c r="H362" s="4708" t="s">
        <v>20</v>
      </c>
      <c r="I362" s="4706"/>
      <c r="J362" s="1986"/>
      <c r="K362" s="1985" t="s">
        <v>22</v>
      </c>
      <c r="L362" s="1942">
        <v>25</v>
      </c>
      <c r="M362" s="1983" t="s">
        <v>748</v>
      </c>
      <c r="N362" s="1982" t="s">
        <v>214</v>
      </c>
      <c r="O362" s="1997">
        <v>30</v>
      </c>
    </row>
    <row r="363" spans="1:17" s="90" customFormat="1" ht="15" customHeight="1" thickBot="1" x14ac:dyDescent="0.3">
      <c r="A363" s="4746"/>
      <c r="B363" s="4828"/>
      <c r="C363" s="4797"/>
      <c r="D363" s="4716"/>
      <c r="E363" s="1805"/>
      <c r="F363" s="4741"/>
      <c r="G363" s="4713"/>
      <c r="H363" s="4709"/>
      <c r="I363" s="4706"/>
      <c r="J363" s="1944"/>
      <c r="K363" s="1947" t="s">
        <v>220</v>
      </c>
      <c r="L363" s="1984">
        <v>498.9</v>
      </c>
      <c r="M363" s="1765"/>
      <c r="N363" s="1764"/>
      <c r="O363" s="1859"/>
    </row>
    <row r="364" spans="1:17" s="90" customFormat="1" ht="15" customHeight="1" thickBot="1" x14ac:dyDescent="0.3">
      <c r="A364" s="4746"/>
      <c r="B364" s="4828"/>
      <c r="C364" s="4797"/>
      <c r="D364" s="4716"/>
      <c r="E364" s="1805"/>
      <c r="F364" s="4741"/>
      <c r="G364" s="4713"/>
      <c r="H364" s="4709"/>
      <c r="I364" s="4706"/>
      <c r="J364" s="1944"/>
      <c r="K364" s="1943" t="s">
        <v>29</v>
      </c>
      <c r="L364" s="1942"/>
      <c r="M364" s="1765"/>
      <c r="N364" s="1764"/>
      <c r="O364" s="1859"/>
    </row>
    <row r="365" spans="1:17" s="90" customFormat="1" ht="15" customHeight="1" thickBot="1" x14ac:dyDescent="0.3">
      <c r="A365" s="4745"/>
      <c r="B365" s="4829"/>
      <c r="C365" s="4798"/>
      <c r="D365" s="4717"/>
      <c r="E365" s="1775"/>
      <c r="F365" s="4735"/>
      <c r="G365" s="4714"/>
      <c r="H365" s="4710"/>
      <c r="I365" s="4706"/>
      <c r="J365" s="1996"/>
      <c r="K365" s="1995" t="s">
        <v>32</v>
      </c>
      <c r="L365" s="1977">
        <f>SUM(L362:L364)</f>
        <v>523.9</v>
      </c>
      <c r="M365" s="1845"/>
      <c r="N365" s="1844"/>
      <c r="O365" s="1843"/>
    </row>
    <row r="366" spans="1:17" s="90" customFormat="1" ht="15" customHeight="1" thickBot="1" x14ac:dyDescent="0.3">
      <c r="A366" s="4744" t="s">
        <v>38</v>
      </c>
      <c r="B366" s="4827" t="s">
        <v>10</v>
      </c>
      <c r="C366" s="4796" t="s">
        <v>44</v>
      </c>
      <c r="D366" s="4715" t="s">
        <v>33</v>
      </c>
      <c r="E366" s="1781"/>
      <c r="F366" s="4734" t="s">
        <v>747</v>
      </c>
      <c r="G366" s="4712" t="s">
        <v>744</v>
      </c>
      <c r="H366" s="4708" t="s">
        <v>20</v>
      </c>
      <c r="I366" s="4706"/>
      <c r="J366" s="1994"/>
      <c r="K366" s="1957" t="s">
        <v>22</v>
      </c>
      <c r="L366" s="1989">
        <v>75</v>
      </c>
      <c r="M366" s="1993" t="s">
        <v>746</v>
      </c>
      <c r="N366" s="1992" t="s">
        <v>214</v>
      </c>
      <c r="O366" s="1991">
        <v>6</v>
      </c>
    </row>
    <row r="367" spans="1:17" s="90" customFormat="1" ht="15" customHeight="1" thickBot="1" x14ac:dyDescent="0.3">
      <c r="A367" s="4746"/>
      <c r="B367" s="4828"/>
      <c r="C367" s="4797"/>
      <c r="D367" s="4716"/>
      <c r="E367" s="1805"/>
      <c r="F367" s="4741"/>
      <c r="G367" s="4713"/>
      <c r="H367" s="4709"/>
      <c r="I367" s="4706"/>
      <c r="J367" s="1990"/>
      <c r="K367" s="1957" t="s">
        <v>220</v>
      </c>
      <c r="L367" s="1989">
        <v>194.4</v>
      </c>
      <c r="M367" s="1914"/>
      <c r="N367" s="1871"/>
      <c r="O367" s="1870"/>
      <c r="Q367" s="1793"/>
    </row>
    <row r="368" spans="1:17" s="90" customFormat="1" ht="15" customHeight="1" thickBot="1" x14ac:dyDescent="0.3">
      <c r="A368" s="4746"/>
      <c r="B368" s="4828"/>
      <c r="C368" s="4797"/>
      <c r="D368" s="4716"/>
      <c r="E368" s="1805"/>
      <c r="F368" s="4741"/>
      <c r="G368" s="4713"/>
      <c r="H368" s="4709"/>
      <c r="I368" s="4706"/>
      <c r="J368" s="1988"/>
      <c r="K368" s="1959" t="s">
        <v>29</v>
      </c>
      <c r="L368" s="1942"/>
      <c r="M368" s="1987"/>
      <c r="N368" s="1868"/>
      <c r="O368" s="1867"/>
    </row>
    <row r="369" spans="1:15" s="90" customFormat="1" ht="15" customHeight="1" thickBot="1" x14ac:dyDescent="0.3">
      <c r="A369" s="4745"/>
      <c r="B369" s="4829"/>
      <c r="C369" s="4798"/>
      <c r="D369" s="4717"/>
      <c r="E369" s="1775"/>
      <c r="F369" s="4735"/>
      <c r="G369" s="4714"/>
      <c r="H369" s="4710"/>
      <c r="I369" s="4706"/>
      <c r="J369" s="1956"/>
      <c r="K369" s="1940" t="s">
        <v>32</v>
      </c>
      <c r="L369" s="1939">
        <f>SUM(L366:L368)</f>
        <v>269.39999999999998</v>
      </c>
      <c r="M369" s="1836"/>
      <c r="N369" s="1771"/>
      <c r="O369" s="1835"/>
    </row>
    <row r="370" spans="1:15" s="90" customFormat="1" ht="30" customHeight="1" thickBot="1" x14ac:dyDescent="0.3">
      <c r="A370" s="4744" t="s">
        <v>38</v>
      </c>
      <c r="B370" s="4827" t="s">
        <v>10</v>
      </c>
      <c r="C370" s="4796" t="s">
        <v>44</v>
      </c>
      <c r="D370" s="4715" t="s">
        <v>38</v>
      </c>
      <c r="E370" s="1781"/>
      <c r="F370" s="4788" t="s">
        <v>745</v>
      </c>
      <c r="G370" s="4712" t="s">
        <v>744</v>
      </c>
      <c r="H370" s="4708" t="s">
        <v>20</v>
      </c>
      <c r="I370" s="4706"/>
      <c r="J370" s="1986"/>
      <c r="K370" s="1985" t="s">
        <v>22</v>
      </c>
      <c r="L370" s="1984">
        <v>40</v>
      </c>
      <c r="M370" s="1983" t="s">
        <v>743</v>
      </c>
      <c r="N370" s="1982" t="s">
        <v>214</v>
      </c>
      <c r="O370" s="1981">
        <v>0</v>
      </c>
    </row>
    <row r="371" spans="1:15" s="90" customFormat="1" ht="15" customHeight="1" thickBot="1" x14ac:dyDescent="0.3">
      <c r="A371" s="4746"/>
      <c r="B371" s="4828"/>
      <c r="C371" s="4797"/>
      <c r="D371" s="4716"/>
      <c r="E371" s="1805"/>
      <c r="F371" s="4789"/>
      <c r="G371" s="4713"/>
      <c r="H371" s="4709"/>
      <c r="I371" s="4706"/>
      <c r="J371" s="1944"/>
      <c r="K371" s="1947" t="s">
        <v>220</v>
      </c>
      <c r="L371" s="1942"/>
      <c r="M371" s="1980" t="s">
        <v>742</v>
      </c>
      <c r="N371" s="1979" t="s">
        <v>214</v>
      </c>
      <c r="O371" s="1978">
        <v>4</v>
      </c>
    </row>
    <row r="372" spans="1:15" s="90" customFormat="1" ht="11.25" customHeight="1" thickBot="1" x14ac:dyDescent="0.3">
      <c r="A372" s="4746"/>
      <c r="B372" s="4828"/>
      <c r="C372" s="4797"/>
      <c r="D372" s="4716"/>
      <c r="E372" s="1805"/>
      <c r="F372" s="4789"/>
      <c r="G372" s="4713"/>
      <c r="H372" s="4709"/>
      <c r="I372" s="4706"/>
      <c r="J372" s="1944"/>
      <c r="K372" s="1943" t="s">
        <v>29</v>
      </c>
      <c r="L372" s="1942"/>
      <c r="M372" s="1765"/>
      <c r="N372" s="1764"/>
      <c r="O372" s="1859"/>
    </row>
    <row r="373" spans="1:15" s="90" customFormat="1" ht="15" customHeight="1" thickBot="1" x14ac:dyDescent="0.3">
      <c r="A373" s="4745"/>
      <c r="B373" s="4829"/>
      <c r="C373" s="4798"/>
      <c r="D373" s="4717"/>
      <c r="E373" s="1775"/>
      <c r="F373" s="4790"/>
      <c r="G373" s="4714"/>
      <c r="H373" s="4710"/>
      <c r="I373" s="4707"/>
      <c r="J373" s="1903"/>
      <c r="K373" s="1940" t="s">
        <v>32</v>
      </c>
      <c r="L373" s="1977">
        <f>SUM(L370:L372)</f>
        <v>40</v>
      </c>
      <c r="M373" s="1845"/>
      <c r="N373" s="1844"/>
      <c r="O373" s="1843"/>
    </row>
    <row r="374" spans="1:15" s="90" customFormat="1" ht="15" customHeight="1" thickBot="1" x14ac:dyDescent="0.3">
      <c r="A374" s="4744" t="s">
        <v>38</v>
      </c>
      <c r="B374" s="4827" t="s">
        <v>10</v>
      </c>
      <c r="C374" s="4811" t="s">
        <v>47</v>
      </c>
      <c r="D374" s="3784" t="s">
        <v>741</v>
      </c>
      <c r="E374" s="4730"/>
      <c r="F374" s="3785"/>
      <c r="G374" s="4712" t="s">
        <v>734</v>
      </c>
      <c r="H374" s="4708" t="s">
        <v>20</v>
      </c>
      <c r="I374" s="1954" t="s">
        <v>472</v>
      </c>
      <c r="J374" s="4720" t="s">
        <v>187</v>
      </c>
      <c r="K374" s="1976" t="s">
        <v>22</v>
      </c>
      <c r="L374" s="1975">
        <f>L378+L382+L386</f>
        <v>344.5</v>
      </c>
      <c r="M374" s="1770"/>
      <c r="N374" s="1769"/>
      <c r="O374" s="1855"/>
    </row>
    <row r="375" spans="1:15" s="90" customFormat="1" ht="15" customHeight="1" thickBot="1" x14ac:dyDescent="0.3">
      <c r="A375" s="4746"/>
      <c r="B375" s="4828"/>
      <c r="C375" s="4812"/>
      <c r="D375" s="3786"/>
      <c r="E375" s="4731"/>
      <c r="F375" s="3787"/>
      <c r="G375" s="4713"/>
      <c r="H375" s="4709"/>
      <c r="I375" s="1945"/>
      <c r="J375" s="4721"/>
      <c r="K375" s="1974" t="s">
        <v>220</v>
      </c>
      <c r="L375" s="1939">
        <f>L379+L383+L387</f>
        <v>0</v>
      </c>
      <c r="M375" s="1765"/>
      <c r="N375" s="1764"/>
      <c r="O375" s="1859"/>
    </row>
    <row r="376" spans="1:15" s="90" customFormat="1" ht="15" customHeight="1" thickBot="1" x14ac:dyDescent="0.3">
      <c r="A376" s="4746"/>
      <c r="B376" s="4828"/>
      <c r="C376" s="4812"/>
      <c r="D376" s="3786"/>
      <c r="E376" s="4731"/>
      <c r="F376" s="3787"/>
      <c r="G376" s="4713"/>
      <c r="H376" s="4709"/>
      <c r="I376" s="1945"/>
      <c r="J376" s="1973"/>
      <c r="K376" s="1972" t="s">
        <v>29</v>
      </c>
      <c r="L376" s="1971">
        <f>L380+L384+L388</f>
        <v>0.99</v>
      </c>
      <c r="M376" s="1765"/>
      <c r="N376" s="1764"/>
      <c r="O376" s="1859"/>
    </row>
    <row r="377" spans="1:15" s="90" customFormat="1" ht="18.75" customHeight="1" thickBot="1" x14ac:dyDescent="0.3">
      <c r="A377" s="4745"/>
      <c r="B377" s="4829"/>
      <c r="C377" s="4813"/>
      <c r="D377" s="3788"/>
      <c r="E377" s="4732"/>
      <c r="F377" s="4733"/>
      <c r="G377" s="4714"/>
      <c r="H377" s="4710"/>
      <c r="I377" s="1941"/>
      <c r="J377" s="1956"/>
      <c r="K377" s="1970" t="s">
        <v>32</v>
      </c>
      <c r="L377" s="1969">
        <f>SUM(L374:L376)</f>
        <v>345.49</v>
      </c>
      <c r="M377" s="1836"/>
      <c r="N377" s="1771"/>
      <c r="O377" s="1835"/>
    </row>
    <row r="378" spans="1:15" s="90" customFormat="1" ht="24.75" customHeight="1" thickBot="1" x14ac:dyDescent="0.3">
      <c r="A378" s="4746" t="s">
        <v>38</v>
      </c>
      <c r="B378" s="4828" t="s">
        <v>10</v>
      </c>
      <c r="C378" s="4812" t="s">
        <v>47</v>
      </c>
      <c r="D378" s="4716" t="s">
        <v>10</v>
      </c>
      <c r="E378" s="1805"/>
      <c r="F378" s="1946" t="s">
        <v>740</v>
      </c>
      <c r="G378" s="4713" t="s">
        <v>734</v>
      </c>
      <c r="H378" s="4709" t="s">
        <v>20</v>
      </c>
      <c r="I378" s="1954"/>
      <c r="J378" s="1962"/>
      <c r="K378" s="1952" t="s">
        <v>22</v>
      </c>
      <c r="L378" s="1951">
        <v>325.5</v>
      </c>
      <c r="M378" s="1968" t="s">
        <v>739</v>
      </c>
      <c r="N378" s="1967" t="s">
        <v>738</v>
      </c>
      <c r="O378" s="1966">
        <v>468.5</v>
      </c>
    </row>
    <row r="379" spans="1:15" s="90" customFormat="1" ht="22.5" customHeight="1" thickBot="1" x14ac:dyDescent="0.3">
      <c r="A379" s="4746"/>
      <c r="B379" s="4828"/>
      <c r="C379" s="4812"/>
      <c r="D379" s="4716"/>
      <c r="E379" s="1805"/>
      <c r="F379" s="1946"/>
      <c r="G379" s="4713"/>
      <c r="H379" s="4709"/>
      <c r="I379" s="1945"/>
      <c r="J379" s="1958"/>
      <c r="K379" s="1947" t="s">
        <v>220</v>
      </c>
      <c r="L379" s="1942">
        <v>0</v>
      </c>
      <c r="M379" s="1965" t="s">
        <v>737</v>
      </c>
      <c r="N379" s="1777" t="s">
        <v>214</v>
      </c>
      <c r="O379" s="1964">
        <v>1</v>
      </c>
    </row>
    <row r="380" spans="1:15" s="90" customFormat="1" ht="15" customHeight="1" thickBot="1" x14ac:dyDescent="0.3">
      <c r="A380" s="4746"/>
      <c r="B380" s="4828"/>
      <c r="C380" s="4812"/>
      <c r="D380" s="4716"/>
      <c r="E380" s="1805"/>
      <c r="F380" s="1946"/>
      <c r="G380" s="4713"/>
      <c r="H380" s="4709"/>
      <c r="I380" s="1945"/>
      <c r="J380" s="1958"/>
      <c r="K380" s="1943" t="s">
        <v>29</v>
      </c>
      <c r="L380" s="1963">
        <v>0.99</v>
      </c>
      <c r="M380" s="1765"/>
      <c r="N380" s="1764"/>
      <c r="O380" s="1859"/>
    </row>
    <row r="381" spans="1:15" s="90" customFormat="1" ht="15" customHeight="1" thickBot="1" x14ac:dyDescent="0.3">
      <c r="A381" s="4746"/>
      <c r="B381" s="4828"/>
      <c r="C381" s="4812"/>
      <c r="D381" s="4716"/>
      <c r="E381" s="1805"/>
      <c r="F381" s="1946"/>
      <c r="G381" s="4713"/>
      <c r="H381" s="4709"/>
      <c r="I381" s="1941"/>
      <c r="J381" s="1956"/>
      <c r="K381" s="1940" t="s">
        <v>32</v>
      </c>
      <c r="L381" s="1955">
        <f>SUM(L378:L380)</f>
        <v>326.49</v>
      </c>
      <c r="M381" s="1836"/>
      <c r="N381" s="1771"/>
      <c r="O381" s="1835"/>
    </row>
    <row r="382" spans="1:15" s="90" customFormat="1" ht="48.75" customHeight="1" thickBot="1" x14ac:dyDescent="0.3">
      <c r="A382" s="4744" t="s">
        <v>38</v>
      </c>
      <c r="B382" s="4827" t="s">
        <v>10</v>
      </c>
      <c r="C382" s="4811" t="s">
        <v>47</v>
      </c>
      <c r="D382" s="4715" t="s">
        <v>33</v>
      </c>
      <c r="E382" s="1781"/>
      <c r="F382" s="4734" t="s">
        <v>736</v>
      </c>
      <c r="G382" s="4712" t="s">
        <v>734</v>
      </c>
      <c r="H382" s="4708" t="s">
        <v>20</v>
      </c>
      <c r="I382" s="1954"/>
      <c r="J382" s="1962"/>
      <c r="K382" s="1957" t="s">
        <v>22</v>
      </c>
      <c r="L382" s="1951">
        <v>13</v>
      </c>
      <c r="M382" s="1961" t="s">
        <v>736</v>
      </c>
      <c r="N382" s="1949" t="s">
        <v>214</v>
      </c>
      <c r="O382" s="1960">
        <v>200</v>
      </c>
    </row>
    <row r="383" spans="1:15" s="90" customFormat="1" ht="15" customHeight="1" thickBot="1" x14ac:dyDescent="0.3">
      <c r="A383" s="4746"/>
      <c r="B383" s="4828"/>
      <c r="C383" s="4812"/>
      <c r="D383" s="4716"/>
      <c r="E383" s="1805"/>
      <c r="F383" s="4741"/>
      <c r="G383" s="4713"/>
      <c r="H383" s="4709"/>
      <c r="I383" s="1945"/>
      <c r="J383" s="1958"/>
      <c r="K383" s="1959" t="s">
        <v>220</v>
      </c>
      <c r="L383" s="1942">
        <v>0</v>
      </c>
      <c r="M383" s="1765"/>
      <c r="N383" s="1764"/>
      <c r="O383" s="1859"/>
    </row>
    <row r="384" spans="1:15" s="90" customFormat="1" ht="15" customHeight="1" thickBot="1" x14ac:dyDescent="0.3">
      <c r="A384" s="4746"/>
      <c r="B384" s="4828"/>
      <c r="C384" s="4812"/>
      <c r="D384" s="4716"/>
      <c r="E384" s="1805"/>
      <c r="F384" s="4741"/>
      <c r="G384" s="4713"/>
      <c r="H384" s="4709"/>
      <c r="I384" s="1945"/>
      <c r="J384" s="1958"/>
      <c r="K384" s="1957" t="s">
        <v>29</v>
      </c>
      <c r="L384" s="1942"/>
      <c r="M384" s="1765"/>
      <c r="N384" s="1764"/>
      <c r="O384" s="1859"/>
    </row>
    <row r="385" spans="1:16" s="90" customFormat="1" ht="15" customHeight="1" thickBot="1" x14ac:dyDescent="0.3">
      <c r="A385" s="4745"/>
      <c r="B385" s="4829"/>
      <c r="C385" s="4813"/>
      <c r="D385" s="4717"/>
      <c r="E385" s="1775"/>
      <c r="F385" s="1811"/>
      <c r="G385" s="4714"/>
      <c r="H385" s="4710"/>
      <c r="I385" s="1941"/>
      <c r="J385" s="1956"/>
      <c r="K385" s="1940" t="s">
        <v>32</v>
      </c>
      <c r="L385" s="1955">
        <f>SUM(L382:L384)</f>
        <v>13</v>
      </c>
      <c r="M385" s="1836"/>
      <c r="N385" s="1771"/>
      <c r="O385" s="1835"/>
    </row>
    <row r="386" spans="1:16" s="90" customFormat="1" ht="30" customHeight="1" thickBot="1" x14ac:dyDescent="0.3">
      <c r="A386" s="4744" t="s">
        <v>38</v>
      </c>
      <c r="B386" s="4827" t="s">
        <v>10</v>
      </c>
      <c r="C386" s="4811" t="s">
        <v>47</v>
      </c>
      <c r="D386" s="4715" t="s">
        <v>38</v>
      </c>
      <c r="E386" s="1781"/>
      <c r="F386" s="1812" t="s">
        <v>735</v>
      </c>
      <c r="G386" s="4712" t="s">
        <v>734</v>
      </c>
      <c r="H386" s="4708" t="s">
        <v>20</v>
      </c>
      <c r="I386" s="1954"/>
      <c r="J386" s="1953"/>
      <c r="K386" s="1952" t="s">
        <v>22</v>
      </c>
      <c r="L386" s="1951">
        <v>6</v>
      </c>
      <c r="M386" s="1950" t="s">
        <v>733</v>
      </c>
      <c r="N386" s="1949" t="s">
        <v>214</v>
      </c>
      <c r="O386" s="1948">
        <v>5</v>
      </c>
    </row>
    <row r="387" spans="1:16" s="90" customFormat="1" ht="15" customHeight="1" thickBot="1" x14ac:dyDescent="0.3">
      <c r="A387" s="4746"/>
      <c r="B387" s="4828"/>
      <c r="C387" s="4812"/>
      <c r="D387" s="4716"/>
      <c r="E387" s="1805"/>
      <c r="F387" s="1946"/>
      <c r="G387" s="4713"/>
      <c r="H387" s="4709"/>
      <c r="I387" s="1945"/>
      <c r="J387" s="1944"/>
      <c r="K387" s="1947" t="s">
        <v>220</v>
      </c>
      <c r="L387" s="1942"/>
      <c r="M387" s="1765"/>
      <c r="N387" s="1764"/>
      <c r="O387" s="1859"/>
    </row>
    <row r="388" spans="1:16" s="90" customFormat="1" ht="15" customHeight="1" thickBot="1" x14ac:dyDescent="0.3">
      <c r="A388" s="4746"/>
      <c r="B388" s="4828"/>
      <c r="C388" s="4812"/>
      <c r="D388" s="4716"/>
      <c r="E388" s="1805"/>
      <c r="F388" s="1946"/>
      <c r="G388" s="4713"/>
      <c r="H388" s="4709"/>
      <c r="I388" s="1945"/>
      <c r="J388" s="1944"/>
      <c r="K388" s="1943" t="s">
        <v>29</v>
      </c>
      <c r="L388" s="1942"/>
      <c r="M388" s="1765"/>
      <c r="N388" s="1764"/>
      <c r="O388" s="1859"/>
    </row>
    <row r="389" spans="1:16" s="90" customFormat="1" ht="15" customHeight="1" thickBot="1" x14ac:dyDescent="0.3">
      <c r="A389" s="4745"/>
      <c r="B389" s="4829"/>
      <c r="C389" s="4813"/>
      <c r="D389" s="4717"/>
      <c r="E389" s="1775"/>
      <c r="F389" s="1811"/>
      <c r="G389" s="4714"/>
      <c r="H389" s="4710"/>
      <c r="I389" s="1941"/>
      <c r="J389" s="1897"/>
      <c r="K389" s="1940" t="s">
        <v>32</v>
      </c>
      <c r="L389" s="1939">
        <f>SUM(L386:L388)</f>
        <v>6</v>
      </c>
      <c r="M389" s="1836"/>
      <c r="N389" s="1771"/>
      <c r="O389" s="1835"/>
    </row>
    <row r="390" spans="1:16" s="90" customFormat="1" ht="15" customHeight="1" thickBot="1" x14ac:dyDescent="0.3">
      <c r="A390" s="1756" t="s">
        <v>38</v>
      </c>
      <c r="B390" s="1755" t="s">
        <v>10</v>
      </c>
      <c r="C390" s="4727" t="s">
        <v>466</v>
      </c>
      <c r="D390" s="4728"/>
      <c r="E390" s="4728"/>
      <c r="F390" s="4728"/>
      <c r="G390" s="4728"/>
      <c r="H390" s="4728"/>
      <c r="I390" s="4728"/>
      <c r="J390" s="4728"/>
      <c r="K390" s="4729"/>
      <c r="L390" s="1938">
        <f>L249+L326+L346+L353+L361+L377</f>
        <v>7156.5100000000011</v>
      </c>
      <c r="M390" s="4859"/>
      <c r="N390" s="4860"/>
      <c r="O390" s="4861"/>
    </row>
    <row r="391" spans="1:16" s="90" customFormat="1" ht="27.75" customHeight="1" thickBot="1" x14ac:dyDescent="0.3">
      <c r="A391" s="1937" t="s">
        <v>38</v>
      </c>
      <c r="B391" s="1936" t="s">
        <v>33</v>
      </c>
      <c r="C391" s="1935" t="s">
        <v>732</v>
      </c>
      <c r="D391" s="1933"/>
      <c r="E391" s="1933"/>
      <c r="F391" s="1933"/>
      <c r="G391" s="1933"/>
      <c r="H391" s="1934"/>
      <c r="I391" s="1933"/>
      <c r="J391" s="1933"/>
      <c r="K391" s="1933"/>
      <c r="L391" s="1932"/>
      <c r="M391" s="1931"/>
      <c r="N391" s="1931"/>
      <c r="O391" s="1930"/>
      <c r="P391" s="1929"/>
    </row>
    <row r="392" spans="1:16" s="90" customFormat="1" ht="49.5" customHeight="1" thickBot="1" x14ac:dyDescent="0.3">
      <c r="A392" s="1756"/>
      <c r="B392" s="1928"/>
      <c r="C392" s="4883"/>
      <c r="D392" s="4884"/>
      <c r="E392" s="4884"/>
      <c r="F392" s="4884"/>
      <c r="G392" s="4884"/>
      <c r="H392" s="4884"/>
      <c r="I392" s="4884"/>
      <c r="J392" s="4884"/>
      <c r="K392" s="4884"/>
      <c r="L392" s="4885"/>
      <c r="M392" s="1927" t="s">
        <v>731</v>
      </c>
      <c r="N392" s="1926" t="s">
        <v>314</v>
      </c>
      <c r="O392" s="1925" t="s">
        <v>730</v>
      </c>
    </row>
    <row r="393" spans="1:16" s="90" customFormat="1" ht="15" customHeight="1" thickBot="1" x14ac:dyDescent="0.25">
      <c r="A393" s="4744" t="s">
        <v>38</v>
      </c>
      <c r="B393" s="4827" t="s">
        <v>33</v>
      </c>
      <c r="C393" s="4796" t="s">
        <v>10</v>
      </c>
      <c r="D393" s="3784" t="s">
        <v>728</v>
      </c>
      <c r="E393" s="4730"/>
      <c r="F393" s="3785"/>
      <c r="G393" s="4712" t="s">
        <v>378</v>
      </c>
      <c r="H393" s="4708" t="s">
        <v>20</v>
      </c>
      <c r="I393" s="4705" t="s">
        <v>472</v>
      </c>
      <c r="J393" s="4723" t="s">
        <v>187</v>
      </c>
      <c r="K393" s="1896" t="s">
        <v>22</v>
      </c>
      <c r="L393" s="1924">
        <f>L397</f>
        <v>200</v>
      </c>
      <c r="M393" s="1770"/>
      <c r="N393" s="1769"/>
      <c r="O393" s="1855"/>
    </row>
    <row r="394" spans="1:16" s="90" customFormat="1" ht="15" customHeight="1" thickBot="1" x14ac:dyDescent="0.25">
      <c r="A394" s="4746"/>
      <c r="B394" s="4828"/>
      <c r="C394" s="4797"/>
      <c r="D394" s="3786"/>
      <c r="E394" s="4731"/>
      <c r="F394" s="3787"/>
      <c r="G394" s="4713"/>
      <c r="H394" s="4709"/>
      <c r="I394" s="4706"/>
      <c r="J394" s="4724"/>
      <c r="K394" s="1895" t="s">
        <v>27</v>
      </c>
      <c r="L394" s="1864"/>
      <c r="M394" s="1923" t="s">
        <v>729</v>
      </c>
      <c r="N394" s="1922" t="s">
        <v>214</v>
      </c>
      <c r="O394" s="1921">
        <v>52</v>
      </c>
    </row>
    <row r="395" spans="1:16" s="90" customFormat="1" ht="15" customHeight="1" thickBot="1" x14ac:dyDescent="0.25">
      <c r="A395" s="4746"/>
      <c r="B395" s="4828"/>
      <c r="C395" s="4797"/>
      <c r="D395" s="3786"/>
      <c r="E395" s="4731"/>
      <c r="F395" s="3787"/>
      <c r="G395" s="4713"/>
      <c r="H395" s="4709"/>
      <c r="I395" s="4706"/>
      <c r="J395" s="4724"/>
      <c r="K395" s="1895" t="s">
        <v>29</v>
      </c>
      <c r="L395" s="1864"/>
      <c r="M395" s="1765"/>
      <c r="N395" s="1764"/>
      <c r="O395" s="1859"/>
    </row>
    <row r="396" spans="1:16" s="90" customFormat="1" ht="15" customHeight="1" thickBot="1" x14ac:dyDescent="0.3">
      <c r="A396" s="4745"/>
      <c r="B396" s="4829"/>
      <c r="C396" s="4798"/>
      <c r="D396" s="3788"/>
      <c r="E396" s="4732"/>
      <c r="F396" s="4733"/>
      <c r="G396" s="4713"/>
      <c r="H396" s="4709"/>
      <c r="I396" s="4706"/>
      <c r="J396" s="4724"/>
      <c r="K396" s="1822" t="s">
        <v>32</v>
      </c>
      <c r="L396" s="1920">
        <f>SUM(L393:L395)</f>
        <v>200</v>
      </c>
      <c r="M396" s="1836"/>
      <c r="N396" s="1771"/>
      <c r="O396" s="1835"/>
    </row>
    <row r="397" spans="1:16" s="90" customFormat="1" ht="30" customHeight="1" thickBot="1" x14ac:dyDescent="0.3">
      <c r="A397" s="1919" t="s">
        <v>38</v>
      </c>
      <c r="B397" s="1918" t="s">
        <v>33</v>
      </c>
      <c r="C397" s="1917" t="s">
        <v>10</v>
      </c>
      <c r="D397" s="1866" t="s">
        <v>10</v>
      </c>
      <c r="E397" s="1781"/>
      <c r="F397" s="4734" t="s">
        <v>728</v>
      </c>
      <c r="G397" s="4713"/>
      <c r="H397" s="4709"/>
      <c r="I397" s="4706"/>
      <c r="J397" s="4724"/>
      <c r="K397" s="1916" t="s">
        <v>22</v>
      </c>
      <c r="L397" s="1915">
        <v>200</v>
      </c>
      <c r="M397" s="1914"/>
      <c r="N397" s="1872"/>
      <c r="O397" s="1870"/>
    </row>
    <row r="398" spans="1:16" s="90" customFormat="1" ht="30" customHeight="1" thickBot="1" x14ac:dyDescent="0.3">
      <c r="A398" s="1756"/>
      <c r="B398" s="1900"/>
      <c r="C398" s="1899"/>
      <c r="D398" s="1898"/>
      <c r="E398" s="1775"/>
      <c r="F398" s="4735"/>
      <c r="G398" s="4714"/>
      <c r="H398" s="4710"/>
      <c r="I398" s="4707"/>
      <c r="J398" s="4725"/>
      <c r="K398" s="1790" t="s">
        <v>32</v>
      </c>
      <c r="L398" s="1782">
        <f>SUM(L397)</f>
        <v>200</v>
      </c>
      <c r="M398" s="1914"/>
      <c r="N398" s="1872"/>
      <c r="O398" s="1870"/>
    </row>
    <row r="399" spans="1:16" s="90" customFormat="1" ht="27" customHeight="1" thickBot="1" x14ac:dyDescent="0.25">
      <c r="A399" s="4744" t="s">
        <v>38</v>
      </c>
      <c r="B399" s="4827" t="s">
        <v>33</v>
      </c>
      <c r="C399" s="4796" t="s">
        <v>33</v>
      </c>
      <c r="D399" s="3784" t="s">
        <v>724</v>
      </c>
      <c r="E399" s="4730"/>
      <c r="F399" s="3785"/>
      <c r="G399" s="4726" t="s">
        <v>727</v>
      </c>
      <c r="H399" s="4708" t="s">
        <v>20</v>
      </c>
      <c r="I399" s="4705" t="s">
        <v>472</v>
      </c>
      <c r="J399" s="4723" t="s">
        <v>187</v>
      </c>
      <c r="K399" s="1834" t="s">
        <v>22</v>
      </c>
      <c r="L399" s="1782">
        <f>L403</f>
        <v>4</v>
      </c>
      <c r="M399" s="1913" t="s">
        <v>726</v>
      </c>
      <c r="N399" s="1912" t="s">
        <v>214</v>
      </c>
      <c r="O399" s="1911">
        <v>5</v>
      </c>
    </row>
    <row r="400" spans="1:16" s="90" customFormat="1" ht="22.5" customHeight="1" thickBot="1" x14ac:dyDescent="0.25">
      <c r="A400" s="4746"/>
      <c r="B400" s="4828"/>
      <c r="C400" s="4797"/>
      <c r="D400" s="3786"/>
      <c r="E400" s="4731"/>
      <c r="F400" s="3787"/>
      <c r="G400" s="4711"/>
      <c r="H400" s="4709"/>
      <c r="I400" s="4706"/>
      <c r="J400" s="4724"/>
      <c r="K400" s="1826" t="s">
        <v>27</v>
      </c>
      <c r="L400" s="1864"/>
      <c r="M400" s="1910" t="s">
        <v>725</v>
      </c>
      <c r="N400" s="1909" t="s">
        <v>360</v>
      </c>
      <c r="O400" s="1908">
        <v>5</v>
      </c>
    </row>
    <row r="401" spans="1:15" s="90" customFormat="1" ht="15" customHeight="1" thickBot="1" x14ac:dyDescent="0.3">
      <c r="A401" s="4746"/>
      <c r="B401" s="4828"/>
      <c r="C401" s="4797"/>
      <c r="D401" s="3786"/>
      <c r="E401" s="4731"/>
      <c r="F401" s="3787"/>
      <c r="G401" s="4711"/>
      <c r="H401" s="4709"/>
      <c r="I401" s="4706"/>
      <c r="J401" s="4724"/>
      <c r="K401" s="1826" t="s">
        <v>29</v>
      </c>
      <c r="L401" s="1864"/>
      <c r="M401" s="1765"/>
      <c r="N401" s="1764"/>
      <c r="O401" s="1859"/>
    </row>
    <row r="402" spans="1:15" s="90" customFormat="1" ht="15" customHeight="1" thickBot="1" x14ac:dyDescent="0.3">
      <c r="A402" s="4745"/>
      <c r="B402" s="4829"/>
      <c r="C402" s="4798"/>
      <c r="D402" s="3788"/>
      <c r="E402" s="4732"/>
      <c r="F402" s="4733"/>
      <c r="G402" s="4711"/>
      <c r="H402" s="4709"/>
      <c r="I402" s="4706"/>
      <c r="J402" s="4724"/>
      <c r="K402" s="1907" t="s">
        <v>32</v>
      </c>
      <c r="L402" s="1891">
        <f>SUM(L399:L401)</f>
        <v>4</v>
      </c>
      <c r="M402" s="1836"/>
      <c r="N402" s="1771"/>
      <c r="O402" s="1835"/>
    </row>
    <row r="403" spans="1:15" s="90" customFormat="1" ht="15" customHeight="1" thickBot="1" x14ac:dyDescent="0.3">
      <c r="A403" s="1906" t="s">
        <v>38</v>
      </c>
      <c r="B403" s="1905" t="s">
        <v>33</v>
      </c>
      <c r="C403" s="1904" t="s">
        <v>33</v>
      </c>
      <c r="D403" s="1866" t="s">
        <v>10</v>
      </c>
      <c r="E403" s="1903"/>
      <c r="F403" s="4734" t="s">
        <v>724</v>
      </c>
      <c r="G403" s="4711"/>
      <c r="H403" s="4709"/>
      <c r="I403" s="4706"/>
      <c r="J403" s="4724"/>
      <c r="K403" s="1902" t="s">
        <v>22</v>
      </c>
      <c r="L403" s="1901">
        <v>4</v>
      </c>
      <c r="M403" s="1825"/>
      <c r="N403" s="1824"/>
      <c r="O403" s="1823"/>
    </row>
    <row r="404" spans="1:15" s="90" customFormat="1" ht="15" customHeight="1" thickBot="1" x14ac:dyDescent="0.3">
      <c r="A404" s="1756"/>
      <c r="B404" s="1900"/>
      <c r="C404" s="1899"/>
      <c r="D404" s="1898"/>
      <c r="E404" s="1897"/>
      <c r="F404" s="4735"/>
      <c r="G404" s="4736"/>
      <c r="H404" s="4710"/>
      <c r="I404" s="4707"/>
      <c r="J404" s="4725"/>
      <c r="K404" s="1790" t="s">
        <v>32</v>
      </c>
      <c r="L404" s="1864">
        <f>SUM(L403)</f>
        <v>4</v>
      </c>
      <c r="M404" s="1820"/>
      <c r="N404" s="1758"/>
      <c r="O404" s="1757"/>
    </row>
    <row r="405" spans="1:15" s="90" customFormat="1" ht="15" customHeight="1" thickBot="1" x14ac:dyDescent="0.25">
      <c r="A405" s="1890" t="s">
        <v>38</v>
      </c>
      <c r="B405" s="1889" t="s">
        <v>33</v>
      </c>
      <c r="C405" s="1888" t="s">
        <v>38</v>
      </c>
      <c r="D405" s="3784" t="s">
        <v>721</v>
      </c>
      <c r="E405" s="4730"/>
      <c r="F405" s="3785"/>
      <c r="G405" s="4726" t="s">
        <v>711</v>
      </c>
      <c r="H405" s="4708" t="s">
        <v>20</v>
      </c>
      <c r="I405" s="4705" t="s">
        <v>85</v>
      </c>
      <c r="J405" s="4702" t="s">
        <v>723</v>
      </c>
      <c r="K405" s="1896" t="s">
        <v>685</v>
      </c>
      <c r="L405" s="1782">
        <f>L410+L412+L414+L416+L418+L419+L421+L423+L425+L427+L429</f>
        <v>14</v>
      </c>
      <c r="M405" s="1832"/>
      <c r="N405" s="1831"/>
      <c r="O405" s="1830"/>
    </row>
    <row r="406" spans="1:15" s="90" customFormat="1" ht="22.5" customHeight="1" thickBot="1" x14ac:dyDescent="0.25">
      <c r="A406" s="1842"/>
      <c r="B406" s="1841"/>
      <c r="C406" s="1840"/>
      <c r="D406" s="3786"/>
      <c r="E406" s="4731"/>
      <c r="F406" s="3787"/>
      <c r="G406" s="4711"/>
      <c r="H406" s="4709"/>
      <c r="I406" s="4706"/>
      <c r="J406" s="4703"/>
      <c r="K406" s="1895" t="s">
        <v>27</v>
      </c>
      <c r="L406" s="1864"/>
      <c r="M406" s="1894" t="s">
        <v>722</v>
      </c>
      <c r="N406" s="1893" t="s">
        <v>214</v>
      </c>
      <c r="O406" s="1892">
        <v>11</v>
      </c>
    </row>
    <row r="407" spans="1:15" s="90" customFormat="1" ht="15" customHeight="1" thickBot="1" x14ac:dyDescent="0.3">
      <c r="A407" s="1842"/>
      <c r="B407" s="1841"/>
      <c r="C407" s="1840"/>
      <c r="D407" s="3788"/>
      <c r="E407" s="4732"/>
      <c r="F407" s="4733"/>
      <c r="G407" s="4711"/>
      <c r="H407" s="4709"/>
      <c r="I407" s="4706"/>
      <c r="J407" s="4704"/>
      <c r="K407" s="1822" t="s">
        <v>32</v>
      </c>
      <c r="L407" s="1891">
        <f>SUM(L405:L406)</f>
        <v>14</v>
      </c>
      <c r="M407" s="1820"/>
      <c r="N407" s="1758"/>
      <c r="O407" s="1757"/>
    </row>
    <row r="408" spans="1:15" s="90" customFormat="1" ht="23.25" customHeight="1" thickBot="1" x14ac:dyDescent="0.25">
      <c r="A408" s="1890" t="s">
        <v>38</v>
      </c>
      <c r="B408" s="1889" t="s">
        <v>33</v>
      </c>
      <c r="C408" s="1888" t="s">
        <v>38</v>
      </c>
      <c r="D408" s="1878" t="s">
        <v>10</v>
      </c>
      <c r="E408" s="1887"/>
      <c r="F408" s="4092" t="s">
        <v>721</v>
      </c>
      <c r="G408" s="4711"/>
      <c r="H408" s="4709"/>
      <c r="I408" s="4706"/>
      <c r="J408" s="1883"/>
      <c r="K408" s="1846" t="s">
        <v>685</v>
      </c>
      <c r="L408" s="1886">
        <v>14</v>
      </c>
      <c r="M408" s="74"/>
      <c r="N408" s="1824"/>
      <c r="O408" s="1823"/>
    </row>
    <row r="409" spans="1:15" s="90" customFormat="1" ht="24" customHeight="1" thickBot="1" x14ac:dyDescent="0.3">
      <c r="A409" s="1842"/>
      <c r="B409" s="1841"/>
      <c r="C409" s="1840"/>
      <c r="D409" s="1885"/>
      <c r="E409" s="1884"/>
      <c r="F409" s="4094"/>
      <c r="G409" s="4736"/>
      <c r="H409" s="4710"/>
      <c r="I409" s="4706"/>
      <c r="J409" s="1883"/>
      <c r="K409" s="1882" t="s">
        <v>32</v>
      </c>
      <c r="L409" s="1864">
        <f>SUM(L408)</f>
        <v>14</v>
      </c>
      <c r="M409" s="74"/>
      <c r="N409" s="1824"/>
      <c r="O409" s="1823"/>
    </row>
    <row r="410" spans="1:15" s="90" customFormat="1" ht="29.25" customHeight="1" thickBot="1" x14ac:dyDescent="0.25">
      <c r="A410" s="1842"/>
      <c r="B410" s="1841"/>
      <c r="C410" s="1840"/>
      <c r="D410" s="1881"/>
      <c r="E410" s="1781"/>
      <c r="F410" s="4739" t="s">
        <v>720</v>
      </c>
      <c r="G410" s="4726" t="s">
        <v>711</v>
      </c>
      <c r="H410" s="4708" t="s">
        <v>20</v>
      </c>
      <c r="I410" s="4706"/>
      <c r="J410" s="1762"/>
      <c r="K410" s="1846" t="s">
        <v>22</v>
      </c>
      <c r="L410" s="1880">
        <v>0.65</v>
      </c>
      <c r="M410" s="1869"/>
      <c r="N410" s="1868"/>
      <c r="O410" s="1867"/>
    </row>
    <row r="411" spans="1:15" s="90" customFormat="1" ht="15" customHeight="1" thickBot="1" x14ac:dyDescent="0.25">
      <c r="A411" s="1842"/>
      <c r="B411" s="1841"/>
      <c r="C411" s="1840"/>
      <c r="D411" s="1879"/>
      <c r="E411" s="1775"/>
      <c r="F411" s="4740"/>
      <c r="G411" s="4711"/>
      <c r="H411" s="4709"/>
      <c r="I411" s="4706"/>
      <c r="J411" s="1860"/>
      <c r="K411" s="1837"/>
      <c r="L411" s="1864"/>
      <c r="M411" s="1863"/>
      <c r="N411" s="1764"/>
      <c r="O411" s="1859"/>
    </row>
    <row r="412" spans="1:15" s="90" customFormat="1" ht="25.5" customHeight="1" thickBot="1" x14ac:dyDescent="0.25">
      <c r="A412" s="1842"/>
      <c r="B412" s="1841"/>
      <c r="C412" s="1840"/>
      <c r="D412" s="1878"/>
      <c r="E412" s="1781"/>
      <c r="F412" s="4739" t="s">
        <v>719</v>
      </c>
      <c r="G412" s="4711"/>
      <c r="H412" s="4709"/>
      <c r="I412" s="4706"/>
      <c r="J412" s="1860"/>
      <c r="K412" s="1857" t="s">
        <v>22</v>
      </c>
      <c r="L412" s="1877">
        <v>2.9</v>
      </c>
      <c r="M412" s="1876"/>
      <c r="N412" s="1844"/>
      <c r="O412" s="1843"/>
    </row>
    <row r="413" spans="1:15" s="90" customFormat="1" ht="42.75" customHeight="1" thickBot="1" x14ac:dyDescent="0.25">
      <c r="A413" s="1842"/>
      <c r="B413" s="1841"/>
      <c r="C413" s="1840"/>
      <c r="D413" s="1875"/>
      <c r="E413" s="1775"/>
      <c r="F413" s="4740"/>
      <c r="G413" s="4736"/>
      <c r="H413" s="4710"/>
      <c r="I413" s="4706"/>
      <c r="J413" s="1860"/>
      <c r="K413" s="1846"/>
      <c r="L413" s="1782"/>
      <c r="M413" s="1872"/>
      <c r="N413" s="1871"/>
      <c r="O413" s="1870"/>
    </row>
    <row r="414" spans="1:15" s="90" customFormat="1" ht="24.75" customHeight="1" thickBot="1" x14ac:dyDescent="0.25">
      <c r="A414" s="1842"/>
      <c r="B414" s="1841"/>
      <c r="C414" s="1840"/>
      <c r="D414" s="4715"/>
      <c r="E414" s="1781"/>
      <c r="F414" s="4739" t="s">
        <v>718</v>
      </c>
      <c r="G414" s="4726" t="s">
        <v>711</v>
      </c>
      <c r="H414" s="4708" t="s">
        <v>20</v>
      </c>
      <c r="I414" s="4706"/>
      <c r="J414" s="1860"/>
      <c r="K414" s="1874" t="s">
        <v>22</v>
      </c>
      <c r="L414" s="1873">
        <v>0.35</v>
      </c>
      <c r="M414" s="1872"/>
      <c r="N414" s="1871"/>
      <c r="O414" s="1870"/>
    </row>
    <row r="415" spans="1:15" s="90" customFormat="1" ht="30" customHeight="1" thickBot="1" x14ac:dyDescent="0.25">
      <c r="A415" s="1842"/>
      <c r="B415" s="1841"/>
      <c r="C415" s="1840"/>
      <c r="D415" s="4717"/>
      <c r="E415" s="1775"/>
      <c r="F415" s="4740"/>
      <c r="G415" s="4711"/>
      <c r="H415" s="4709"/>
      <c r="I415" s="4706"/>
      <c r="J415" s="1860"/>
      <c r="K415" s="1837"/>
      <c r="L415" s="1864"/>
      <c r="M415" s="1869"/>
      <c r="N415" s="1868"/>
      <c r="O415" s="1867"/>
    </row>
    <row r="416" spans="1:15" s="90" customFormat="1" ht="25.5" customHeight="1" thickBot="1" x14ac:dyDescent="0.25">
      <c r="A416" s="1842"/>
      <c r="B416" s="1841"/>
      <c r="C416" s="1840"/>
      <c r="D416" s="4715"/>
      <c r="E416" s="1781"/>
      <c r="F416" s="4739" t="s">
        <v>717</v>
      </c>
      <c r="G416" s="4711"/>
      <c r="H416" s="4709"/>
      <c r="I416" s="4706"/>
      <c r="J416" s="1860"/>
      <c r="K416" s="1837" t="s">
        <v>22</v>
      </c>
      <c r="L416" s="1864">
        <v>0.3</v>
      </c>
      <c r="M416" s="1863"/>
      <c r="N416" s="1764"/>
      <c r="O416" s="1859"/>
    </row>
    <row r="417" spans="1:23" s="90" customFormat="1" ht="23.25" customHeight="1" thickBot="1" x14ac:dyDescent="0.25">
      <c r="A417" s="1842"/>
      <c r="B417" s="1841"/>
      <c r="C417" s="1840"/>
      <c r="D417" s="4717"/>
      <c r="E417" s="1775"/>
      <c r="F417" s="4740"/>
      <c r="G417" s="4736"/>
      <c r="H417" s="4710"/>
      <c r="I417" s="4706"/>
      <c r="J417" s="1860"/>
      <c r="K417" s="1837"/>
      <c r="L417" s="1864"/>
      <c r="M417" s="1863"/>
      <c r="N417" s="1764"/>
      <c r="O417" s="1859"/>
      <c r="Q417" s="93"/>
      <c r="R417" s="93"/>
      <c r="S417" s="93"/>
      <c r="T417" s="93"/>
      <c r="U417" s="93"/>
      <c r="V417" s="93"/>
      <c r="W417" s="93"/>
    </row>
    <row r="418" spans="1:23" s="90" customFormat="1" ht="51" customHeight="1" thickBot="1" x14ac:dyDescent="0.25">
      <c r="A418" s="1842"/>
      <c r="B418" s="1841"/>
      <c r="C418" s="1840"/>
      <c r="D418" s="1866"/>
      <c r="E418" s="1781"/>
      <c r="F418" s="1865" t="s">
        <v>716</v>
      </c>
      <c r="G418" s="4726" t="s">
        <v>711</v>
      </c>
      <c r="H418" s="4708" t="s">
        <v>20</v>
      </c>
      <c r="I418" s="4706"/>
      <c r="J418" s="1860"/>
      <c r="K418" s="1837" t="s">
        <v>22</v>
      </c>
      <c r="L418" s="1864">
        <v>2.5</v>
      </c>
      <c r="M418" s="1863"/>
      <c r="N418" s="1764"/>
      <c r="O418" s="1859"/>
      <c r="Q418" s="93"/>
      <c r="R418" s="1862"/>
      <c r="S418" s="1862"/>
      <c r="T418" s="1862"/>
      <c r="U418" s="1862"/>
      <c r="V418" s="1862"/>
      <c r="W418" s="1861"/>
    </row>
    <row r="419" spans="1:23" s="90" customFormat="1" ht="24" customHeight="1" thickBot="1" x14ac:dyDescent="0.3">
      <c r="A419" s="1842"/>
      <c r="B419" s="1841"/>
      <c r="C419" s="1840"/>
      <c r="D419" s="4715"/>
      <c r="E419" s="1781"/>
      <c r="F419" s="4737" t="s">
        <v>715</v>
      </c>
      <c r="G419" s="4711"/>
      <c r="H419" s="4709"/>
      <c r="I419" s="4706"/>
      <c r="J419" s="1860"/>
      <c r="K419" s="1837" t="s">
        <v>22</v>
      </c>
      <c r="L419" s="1792">
        <v>1.7</v>
      </c>
      <c r="M419" s="1765"/>
      <c r="N419" s="1764"/>
      <c r="O419" s="1859"/>
      <c r="R419" s="1858"/>
      <c r="S419"/>
      <c r="T419"/>
      <c r="U419"/>
      <c r="V419"/>
      <c r="W419"/>
    </row>
    <row r="420" spans="1:23" s="90" customFormat="1" ht="17.25" customHeight="1" thickBot="1" x14ac:dyDescent="0.25">
      <c r="A420" s="1842"/>
      <c r="B420" s="1841"/>
      <c r="C420" s="1840"/>
      <c r="D420" s="4717"/>
      <c r="E420" s="1775"/>
      <c r="F420" s="4738"/>
      <c r="G420" s="4711"/>
      <c r="H420" s="4710"/>
      <c r="I420" s="4706"/>
      <c r="J420" s="1791"/>
      <c r="K420" s="1857"/>
      <c r="L420" s="1789"/>
      <c r="M420" s="1845"/>
      <c r="N420" s="1844"/>
      <c r="O420" s="1843"/>
    </row>
    <row r="421" spans="1:23" s="90" customFormat="1" ht="21.75" customHeight="1" thickBot="1" x14ac:dyDescent="0.25">
      <c r="A421" s="1842"/>
      <c r="B421" s="1841"/>
      <c r="C421" s="1840"/>
      <c r="D421" s="4715"/>
      <c r="E421" s="1856"/>
      <c r="F421" s="4737" t="s">
        <v>714</v>
      </c>
      <c r="G421" s="4880" t="s">
        <v>711</v>
      </c>
      <c r="H421" s="4708" t="s">
        <v>20</v>
      </c>
      <c r="I421" s="4706"/>
      <c r="J421" s="1853"/>
      <c r="K421" s="1846" t="s">
        <v>22</v>
      </c>
      <c r="L421" s="1852">
        <v>2</v>
      </c>
      <c r="M421" s="1770"/>
      <c r="N421" s="1769"/>
      <c r="O421" s="1855"/>
    </row>
    <row r="422" spans="1:23" s="90" customFormat="1" ht="35.25" customHeight="1" thickBot="1" x14ac:dyDescent="0.25">
      <c r="A422" s="1842"/>
      <c r="B422" s="1841"/>
      <c r="C422" s="1840"/>
      <c r="D422" s="4717"/>
      <c r="E422" s="1854"/>
      <c r="F422" s="4738"/>
      <c r="G422" s="4881"/>
      <c r="H422" s="4709"/>
      <c r="I422" s="4706"/>
      <c r="J422" s="1791"/>
      <c r="K422" s="1837"/>
      <c r="L422" s="1792"/>
      <c r="M422" s="1836"/>
      <c r="N422" s="1771"/>
      <c r="O422" s="1835"/>
    </row>
    <row r="423" spans="1:23" s="90" customFormat="1" ht="23.25" customHeight="1" thickBot="1" x14ac:dyDescent="0.25">
      <c r="A423" s="1842"/>
      <c r="B423" s="1841"/>
      <c r="C423" s="1840"/>
      <c r="D423" s="4715"/>
      <c r="E423" s="1849"/>
      <c r="F423" s="4737" t="s">
        <v>713</v>
      </c>
      <c r="G423" s="4881"/>
      <c r="H423" s="4709"/>
      <c r="I423" s="4706"/>
      <c r="J423" s="1853"/>
      <c r="K423" s="1846" t="s">
        <v>22</v>
      </c>
      <c r="L423" s="1852">
        <v>2</v>
      </c>
      <c r="M423" s="1851"/>
      <c r="N423" s="1831"/>
      <c r="O423" s="1850"/>
    </row>
    <row r="424" spans="1:23" s="90" customFormat="1" ht="26.25" customHeight="1" thickBot="1" x14ac:dyDescent="0.25">
      <c r="A424" s="1842"/>
      <c r="B424" s="1841"/>
      <c r="C424" s="1840"/>
      <c r="D424" s="4717"/>
      <c r="E424" s="1848"/>
      <c r="F424" s="4738"/>
      <c r="G424" s="4882"/>
      <c r="H424" s="4710"/>
      <c r="I424" s="4706"/>
      <c r="J424" s="1847"/>
      <c r="K424" s="1837"/>
      <c r="L424" s="1792"/>
      <c r="M424" s="1845"/>
      <c r="N424" s="1844"/>
      <c r="O424" s="1843"/>
    </row>
    <row r="425" spans="1:23" s="90" customFormat="1" ht="25.5" customHeight="1" thickBot="1" x14ac:dyDescent="0.25">
      <c r="A425" s="1842"/>
      <c r="B425" s="1841"/>
      <c r="C425" s="1840"/>
      <c r="D425" s="4715"/>
      <c r="E425" s="1849"/>
      <c r="F425" s="4737" t="s">
        <v>712</v>
      </c>
      <c r="G425" s="4711" t="s">
        <v>711</v>
      </c>
      <c r="H425" s="4708" t="s">
        <v>20</v>
      </c>
      <c r="I425" s="4706"/>
      <c r="J425" s="1847"/>
      <c r="K425" s="1846" t="s">
        <v>22</v>
      </c>
      <c r="L425" s="1792">
        <v>1</v>
      </c>
      <c r="M425" s="1845"/>
      <c r="N425" s="1844"/>
      <c r="O425" s="1843"/>
    </row>
    <row r="426" spans="1:23" s="90" customFormat="1" ht="18.75" customHeight="1" thickBot="1" x14ac:dyDescent="0.25">
      <c r="A426" s="1842"/>
      <c r="B426" s="1841"/>
      <c r="C426" s="1840"/>
      <c r="D426" s="4717"/>
      <c r="E426" s="1848"/>
      <c r="F426" s="4738"/>
      <c r="G426" s="4711"/>
      <c r="H426" s="4709"/>
      <c r="I426" s="4706"/>
      <c r="J426" s="1847"/>
      <c r="K426" s="1837"/>
      <c r="L426" s="1792"/>
      <c r="M426" s="1845"/>
      <c r="N426" s="1844"/>
      <c r="O426" s="1843"/>
    </row>
    <row r="427" spans="1:23" s="90" customFormat="1" ht="25.5" customHeight="1" thickBot="1" x14ac:dyDescent="0.25">
      <c r="A427" s="1842"/>
      <c r="B427" s="1841"/>
      <c r="C427" s="1840"/>
      <c r="D427" s="4715"/>
      <c r="E427" s="1849"/>
      <c r="F427" s="4737" t="s">
        <v>710</v>
      </c>
      <c r="G427" s="4711"/>
      <c r="H427" s="4709"/>
      <c r="I427" s="4706"/>
      <c r="J427" s="1847"/>
      <c r="K427" s="1846" t="s">
        <v>22</v>
      </c>
      <c r="L427" s="1792">
        <v>0.4</v>
      </c>
      <c r="M427" s="1845"/>
      <c r="N427" s="1844"/>
      <c r="O427" s="1843"/>
    </row>
    <row r="428" spans="1:23" s="90" customFormat="1" ht="27.75" customHeight="1" thickBot="1" x14ac:dyDescent="0.25">
      <c r="A428" s="1842"/>
      <c r="B428" s="1841"/>
      <c r="C428" s="1840"/>
      <c r="D428" s="4717"/>
      <c r="E428" s="1848"/>
      <c r="F428" s="4738"/>
      <c r="G428" s="4711"/>
      <c r="H428" s="4709"/>
      <c r="I428" s="4706"/>
      <c r="J428" s="1847"/>
      <c r="K428" s="1837"/>
      <c r="L428" s="1792"/>
      <c r="M428" s="1845"/>
      <c r="N428" s="1844"/>
      <c r="O428" s="1843"/>
    </row>
    <row r="429" spans="1:23" s="90" customFormat="1" ht="23.25" customHeight="1" thickBot="1" x14ac:dyDescent="0.25">
      <c r="A429" s="1842"/>
      <c r="B429" s="1841"/>
      <c r="C429" s="1840"/>
      <c r="D429" s="4715"/>
      <c r="E429" s="1839"/>
      <c r="F429" s="4737" t="s">
        <v>709</v>
      </c>
      <c r="G429" s="4711"/>
      <c r="H429" s="4709"/>
      <c r="I429" s="4706"/>
      <c r="J429" s="1847"/>
      <c r="K429" s="1846" t="s">
        <v>22</v>
      </c>
      <c r="L429" s="1792">
        <v>0.2</v>
      </c>
      <c r="M429" s="1845"/>
      <c r="N429" s="1844"/>
      <c r="O429" s="1843"/>
    </row>
    <row r="430" spans="1:23" s="90" customFormat="1" ht="32.25" customHeight="1" thickBot="1" x14ac:dyDescent="0.25">
      <c r="A430" s="1842"/>
      <c r="B430" s="1841"/>
      <c r="C430" s="1840"/>
      <c r="D430" s="4717"/>
      <c r="E430" s="1839"/>
      <c r="F430" s="4879"/>
      <c r="G430" s="4711"/>
      <c r="H430" s="4709"/>
      <c r="I430" s="4706"/>
      <c r="J430" s="1838"/>
      <c r="K430" s="1837"/>
      <c r="L430" s="1792"/>
      <c r="M430" s="1836"/>
      <c r="N430" s="1771"/>
      <c r="O430" s="1835"/>
    </row>
    <row r="431" spans="1:23" s="90" customFormat="1" ht="15" customHeight="1" thickBot="1" x14ac:dyDescent="0.3">
      <c r="A431" s="4744" t="s">
        <v>38</v>
      </c>
      <c r="B431" s="4742" t="s">
        <v>33</v>
      </c>
      <c r="C431" s="4750" t="s">
        <v>42</v>
      </c>
      <c r="D431" s="4773" t="s">
        <v>708</v>
      </c>
      <c r="E431" s="4774"/>
      <c r="F431" s="4775"/>
      <c r="G431" s="4726" t="s">
        <v>694</v>
      </c>
      <c r="H431" s="4708" t="s">
        <v>20</v>
      </c>
      <c r="I431" s="4705" t="s">
        <v>472</v>
      </c>
      <c r="J431" s="4723" t="s">
        <v>187</v>
      </c>
      <c r="K431" s="1834" t="s">
        <v>22</v>
      </c>
      <c r="L431" s="1833">
        <f>L436+L438+L440+L444+L446+L448+L450+L452+L455+L457+L459</f>
        <v>1192</v>
      </c>
      <c r="M431" s="1832"/>
      <c r="N431" s="1831"/>
      <c r="O431" s="1830"/>
      <c r="S431" s="1829"/>
    </row>
    <row r="432" spans="1:23" s="90" customFormat="1" ht="15" customHeight="1" thickBot="1" x14ac:dyDescent="0.3">
      <c r="A432" s="4746"/>
      <c r="B432" s="4878"/>
      <c r="C432" s="4752"/>
      <c r="D432" s="4776"/>
      <c r="E432" s="4777"/>
      <c r="F432" s="4778"/>
      <c r="G432" s="4711"/>
      <c r="H432" s="4709"/>
      <c r="I432" s="4706"/>
      <c r="J432" s="4724"/>
      <c r="K432" s="1826" t="s">
        <v>27</v>
      </c>
      <c r="L432" s="1828">
        <f>L437+L439+L442+L445+L449+L451+L456</f>
        <v>0</v>
      </c>
      <c r="M432" s="1825"/>
      <c r="N432" s="1824"/>
      <c r="O432" s="1823"/>
    </row>
    <row r="433" spans="1:15" s="90" customFormat="1" ht="15" customHeight="1" thickBot="1" x14ac:dyDescent="0.3">
      <c r="A433" s="4746"/>
      <c r="B433" s="4878"/>
      <c r="C433" s="4752"/>
      <c r="D433" s="4776"/>
      <c r="E433" s="4777"/>
      <c r="F433" s="4778"/>
      <c r="G433" s="4711"/>
      <c r="H433" s="4709"/>
      <c r="I433" s="4706"/>
      <c r="J433" s="4724"/>
      <c r="K433" s="1826" t="s">
        <v>221</v>
      </c>
      <c r="L433" s="1828">
        <f>L441</f>
        <v>1044.3</v>
      </c>
      <c r="M433" s="1827"/>
      <c r="N433" s="1824"/>
      <c r="O433" s="1823"/>
    </row>
    <row r="434" spans="1:15" s="90" customFormat="1" ht="15" customHeight="1" thickBot="1" x14ac:dyDescent="0.3">
      <c r="A434" s="4746"/>
      <c r="B434" s="4878"/>
      <c r="C434" s="4752"/>
      <c r="D434" s="4776"/>
      <c r="E434" s="4777"/>
      <c r="F434" s="4778"/>
      <c r="G434" s="4711"/>
      <c r="H434" s="4709"/>
      <c r="I434" s="4706"/>
      <c r="J434" s="4724"/>
      <c r="K434" s="1826" t="s">
        <v>29</v>
      </c>
      <c r="L434" s="1821">
        <f>L453+L460</f>
        <v>219.3</v>
      </c>
      <c r="M434" s="1825"/>
      <c r="N434" s="1824"/>
      <c r="O434" s="1823"/>
    </row>
    <row r="435" spans="1:15" s="90" customFormat="1" ht="26.25" customHeight="1" thickBot="1" x14ac:dyDescent="0.3">
      <c r="A435" s="4745"/>
      <c r="B435" s="4743"/>
      <c r="C435" s="4751"/>
      <c r="D435" s="4779"/>
      <c r="E435" s="4780"/>
      <c r="F435" s="4781"/>
      <c r="G435" s="4736"/>
      <c r="H435" s="4710"/>
      <c r="I435" s="4707"/>
      <c r="J435" s="4725"/>
      <c r="K435" s="1822" t="s">
        <v>32</v>
      </c>
      <c r="L435" s="1821">
        <f>SUM(L431:L434)</f>
        <v>2455.6000000000004</v>
      </c>
      <c r="M435" s="1820"/>
      <c r="N435" s="1758"/>
      <c r="O435" s="1757"/>
    </row>
    <row r="436" spans="1:15" s="90" customFormat="1" ht="15" customHeight="1" thickBot="1" x14ac:dyDescent="0.3">
      <c r="A436" s="4744" t="s">
        <v>38</v>
      </c>
      <c r="B436" s="4742" t="s">
        <v>33</v>
      </c>
      <c r="C436" s="4750" t="s">
        <v>42</v>
      </c>
      <c r="D436" s="4715" t="s">
        <v>10</v>
      </c>
      <c r="E436" s="1781"/>
      <c r="F436" s="4734" t="s">
        <v>707</v>
      </c>
      <c r="G436" s="4726" t="s">
        <v>694</v>
      </c>
      <c r="H436" s="4708" t="s">
        <v>20</v>
      </c>
      <c r="I436" s="4753"/>
      <c r="J436" s="1819"/>
      <c r="K436" s="1784" t="s">
        <v>685</v>
      </c>
      <c r="L436" s="1782">
        <v>280.60000000000002</v>
      </c>
      <c r="M436" s="1818" t="s">
        <v>706</v>
      </c>
      <c r="N436" s="1817" t="s">
        <v>214</v>
      </c>
      <c r="O436" s="1816">
        <v>1</v>
      </c>
    </row>
    <row r="437" spans="1:15" s="90" customFormat="1" ht="24" customHeight="1" thickBot="1" x14ac:dyDescent="0.3">
      <c r="A437" s="4745"/>
      <c r="B437" s="4743"/>
      <c r="C437" s="4751"/>
      <c r="D437" s="4717"/>
      <c r="E437" s="1775"/>
      <c r="F437" s="4735"/>
      <c r="G437" s="4711"/>
      <c r="H437" s="4709"/>
      <c r="I437" s="4754"/>
      <c r="J437" s="1774"/>
      <c r="K437" s="1798" t="s">
        <v>27</v>
      </c>
      <c r="L437" s="1792">
        <v>0</v>
      </c>
      <c r="M437" s="1815"/>
      <c r="N437" s="1814"/>
      <c r="O437" s="1813"/>
    </row>
    <row r="438" spans="1:15" s="90" customFormat="1" ht="23.25" customHeight="1" thickBot="1" x14ac:dyDescent="0.3">
      <c r="A438" s="4744" t="s">
        <v>38</v>
      </c>
      <c r="B438" s="4742" t="s">
        <v>33</v>
      </c>
      <c r="C438" s="4750" t="s">
        <v>42</v>
      </c>
      <c r="D438" s="4715" t="s">
        <v>33</v>
      </c>
      <c r="E438" s="1781"/>
      <c r="F438" s="1812" t="s">
        <v>705</v>
      </c>
      <c r="G438" s="4711"/>
      <c r="H438" s="4709"/>
      <c r="I438" s="4754"/>
      <c r="J438" s="1785"/>
      <c r="K438" s="1773" t="s">
        <v>685</v>
      </c>
      <c r="L438" s="1760">
        <v>21.6</v>
      </c>
      <c r="M438" s="4850" t="s">
        <v>704</v>
      </c>
      <c r="N438" s="4852" t="s">
        <v>214</v>
      </c>
      <c r="O438" s="4853">
        <v>1</v>
      </c>
    </row>
    <row r="439" spans="1:15" s="90" customFormat="1" ht="23.25" customHeight="1" thickBot="1" x14ac:dyDescent="0.3">
      <c r="A439" s="4745"/>
      <c r="B439" s="4743"/>
      <c r="C439" s="4751"/>
      <c r="D439" s="4717"/>
      <c r="E439" s="1775"/>
      <c r="F439" s="1811"/>
      <c r="G439" s="4711"/>
      <c r="H439" s="4710"/>
      <c r="I439" s="4754"/>
      <c r="J439" s="1810"/>
      <c r="K439" s="1784" t="s">
        <v>27</v>
      </c>
      <c r="L439" s="1782"/>
      <c r="M439" s="4851"/>
      <c r="N439" s="4835"/>
      <c r="O439" s="4836"/>
    </row>
    <row r="440" spans="1:15" s="90" customFormat="1" ht="28.5" customHeight="1" thickBot="1" x14ac:dyDescent="0.3">
      <c r="A440" s="4744" t="s">
        <v>38</v>
      </c>
      <c r="B440" s="4747" t="s">
        <v>33</v>
      </c>
      <c r="C440" s="4750" t="s">
        <v>42</v>
      </c>
      <c r="D440" s="4715" t="s">
        <v>38</v>
      </c>
      <c r="E440" s="4753"/>
      <c r="F440" s="4734" t="s">
        <v>703</v>
      </c>
      <c r="G440" s="4726" t="s">
        <v>694</v>
      </c>
      <c r="H440" s="4708" t="s">
        <v>20</v>
      </c>
      <c r="I440" s="4754"/>
      <c r="J440" s="1774"/>
      <c r="K440" s="1798" t="s">
        <v>685</v>
      </c>
      <c r="L440" s="1760">
        <v>120</v>
      </c>
      <c r="M440" s="4851" t="s">
        <v>702</v>
      </c>
      <c r="N440" s="4835" t="s">
        <v>214</v>
      </c>
      <c r="O440" s="4836">
        <v>1</v>
      </c>
    </row>
    <row r="441" spans="1:15" s="90" customFormat="1" ht="28.5" customHeight="1" thickBot="1" x14ac:dyDescent="0.3">
      <c r="A441" s="4746"/>
      <c r="B441" s="4748"/>
      <c r="C441" s="4752"/>
      <c r="D441" s="4716"/>
      <c r="E441" s="4754"/>
      <c r="F441" s="4741"/>
      <c r="G441" s="4711"/>
      <c r="H441" s="4709"/>
      <c r="I441" s="4754"/>
      <c r="J441" s="1774"/>
      <c r="K441" s="1798" t="s">
        <v>221</v>
      </c>
      <c r="L441" s="1792">
        <v>1044.3</v>
      </c>
      <c r="M441" s="4846"/>
      <c r="N441" s="4826"/>
      <c r="O441" s="4837"/>
    </row>
    <row r="442" spans="1:15" s="90" customFormat="1" ht="20.25" customHeight="1" thickBot="1" x14ac:dyDescent="0.3">
      <c r="A442" s="4746"/>
      <c r="B442" s="4748"/>
      <c r="C442" s="4752"/>
      <c r="D442" s="4716"/>
      <c r="E442" s="4754"/>
      <c r="F442" s="4741"/>
      <c r="G442" s="4711"/>
      <c r="H442" s="4709"/>
      <c r="I442" s="4754"/>
      <c r="J442" s="1774"/>
      <c r="K442" s="1798" t="s">
        <v>27</v>
      </c>
      <c r="L442" s="1792">
        <v>0</v>
      </c>
      <c r="M442" s="4846"/>
      <c r="N442" s="4826"/>
      <c r="O442" s="4837"/>
    </row>
    <row r="443" spans="1:15" s="90" customFormat="1" ht="20.25" customHeight="1" thickBot="1" x14ac:dyDescent="0.3">
      <c r="A443" s="4745"/>
      <c r="B443" s="4749"/>
      <c r="C443" s="4751"/>
      <c r="D443" s="4717"/>
      <c r="E443" s="4755"/>
      <c r="F443" s="4735"/>
      <c r="G443" s="4711"/>
      <c r="H443" s="4709"/>
      <c r="I443" s="4754"/>
      <c r="J443" s="1774"/>
      <c r="K443" s="1761" t="s">
        <v>32</v>
      </c>
      <c r="L443" s="1760">
        <f>SUM(L440:L442)</f>
        <v>1164.3</v>
      </c>
      <c r="M443" s="1809"/>
      <c r="N443" s="1808"/>
      <c r="O443" s="1807"/>
    </row>
    <row r="444" spans="1:15" s="90" customFormat="1" ht="15" customHeight="1" thickBot="1" x14ac:dyDescent="0.3">
      <c r="A444" s="4744" t="s">
        <v>38</v>
      </c>
      <c r="B444" s="4742" t="s">
        <v>33</v>
      </c>
      <c r="C444" s="4750" t="s">
        <v>42</v>
      </c>
      <c r="D444" s="4715" t="s">
        <v>42</v>
      </c>
      <c r="E444" s="1781"/>
      <c r="F444" s="4734" t="s">
        <v>701</v>
      </c>
      <c r="G444" s="4711"/>
      <c r="H444" s="4709"/>
      <c r="I444" s="4754"/>
      <c r="J444" s="1774"/>
      <c r="K444" s="1800" t="s">
        <v>685</v>
      </c>
      <c r="L444" s="1760">
        <v>0</v>
      </c>
      <c r="M444" s="4846" t="s">
        <v>700</v>
      </c>
      <c r="N444" s="4826" t="s">
        <v>214</v>
      </c>
      <c r="O444" s="4837">
        <v>1</v>
      </c>
    </row>
    <row r="445" spans="1:15" s="90" customFormat="1" ht="29.25" customHeight="1" thickBot="1" x14ac:dyDescent="0.3">
      <c r="A445" s="4745"/>
      <c r="B445" s="4743"/>
      <c r="C445" s="4751"/>
      <c r="D445" s="4717"/>
      <c r="E445" s="1775"/>
      <c r="F445" s="4735"/>
      <c r="G445" s="4736"/>
      <c r="H445" s="4710"/>
      <c r="I445" s="4754"/>
      <c r="J445" s="1774"/>
      <c r="K445" s="1798" t="s">
        <v>27</v>
      </c>
      <c r="L445" s="1792">
        <v>0</v>
      </c>
      <c r="M445" s="4846"/>
      <c r="N445" s="4826"/>
      <c r="O445" s="4837"/>
    </row>
    <row r="446" spans="1:15" s="90" customFormat="1" ht="26.25" customHeight="1" thickBot="1" x14ac:dyDescent="0.3">
      <c r="A446" s="4744" t="s">
        <v>38</v>
      </c>
      <c r="B446" s="4742" t="s">
        <v>33</v>
      </c>
      <c r="C446" s="4750" t="s">
        <v>42</v>
      </c>
      <c r="D446" s="1806" t="s">
        <v>44</v>
      </c>
      <c r="E446" s="1805"/>
      <c r="F446" s="4734" t="s">
        <v>699</v>
      </c>
      <c r="G446" s="4726" t="s">
        <v>694</v>
      </c>
      <c r="H446" s="4708" t="s">
        <v>20</v>
      </c>
      <c r="I446" s="4754"/>
      <c r="J446" s="1774"/>
      <c r="K446" s="1784" t="s">
        <v>685</v>
      </c>
      <c r="L446" s="1760">
        <v>11</v>
      </c>
      <c r="M446" s="1809" t="s">
        <v>698</v>
      </c>
      <c r="N446" s="1808" t="s">
        <v>360</v>
      </c>
      <c r="O446" s="1807">
        <v>1</v>
      </c>
    </row>
    <row r="447" spans="1:15" s="90" customFormat="1" ht="27.75" customHeight="1" thickBot="1" x14ac:dyDescent="0.3">
      <c r="A447" s="4745"/>
      <c r="B447" s="4743"/>
      <c r="C447" s="4751"/>
      <c r="D447" s="1806"/>
      <c r="E447" s="1805"/>
      <c r="F447" s="4735"/>
      <c r="G447" s="4711"/>
      <c r="H447" s="4709"/>
      <c r="I447" s="4754"/>
      <c r="J447" s="1791"/>
      <c r="K447" s="1804" t="s">
        <v>27</v>
      </c>
      <c r="L447" s="1789">
        <v>0</v>
      </c>
      <c r="M447" s="1803"/>
      <c r="N447" s="1802"/>
      <c r="O447" s="1801"/>
    </row>
    <row r="448" spans="1:15" s="90" customFormat="1" ht="26.25" customHeight="1" thickBot="1" x14ac:dyDescent="0.3">
      <c r="A448" s="4744" t="s">
        <v>38</v>
      </c>
      <c r="B448" s="4742" t="s">
        <v>33</v>
      </c>
      <c r="C448" s="4750" t="s">
        <v>42</v>
      </c>
      <c r="D448" s="4715" t="s">
        <v>47</v>
      </c>
      <c r="E448" s="1781"/>
      <c r="F448" s="4762" t="s">
        <v>697</v>
      </c>
      <c r="G448" s="4711"/>
      <c r="H448" s="4708" t="s">
        <v>20</v>
      </c>
      <c r="I448" s="4754"/>
      <c r="J448" s="1785"/>
      <c r="K448" s="1800" t="s">
        <v>685</v>
      </c>
      <c r="L448" s="1799">
        <v>135</v>
      </c>
      <c r="M448" s="4857" t="s">
        <v>696</v>
      </c>
      <c r="N448" s="4842" t="s">
        <v>214</v>
      </c>
      <c r="O448" s="4844">
        <v>1</v>
      </c>
    </row>
    <row r="449" spans="1:18" s="90" customFormat="1" ht="15" customHeight="1" thickBot="1" x14ac:dyDescent="0.3">
      <c r="A449" s="4745"/>
      <c r="B449" s="4743"/>
      <c r="C449" s="4751"/>
      <c r="D449" s="4717"/>
      <c r="E449" s="1775"/>
      <c r="F449" s="4763"/>
      <c r="G449" s="4711"/>
      <c r="H449" s="4709"/>
      <c r="I449" s="4754"/>
      <c r="J449" s="1791"/>
      <c r="K449" s="1798" t="s">
        <v>27</v>
      </c>
      <c r="L449" s="1792"/>
      <c r="M449" s="4858"/>
      <c r="N449" s="4843"/>
      <c r="O449" s="4845"/>
    </row>
    <row r="450" spans="1:18" s="90" customFormat="1" ht="15" customHeight="1" thickBot="1" x14ac:dyDescent="0.3">
      <c r="A450" s="4744" t="s">
        <v>38</v>
      </c>
      <c r="B450" s="4742" t="s">
        <v>33</v>
      </c>
      <c r="C450" s="4750" t="s">
        <v>42</v>
      </c>
      <c r="D450" s="4715" t="s">
        <v>63</v>
      </c>
      <c r="E450" s="1781"/>
      <c r="F450" s="1797" t="s">
        <v>695</v>
      </c>
      <c r="G450" s="4726" t="s">
        <v>694</v>
      </c>
      <c r="H450" s="4791"/>
      <c r="I450" s="4754"/>
      <c r="J450" s="1785"/>
      <c r="K450" s="1784" t="s">
        <v>685</v>
      </c>
      <c r="L450" s="1782">
        <v>77.8</v>
      </c>
      <c r="M450" s="4840" t="s">
        <v>693</v>
      </c>
      <c r="N450" s="4842" t="s">
        <v>214</v>
      </c>
      <c r="O450" s="4844">
        <v>3</v>
      </c>
    </row>
    <row r="451" spans="1:18" s="90" customFormat="1" ht="15" customHeight="1" thickBot="1" x14ac:dyDescent="0.3">
      <c r="A451" s="4745"/>
      <c r="B451" s="4743"/>
      <c r="C451" s="4751"/>
      <c r="D451" s="4717"/>
      <c r="E451" s="1775"/>
      <c r="F451" s="1796"/>
      <c r="G451" s="4711"/>
      <c r="H451" s="4792"/>
      <c r="I451" s="4754"/>
      <c r="J451" s="1791"/>
      <c r="K451" s="1773" t="s">
        <v>27</v>
      </c>
      <c r="L451" s="1792">
        <v>0</v>
      </c>
      <c r="M451" s="4841"/>
      <c r="N451" s="4843"/>
      <c r="O451" s="4845"/>
    </row>
    <row r="452" spans="1:18" s="90" customFormat="1" ht="15" customHeight="1" thickBot="1" x14ac:dyDescent="0.3">
      <c r="A452" s="4744" t="s">
        <v>38</v>
      </c>
      <c r="B452" s="4747" t="s">
        <v>33</v>
      </c>
      <c r="C452" s="4750" t="s">
        <v>42</v>
      </c>
      <c r="D452" s="4715" t="s">
        <v>66</v>
      </c>
      <c r="E452" s="4753"/>
      <c r="F452" s="4734" t="s">
        <v>692</v>
      </c>
      <c r="G452" s="4711"/>
      <c r="H452" s="4708" t="s">
        <v>20</v>
      </c>
      <c r="I452" s="4754"/>
      <c r="J452" s="1795"/>
      <c r="K452" s="1773" t="s">
        <v>685</v>
      </c>
      <c r="L452" s="1792">
        <v>200</v>
      </c>
      <c r="M452" s="4854" t="s">
        <v>691</v>
      </c>
      <c r="N452" s="4856" t="s">
        <v>214</v>
      </c>
      <c r="O452" s="4838">
        <v>1</v>
      </c>
      <c r="P452" s="1794"/>
      <c r="Q452" s="1793"/>
      <c r="R452" s="1793"/>
    </row>
    <row r="453" spans="1:18" s="90" customFormat="1" ht="36" customHeight="1" thickBot="1" x14ac:dyDescent="0.3">
      <c r="A453" s="4746"/>
      <c r="B453" s="4748"/>
      <c r="C453" s="4752"/>
      <c r="D453" s="4716"/>
      <c r="E453" s="4754"/>
      <c r="F453" s="4741"/>
      <c r="G453" s="4711"/>
      <c r="H453" s="4709"/>
      <c r="I453" s="4754"/>
      <c r="J453" s="1791"/>
      <c r="K453" s="1773" t="s">
        <v>29</v>
      </c>
      <c r="L453" s="1792">
        <v>69.3</v>
      </c>
      <c r="M453" s="4855"/>
      <c r="N453" s="4835"/>
      <c r="O453" s="4839"/>
    </row>
    <row r="454" spans="1:18" s="90" customFormat="1" ht="21.75" customHeight="1" thickBot="1" x14ac:dyDescent="0.3">
      <c r="A454" s="4745"/>
      <c r="B454" s="4749"/>
      <c r="C454" s="4751"/>
      <c r="D454" s="4717"/>
      <c r="E454" s="4755"/>
      <c r="F454" s="4735"/>
      <c r="G454" s="4711"/>
      <c r="H454" s="4709"/>
      <c r="I454" s="4754"/>
      <c r="J454" s="1791"/>
      <c r="K454" s="1790" t="s">
        <v>32</v>
      </c>
      <c r="L454" s="1789">
        <f>SUM(L452:L453)</f>
        <v>269.3</v>
      </c>
      <c r="M454" s="1788"/>
      <c r="N454" s="1787"/>
      <c r="O454" s="1786"/>
    </row>
    <row r="455" spans="1:18" s="90" customFormat="1" ht="15" customHeight="1" thickBot="1" x14ac:dyDescent="0.3">
      <c r="A455" s="4744" t="s">
        <v>38</v>
      </c>
      <c r="B455" s="4742" t="s">
        <v>33</v>
      </c>
      <c r="C455" s="4750" t="s">
        <v>42</v>
      </c>
      <c r="D455" s="4715" t="s">
        <v>68</v>
      </c>
      <c r="E455" s="1781"/>
      <c r="F455" s="3732" t="s">
        <v>690</v>
      </c>
      <c r="G455" s="4711"/>
      <c r="H455" s="4709"/>
      <c r="I455" s="4754"/>
      <c r="J455" s="1785"/>
      <c r="K455" s="1784" t="s">
        <v>685</v>
      </c>
      <c r="L455" s="1783">
        <v>0</v>
      </c>
      <c r="M455" s="4889" t="s">
        <v>689</v>
      </c>
      <c r="N455" s="4896" t="s">
        <v>214</v>
      </c>
      <c r="O455" s="4849">
        <v>4</v>
      </c>
    </row>
    <row r="456" spans="1:18" s="90" customFormat="1" ht="15" customHeight="1" thickBot="1" x14ac:dyDescent="0.3">
      <c r="A456" s="4745"/>
      <c r="B456" s="4743"/>
      <c r="C456" s="4751"/>
      <c r="D456" s="4717"/>
      <c r="E456" s="1775"/>
      <c r="F456" s="3733"/>
      <c r="G456" s="4711"/>
      <c r="H456" s="4709"/>
      <c r="I456" s="4754"/>
      <c r="J456" s="1774"/>
      <c r="K456" s="1773" t="s">
        <v>27</v>
      </c>
      <c r="L456" s="1782">
        <v>0</v>
      </c>
      <c r="M456" s="4889"/>
      <c r="N456" s="4896"/>
      <c r="O456" s="4849"/>
    </row>
    <row r="457" spans="1:18" s="90" customFormat="1" ht="15" customHeight="1" x14ac:dyDescent="0.25">
      <c r="A457" s="4744" t="s">
        <v>38</v>
      </c>
      <c r="B457" s="4742" t="s">
        <v>33</v>
      </c>
      <c r="C457" s="4750" t="s">
        <v>42</v>
      </c>
      <c r="D457" s="4715" t="s">
        <v>72</v>
      </c>
      <c r="E457" s="1781"/>
      <c r="F457" s="3732" t="s">
        <v>688</v>
      </c>
      <c r="G457" s="4711"/>
      <c r="H457" s="4709"/>
      <c r="I457" s="4754"/>
      <c r="J457" s="1774"/>
      <c r="K457" s="1780" t="s">
        <v>685</v>
      </c>
      <c r="L457" s="1779">
        <v>20</v>
      </c>
      <c r="M457" s="1778" t="s">
        <v>687</v>
      </c>
      <c r="N457" s="1777" t="s">
        <v>214</v>
      </c>
      <c r="O457" s="1776">
        <v>1</v>
      </c>
    </row>
    <row r="458" spans="1:18" s="90" customFormat="1" ht="14.25" customHeight="1" thickBot="1" x14ac:dyDescent="0.3">
      <c r="A458" s="4745"/>
      <c r="B458" s="4743"/>
      <c r="C458" s="4751"/>
      <c r="D458" s="4717"/>
      <c r="E458" s="1775"/>
      <c r="F458" s="3733"/>
      <c r="G458" s="4711"/>
      <c r="H458" s="4709"/>
      <c r="I458" s="4754"/>
      <c r="J458" s="1774"/>
      <c r="K458" s="1773"/>
      <c r="L458" s="1772"/>
      <c r="M458" s="1759"/>
      <c r="N458" s="1771"/>
      <c r="O458" s="1757"/>
    </row>
    <row r="459" spans="1:18" s="90" customFormat="1" ht="14.25" customHeight="1" thickBot="1" x14ac:dyDescent="0.3">
      <c r="A459" s="4744" t="s">
        <v>38</v>
      </c>
      <c r="B459" s="4869" t="s">
        <v>33</v>
      </c>
      <c r="C459" s="4796" t="s">
        <v>42</v>
      </c>
      <c r="D459" s="5038" t="s">
        <v>76</v>
      </c>
      <c r="E459" s="4753"/>
      <c r="F459" s="5043" t="s">
        <v>686</v>
      </c>
      <c r="G459" s="4711"/>
      <c r="H459" s="4709"/>
      <c r="I459" s="4754"/>
      <c r="J459" s="1762"/>
      <c r="K459" s="1767" t="s">
        <v>685</v>
      </c>
      <c r="L459" s="1766">
        <v>326</v>
      </c>
      <c r="M459" s="1770"/>
      <c r="N459" s="1769"/>
      <c r="O459" s="1768"/>
    </row>
    <row r="460" spans="1:18" s="90" customFormat="1" ht="14.25" customHeight="1" thickBot="1" x14ac:dyDescent="0.3">
      <c r="A460" s="4746"/>
      <c r="B460" s="4964"/>
      <c r="C460" s="4797"/>
      <c r="D460" s="5039"/>
      <c r="E460" s="4754"/>
      <c r="F460" s="5044"/>
      <c r="G460" s="4711"/>
      <c r="H460" s="4709"/>
      <c r="I460" s="4754"/>
      <c r="J460" s="1762"/>
      <c r="K460" s="1767" t="s">
        <v>29</v>
      </c>
      <c r="L460" s="1766">
        <v>150</v>
      </c>
      <c r="M460" s="1765"/>
      <c r="N460" s="1764"/>
      <c r="O460" s="1763"/>
    </row>
    <row r="461" spans="1:18" s="90" customFormat="1" ht="14.25" customHeight="1" thickBot="1" x14ac:dyDescent="0.3">
      <c r="A461" s="4745"/>
      <c r="B461" s="4870"/>
      <c r="C461" s="4798"/>
      <c r="D461" s="5040"/>
      <c r="E461" s="4755"/>
      <c r="F461" s="5045"/>
      <c r="G461" s="4736"/>
      <c r="H461" s="4710"/>
      <c r="I461" s="4755"/>
      <c r="J461" s="1762"/>
      <c r="K461" s="1761" t="s">
        <v>32</v>
      </c>
      <c r="L461" s="1760">
        <f>SUM(L459:L460)</f>
        <v>476</v>
      </c>
      <c r="M461" s="1759"/>
      <c r="N461" s="1758"/>
      <c r="O461" s="1757"/>
    </row>
    <row r="462" spans="1:18" s="90" customFormat="1" ht="15" customHeight="1" thickBot="1" x14ac:dyDescent="0.3">
      <c r="A462" s="1756" t="s">
        <v>38</v>
      </c>
      <c r="B462" s="1755" t="s">
        <v>33</v>
      </c>
      <c r="C462" s="4727" t="s">
        <v>466</v>
      </c>
      <c r="D462" s="4728"/>
      <c r="E462" s="4728"/>
      <c r="F462" s="4728"/>
      <c r="G462" s="4728"/>
      <c r="H462" s="4728"/>
      <c r="I462" s="4728"/>
      <c r="J462" s="4728"/>
      <c r="K462" s="4729"/>
      <c r="L462" s="1754">
        <f>L396+L402+L407+L435</f>
        <v>2673.6000000000004</v>
      </c>
      <c r="M462" s="4859"/>
      <c r="N462" s="4860"/>
      <c r="O462" s="4861"/>
    </row>
    <row r="463" spans="1:18" s="74" customFormat="1" ht="15" customHeight="1" thickBot="1" x14ac:dyDescent="0.3">
      <c r="A463" s="1753" t="s">
        <v>38</v>
      </c>
      <c r="B463" s="4767" t="s">
        <v>465</v>
      </c>
      <c r="C463" s="4768"/>
      <c r="D463" s="4768"/>
      <c r="E463" s="4768"/>
      <c r="F463" s="4768"/>
      <c r="G463" s="4768"/>
      <c r="H463" s="4768"/>
      <c r="I463" s="4768"/>
      <c r="J463" s="4768"/>
      <c r="K463" s="4769"/>
      <c r="L463" s="1752">
        <f>L390+L462</f>
        <v>9830.11</v>
      </c>
      <c r="M463" s="4770"/>
      <c r="N463" s="4771"/>
      <c r="O463" s="4772"/>
    </row>
    <row r="464" spans="1:18" s="74" customFormat="1" ht="15" customHeight="1" thickBot="1" x14ac:dyDescent="0.3">
      <c r="A464" s="1751"/>
      <c r="B464" s="4893" t="s">
        <v>684</v>
      </c>
      <c r="C464" s="4894"/>
      <c r="D464" s="4894"/>
      <c r="E464" s="4894"/>
      <c r="F464" s="4894"/>
      <c r="G464" s="4894"/>
      <c r="H464" s="4894"/>
      <c r="I464" s="4894"/>
      <c r="J464" s="4894"/>
      <c r="K464" s="4895"/>
      <c r="L464" s="1750">
        <f>L98+L240+L463</f>
        <v>16288.68</v>
      </c>
      <c r="M464" s="4890"/>
      <c r="N464" s="4891"/>
      <c r="O464" s="4892"/>
      <c r="Q464" s="1749"/>
      <c r="R464" s="1749"/>
    </row>
    <row r="465" spans="1:17" s="74" customFormat="1" ht="27" customHeight="1" x14ac:dyDescent="0.25">
      <c r="A465" s="4793" t="s">
        <v>171</v>
      </c>
      <c r="B465" s="4793"/>
      <c r="C465" s="4793"/>
      <c r="D465" s="4793"/>
      <c r="E465" s="4793"/>
      <c r="F465" s="4793"/>
      <c r="G465" s="4793"/>
      <c r="H465" s="4793"/>
      <c r="I465" s="4793"/>
      <c r="J465" s="4793"/>
      <c r="K465" s="4793"/>
      <c r="L465" s="1747"/>
    </row>
    <row r="466" spans="1:17" s="74" customFormat="1" ht="68.25" customHeight="1" x14ac:dyDescent="0.25">
      <c r="A466" s="106"/>
      <c r="B466" s="106"/>
      <c r="C466" s="106"/>
      <c r="D466" s="106"/>
      <c r="E466" s="106"/>
      <c r="F466" s="106"/>
      <c r="G466" s="106"/>
      <c r="H466" s="1748"/>
      <c r="I466" s="106"/>
      <c r="J466" s="106"/>
      <c r="K466" s="106"/>
      <c r="L466" s="1747"/>
    </row>
    <row r="467" spans="1:17" s="74" customFormat="1" ht="13.5" customHeight="1" x14ac:dyDescent="0.25">
      <c r="A467" s="72"/>
      <c r="B467" s="73"/>
      <c r="C467" s="3877" t="s">
        <v>124</v>
      </c>
      <c r="D467" s="3877"/>
      <c r="E467" s="3877"/>
      <c r="F467" s="3877"/>
      <c r="G467" s="3877"/>
      <c r="H467" s="3877"/>
      <c r="I467" s="3877"/>
      <c r="J467" s="3877"/>
      <c r="K467" s="3877"/>
      <c r="L467" s="3877"/>
      <c r="M467" s="3877"/>
      <c r="N467" s="3877"/>
      <c r="O467" s="3877"/>
    </row>
    <row r="468" spans="1:17" s="74" customFormat="1" ht="13.5" customHeight="1" thickBot="1" x14ac:dyDescent="0.3">
      <c r="A468" s="72"/>
      <c r="B468" s="75"/>
      <c r="C468" s="75"/>
      <c r="D468" s="75"/>
      <c r="E468" s="75"/>
      <c r="F468" s="75"/>
      <c r="G468" s="76"/>
      <c r="H468" s="1746"/>
      <c r="I468" s="75"/>
      <c r="J468" s="75"/>
      <c r="L468" s="1745"/>
      <c r="M468" s="3878"/>
      <c r="N468" s="3878"/>
      <c r="O468" s="3878"/>
    </row>
    <row r="469" spans="1:17" s="74" customFormat="1" ht="61.5" customHeight="1" thickBot="1" x14ac:dyDescent="0.3">
      <c r="A469" s="78"/>
      <c r="B469" s="79"/>
      <c r="C469" s="3879" t="s">
        <v>683</v>
      </c>
      <c r="D469" s="3879"/>
      <c r="E469" s="3879"/>
      <c r="F469" s="3879"/>
      <c r="G469" s="3879"/>
      <c r="H469" s="3879"/>
      <c r="I469" s="3879"/>
      <c r="J469" s="3879"/>
      <c r="K469" s="3879"/>
      <c r="L469" s="80" t="s">
        <v>95</v>
      </c>
      <c r="M469" s="355"/>
      <c r="N469" s="3880"/>
      <c r="O469" s="3880"/>
    </row>
    <row r="470" spans="1:17" s="74" customFormat="1" ht="14.1" customHeight="1" thickBot="1" x14ac:dyDescent="0.3">
      <c r="A470" s="4756" t="s">
        <v>126</v>
      </c>
      <c r="B470" s="4757"/>
      <c r="C470" s="4757"/>
      <c r="D470" s="4757"/>
      <c r="E470" s="4757"/>
      <c r="F470" s="4757"/>
      <c r="G470" s="4757"/>
      <c r="H470" s="4757"/>
      <c r="I470" s="4757"/>
      <c r="J470" s="4757"/>
      <c r="K470" s="4758"/>
      <c r="L470" s="1744">
        <f>L471</f>
        <v>16288.680000000002</v>
      </c>
      <c r="M470" s="1743"/>
      <c r="N470" s="3876"/>
      <c r="O470" s="3876"/>
    </row>
    <row r="471" spans="1:17" s="74" customFormat="1" ht="13.5" customHeight="1" thickBot="1" x14ac:dyDescent="0.3">
      <c r="A471" s="4759" t="s">
        <v>127</v>
      </c>
      <c r="B471" s="4760"/>
      <c r="C471" s="4760"/>
      <c r="D471" s="4760"/>
      <c r="E471" s="4760"/>
      <c r="F471" s="4760"/>
      <c r="G471" s="4760"/>
      <c r="H471" s="4760"/>
      <c r="I471" s="4760"/>
      <c r="J471" s="4760"/>
      <c r="K471" s="4761"/>
      <c r="L471" s="1742">
        <f>L472+L473+L474+L475+L476+L477+L478+L479+L480+L481+L482+L483</f>
        <v>16288.680000000002</v>
      </c>
      <c r="M471" s="353"/>
      <c r="N471" s="3851"/>
      <c r="O471" s="3851"/>
    </row>
    <row r="472" spans="1:17" s="74" customFormat="1" ht="14.25" customHeight="1" x14ac:dyDescent="0.25">
      <c r="A472" s="4901" t="s">
        <v>128</v>
      </c>
      <c r="B472" s="4902"/>
      <c r="C472" s="4902"/>
      <c r="D472" s="4902"/>
      <c r="E472" s="4902"/>
      <c r="F472" s="4902"/>
      <c r="G472" s="4902"/>
      <c r="H472" s="4902"/>
      <c r="I472" s="4902"/>
      <c r="J472" s="4902"/>
      <c r="K472" s="4903"/>
      <c r="L472" s="1741">
        <f>L12+L16+L52+L56+L65+L75+L84+L91+L103+L111+L119+L132+L144+L151+L203+L245+L323+L343+L350+L358+L374+L393+L399+L405+L431</f>
        <v>9383.7000000000007</v>
      </c>
      <c r="M472" s="354"/>
      <c r="N472" s="4888"/>
      <c r="O472" s="4888"/>
      <c r="Q472" s="1740"/>
    </row>
    <row r="473" spans="1:17" s="74" customFormat="1" ht="14.25" customHeight="1" x14ac:dyDescent="0.25">
      <c r="A473" s="3843" t="s">
        <v>129</v>
      </c>
      <c r="B473" s="3844"/>
      <c r="C473" s="3844"/>
      <c r="D473" s="3845"/>
      <c r="E473" s="3845"/>
      <c r="F473" s="3845"/>
      <c r="G473" s="3845"/>
      <c r="H473" s="3845"/>
      <c r="I473" s="3845"/>
      <c r="J473" s="3845"/>
      <c r="K473" s="3846"/>
      <c r="L473" s="89"/>
      <c r="M473" s="354"/>
      <c r="N473" s="3876"/>
      <c r="O473" s="3876"/>
    </row>
    <row r="474" spans="1:17" s="74" customFormat="1" ht="14.25" customHeight="1" x14ac:dyDescent="0.25">
      <c r="A474" s="3843" t="s">
        <v>130</v>
      </c>
      <c r="B474" s="3844"/>
      <c r="C474" s="3844"/>
      <c r="D474" s="3845"/>
      <c r="E474" s="3845"/>
      <c r="F474" s="3845"/>
      <c r="G474" s="3845"/>
      <c r="H474" s="3845"/>
      <c r="I474" s="3845"/>
      <c r="J474" s="3845"/>
      <c r="K474" s="3846"/>
      <c r="L474" s="1739">
        <f>L13+L17+L33+L37+L57+L66+L76+L85+L104+L110+L120+L133+L145+L152+L204+L394+L400+L406+L432</f>
        <v>0</v>
      </c>
      <c r="M474" s="354"/>
      <c r="N474" s="354"/>
      <c r="O474" s="354"/>
    </row>
    <row r="475" spans="1:17" s="74" customFormat="1" ht="14.25" customHeight="1" x14ac:dyDescent="0.25">
      <c r="A475" s="3843" t="s">
        <v>131</v>
      </c>
      <c r="B475" s="3844"/>
      <c r="C475" s="3844"/>
      <c r="D475" s="3845"/>
      <c r="E475" s="3845"/>
      <c r="F475" s="3845"/>
      <c r="G475" s="3845"/>
      <c r="H475" s="3845"/>
      <c r="I475" s="3845"/>
      <c r="J475" s="3845"/>
      <c r="K475" s="3846"/>
      <c r="L475" s="347">
        <f>L25+L53+L105+L112+L121+L134+L146+L154+L246+L324+L344+L351+L359+L375</f>
        <v>4679.7000000000007</v>
      </c>
      <c r="M475" s="354"/>
      <c r="N475" s="354"/>
      <c r="O475" s="354"/>
    </row>
    <row r="476" spans="1:17" s="74" customFormat="1" ht="14.25" customHeight="1" x14ac:dyDescent="0.25">
      <c r="A476" s="3859" t="s">
        <v>132</v>
      </c>
      <c r="B476" s="3860"/>
      <c r="C476" s="3860"/>
      <c r="D476" s="3845"/>
      <c r="E476" s="3845"/>
      <c r="F476" s="3845"/>
      <c r="G476" s="3845"/>
      <c r="H476" s="3845"/>
      <c r="I476" s="3845"/>
      <c r="J476" s="3845"/>
      <c r="K476" s="3846"/>
      <c r="L476" s="347">
        <f>L433+L247</f>
        <v>1306.1999999999998</v>
      </c>
      <c r="M476" s="354"/>
      <c r="N476" s="354"/>
      <c r="O476" s="354"/>
    </row>
    <row r="477" spans="1:17" s="74" customFormat="1" ht="14.25" customHeight="1" x14ac:dyDescent="0.25">
      <c r="A477" s="3843" t="s">
        <v>133</v>
      </c>
      <c r="B477" s="3845"/>
      <c r="C477" s="3845"/>
      <c r="D477" s="3845"/>
      <c r="E477" s="3845"/>
      <c r="F477" s="3845"/>
      <c r="G477" s="3845"/>
      <c r="H477" s="3845"/>
      <c r="I477" s="3845"/>
      <c r="J477" s="3845"/>
      <c r="K477" s="3846"/>
      <c r="L477" s="89"/>
      <c r="M477" s="354"/>
      <c r="N477" s="354"/>
      <c r="O477" s="354"/>
    </row>
    <row r="478" spans="1:17" s="74" customFormat="1" ht="14.25" customHeight="1" x14ac:dyDescent="0.25">
      <c r="A478" s="3843" t="s">
        <v>134</v>
      </c>
      <c r="B478" s="3844"/>
      <c r="C478" s="3844"/>
      <c r="D478" s="3845"/>
      <c r="E478" s="3845"/>
      <c r="F478" s="3845"/>
      <c r="G478" s="3845"/>
      <c r="H478" s="3845"/>
      <c r="I478" s="3845"/>
      <c r="J478" s="3845"/>
      <c r="K478" s="3846"/>
      <c r="L478" s="89"/>
      <c r="M478" s="354"/>
      <c r="N478" s="354"/>
      <c r="O478" s="354"/>
    </row>
    <row r="479" spans="1:17" s="74" customFormat="1" ht="14.25" customHeight="1" x14ac:dyDescent="0.25">
      <c r="A479" s="3843" t="s">
        <v>135</v>
      </c>
      <c r="B479" s="3844"/>
      <c r="C479" s="3844"/>
      <c r="D479" s="3845"/>
      <c r="E479" s="3845"/>
      <c r="F479" s="3845"/>
      <c r="G479" s="3845"/>
      <c r="H479" s="3845"/>
      <c r="I479" s="3845"/>
      <c r="J479" s="3845"/>
      <c r="K479" s="3846"/>
      <c r="L479" s="89"/>
      <c r="M479" s="354"/>
      <c r="N479" s="354"/>
      <c r="O479" s="354"/>
    </row>
    <row r="480" spans="1:17" s="74" customFormat="1" ht="14.25" customHeight="1" x14ac:dyDescent="0.25">
      <c r="A480" s="3843" t="s">
        <v>136</v>
      </c>
      <c r="B480" s="3844"/>
      <c r="C480" s="3844"/>
      <c r="D480" s="3845"/>
      <c r="E480" s="3845"/>
      <c r="F480" s="3845"/>
      <c r="G480" s="3845"/>
      <c r="H480" s="3845"/>
      <c r="I480" s="3845"/>
      <c r="J480" s="3845"/>
      <c r="K480" s="3846"/>
      <c r="L480" s="89"/>
      <c r="M480" s="354"/>
      <c r="N480" s="354"/>
      <c r="O480" s="354"/>
    </row>
    <row r="481" spans="1:17" s="90" customFormat="1" ht="13.5" customHeight="1" x14ac:dyDescent="0.25">
      <c r="A481" s="3847" t="s">
        <v>137</v>
      </c>
      <c r="B481" s="3848"/>
      <c r="C481" s="3848"/>
      <c r="D481" s="3845"/>
      <c r="E481" s="3845"/>
      <c r="F481" s="3845"/>
      <c r="G481" s="3845"/>
      <c r="H481" s="3845"/>
      <c r="I481" s="3845"/>
      <c r="J481" s="3845"/>
      <c r="K481" s="3846"/>
      <c r="L481" s="89"/>
      <c r="M481" s="353"/>
      <c r="N481" s="3851"/>
      <c r="O481" s="3851"/>
    </row>
    <row r="482" spans="1:17" s="90" customFormat="1" ht="13.5" customHeight="1" x14ac:dyDescent="0.25">
      <c r="A482" s="3843" t="s">
        <v>138</v>
      </c>
      <c r="B482" s="3844"/>
      <c r="C482" s="3844"/>
      <c r="D482" s="3844"/>
      <c r="E482" s="3844"/>
      <c r="F482" s="3844"/>
      <c r="G482" s="3844"/>
      <c r="H482" s="3844"/>
      <c r="I482" s="3844"/>
      <c r="J482" s="3844"/>
      <c r="K482" s="3852"/>
      <c r="L482" s="1738">
        <f>L109+L153++L205+L248+L325+L345+L352+L360+L376+L395+L401+L434</f>
        <v>919.08000000000015</v>
      </c>
      <c r="M482" s="1737"/>
      <c r="N482" s="4897"/>
      <c r="O482" s="4897"/>
    </row>
    <row r="483" spans="1:17" s="90" customFormat="1" ht="13.5" customHeight="1" thickBot="1" x14ac:dyDescent="0.3">
      <c r="A483" s="3853" t="s">
        <v>682</v>
      </c>
      <c r="B483" s="4899"/>
      <c r="C483" s="4899"/>
      <c r="D483" s="4899"/>
      <c r="E483" s="4899"/>
      <c r="F483" s="4899"/>
      <c r="G483" s="4899"/>
      <c r="H483" s="4899"/>
      <c r="I483" s="4899"/>
      <c r="J483" s="4899"/>
      <c r="K483" s="4900"/>
      <c r="L483" s="92"/>
      <c r="M483" s="93"/>
      <c r="N483" s="3837"/>
      <c r="O483" s="3837"/>
    </row>
    <row r="484" spans="1:17" s="90" customFormat="1" ht="12.75" customHeight="1" thickBot="1" x14ac:dyDescent="0.3">
      <c r="A484" s="4756" t="s">
        <v>140</v>
      </c>
      <c r="B484" s="4757"/>
      <c r="C484" s="4757"/>
      <c r="D484" s="4757"/>
      <c r="E484" s="4757"/>
      <c r="F484" s="4757"/>
      <c r="G484" s="4757"/>
      <c r="H484" s="4757"/>
      <c r="I484" s="4757"/>
      <c r="J484" s="4757"/>
      <c r="K484" s="4758"/>
      <c r="L484" s="94">
        <f>L485</f>
        <v>0</v>
      </c>
      <c r="M484" s="93"/>
      <c r="N484" s="3837"/>
      <c r="O484" s="3837"/>
    </row>
    <row r="485" spans="1:17" s="90" customFormat="1" ht="13.5" customHeight="1" thickBot="1" x14ac:dyDescent="0.3">
      <c r="A485" s="4901" t="s">
        <v>141</v>
      </c>
      <c r="B485" s="4902"/>
      <c r="C485" s="4902"/>
      <c r="D485" s="4904"/>
      <c r="E485" s="4904"/>
      <c r="F485" s="4904"/>
      <c r="G485" s="4904"/>
      <c r="H485" s="4904"/>
      <c r="I485" s="4904"/>
      <c r="J485" s="4904"/>
      <c r="K485" s="4905"/>
      <c r="L485" s="95">
        <v>0</v>
      </c>
      <c r="M485" s="4898"/>
      <c r="N485" s="4898"/>
      <c r="O485" s="4898"/>
      <c r="P485" s="4898"/>
    </row>
    <row r="486" spans="1:17" s="90" customFormat="1" ht="13.5" customHeight="1" thickBot="1" x14ac:dyDescent="0.3">
      <c r="A486" s="3856" t="s">
        <v>142</v>
      </c>
      <c r="B486" s="3857"/>
      <c r="C486" s="3857"/>
      <c r="D486" s="3857"/>
      <c r="E486" s="3857"/>
      <c r="F486" s="3857"/>
      <c r="G486" s="3857"/>
      <c r="H486" s="3857"/>
      <c r="I486" s="3857"/>
      <c r="J486" s="3857"/>
      <c r="K486" s="3858"/>
      <c r="L486" s="1736">
        <f>L470+L484</f>
        <v>16288.680000000002</v>
      </c>
      <c r="M486" s="93"/>
      <c r="O486" s="1735"/>
      <c r="Q486" s="1734"/>
    </row>
    <row r="487" spans="1:17" ht="12" x14ac:dyDescent="0.25">
      <c r="A487" s="1724"/>
      <c r="C487" s="1733"/>
      <c r="D487" s="1733"/>
      <c r="E487" s="1733"/>
      <c r="F487" s="1731"/>
      <c r="G487" s="1731"/>
      <c r="H487" s="1732"/>
      <c r="I487" s="1731"/>
      <c r="J487" s="1731"/>
      <c r="K487" s="1731"/>
      <c r="L487" s="1730"/>
    </row>
    <row r="488" spans="1:17" x14ac:dyDescent="0.25">
      <c r="A488" s="1724"/>
      <c r="I488" s="1729"/>
      <c r="J488" s="1729"/>
      <c r="K488" s="1729"/>
    </row>
    <row r="489" spans="1:17" x14ac:dyDescent="0.25">
      <c r="A489" s="1724"/>
      <c r="I489" s="1729"/>
      <c r="J489" s="1729"/>
      <c r="K489" s="1728"/>
      <c r="L489" s="1727"/>
    </row>
    <row r="490" spans="1:17" x14ac:dyDescent="0.25">
      <c r="A490" s="1724"/>
      <c r="K490" s="1725"/>
      <c r="L490" s="1725"/>
    </row>
    <row r="491" spans="1:17" x14ac:dyDescent="0.25">
      <c r="A491" s="1724"/>
    </row>
    <row r="492" spans="1:17" x14ac:dyDescent="0.25">
      <c r="A492" s="1724"/>
      <c r="K492" s="1725"/>
      <c r="L492" s="1725"/>
    </row>
    <row r="493" spans="1:17" x14ac:dyDescent="0.25">
      <c r="A493" s="1724"/>
    </row>
    <row r="494" spans="1:17" x14ac:dyDescent="0.25">
      <c r="A494" s="1724"/>
    </row>
    <row r="495" spans="1:17" x14ac:dyDescent="0.25">
      <c r="A495" s="1724"/>
      <c r="K495" s="1726"/>
      <c r="L495" s="1727"/>
    </row>
    <row r="496" spans="1:17" x14ac:dyDescent="0.25">
      <c r="A496" s="1724"/>
      <c r="K496" s="1725"/>
      <c r="L496" s="1725"/>
    </row>
    <row r="497" spans="1:12" x14ac:dyDescent="0.25">
      <c r="A497" s="1724"/>
    </row>
    <row r="498" spans="1:12" x14ac:dyDescent="0.25">
      <c r="A498" s="1724"/>
      <c r="K498" s="1725"/>
      <c r="L498" s="1725"/>
    </row>
    <row r="499" spans="1:12" x14ac:dyDescent="0.25">
      <c r="A499" s="1724"/>
    </row>
    <row r="500" spans="1:12" x14ac:dyDescent="0.25">
      <c r="A500" s="1724"/>
      <c r="K500" s="1726"/>
    </row>
    <row r="501" spans="1:12" x14ac:dyDescent="0.25">
      <c r="A501" s="1724"/>
      <c r="K501" s="1725"/>
    </row>
    <row r="502" spans="1:12" x14ac:dyDescent="0.25">
      <c r="A502" s="1724"/>
    </row>
    <row r="503" spans="1:12" x14ac:dyDescent="0.25">
      <c r="A503" s="1724"/>
      <c r="K503" s="1725"/>
    </row>
    <row r="504" spans="1:12" x14ac:dyDescent="0.25">
      <c r="A504" s="1724"/>
    </row>
    <row r="505" spans="1:12" x14ac:dyDescent="0.25">
      <c r="A505" s="1724"/>
    </row>
    <row r="506" spans="1:12" x14ac:dyDescent="0.25">
      <c r="A506" s="1724"/>
    </row>
    <row r="507" spans="1:12" x14ac:dyDescent="0.25">
      <c r="A507" s="1724"/>
    </row>
    <row r="508" spans="1:12" x14ac:dyDescent="0.25">
      <c r="A508" s="1724"/>
    </row>
    <row r="509" spans="1:12" x14ac:dyDescent="0.25">
      <c r="A509" s="1724"/>
    </row>
    <row r="510" spans="1:12" x14ac:dyDescent="0.25">
      <c r="A510" s="1724"/>
    </row>
    <row r="511" spans="1:12" x14ac:dyDescent="0.25">
      <c r="A511" s="1724"/>
    </row>
    <row r="512" spans="1:12" x14ac:dyDescent="0.25">
      <c r="A512" s="1724"/>
    </row>
    <row r="513" spans="1:1" x14ac:dyDescent="0.25">
      <c r="A513" s="1724"/>
    </row>
    <row r="514" spans="1:1" x14ac:dyDescent="0.25">
      <c r="A514" s="1724"/>
    </row>
    <row r="515" spans="1:1" x14ac:dyDescent="0.25">
      <c r="A515" s="1724"/>
    </row>
    <row r="516" spans="1:1" x14ac:dyDescent="0.25">
      <c r="A516" s="1724"/>
    </row>
    <row r="517" spans="1:1" x14ac:dyDescent="0.25">
      <c r="A517" s="1724"/>
    </row>
    <row r="518" spans="1:1" x14ac:dyDescent="0.25">
      <c r="A518" s="1724"/>
    </row>
    <row r="519" spans="1:1" x14ac:dyDescent="0.25">
      <c r="A519" s="1724"/>
    </row>
    <row r="520" spans="1:1" x14ac:dyDescent="0.25">
      <c r="A520" s="1724"/>
    </row>
    <row r="521" spans="1:1" x14ac:dyDescent="0.25">
      <c r="A521" s="1724"/>
    </row>
    <row r="522" spans="1:1" x14ac:dyDescent="0.25">
      <c r="A522" s="1724"/>
    </row>
    <row r="523" spans="1:1" x14ac:dyDescent="0.25">
      <c r="A523" s="1724"/>
    </row>
    <row r="524" spans="1:1" x14ac:dyDescent="0.25">
      <c r="A524" s="1724"/>
    </row>
    <row r="525" spans="1:1" x14ac:dyDescent="0.25">
      <c r="A525" s="1724"/>
    </row>
    <row r="526" spans="1:1" x14ac:dyDescent="0.25">
      <c r="A526" s="1724"/>
    </row>
    <row r="527" spans="1:1" x14ac:dyDescent="0.25">
      <c r="A527" s="1724"/>
    </row>
    <row r="528" spans="1:1" x14ac:dyDescent="0.25">
      <c r="A528" s="1724"/>
    </row>
    <row r="529" spans="1:1" x14ac:dyDescent="0.25">
      <c r="A529" s="1724"/>
    </row>
    <row r="530" spans="1:1" x14ac:dyDescent="0.25">
      <c r="A530" s="1724"/>
    </row>
    <row r="531" spans="1:1" x14ac:dyDescent="0.25">
      <c r="A531" s="1724"/>
    </row>
    <row r="532" spans="1:1" x14ac:dyDescent="0.25">
      <c r="A532" s="1724"/>
    </row>
    <row r="533" spans="1:1" x14ac:dyDescent="0.25">
      <c r="A533" s="1724"/>
    </row>
    <row r="534" spans="1:1" x14ac:dyDescent="0.25">
      <c r="A534" s="1724"/>
    </row>
    <row r="535" spans="1:1" x14ac:dyDescent="0.25">
      <c r="A535" s="1724"/>
    </row>
    <row r="536" spans="1:1" x14ac:dyDescent="0.25">
      <c r="A536" s="1724"/>
    </row>
    <row r="537" spans="1:1" x14ac:dyDescent="0.25">
      <c r="A537" s="1724"/>
    </row>
    <row r="538" spans="1:1" x14ac:dyDescent="0.25">
      <c r="A538" s="1724"/>
    </row>
    <row r="539" spans="1:1" x14ac:dyDescent="0.25">
      <c r="A539" s="1724"/>
    </row>
    <row r="540" spans="1:1" x14ac:dyDescent="0.25">
      <c r="A540" s="1724"/>
    </row>
    <row r="541" spans="1:1" x14ac:dyDescent="0.25">
      <c r="A541" s="1724"/>
    </row>
    <row r="542" spans="1:1" x14ac:dyDescent="0.25">
      <c r="A542" s="1724"/>
    </row>
    <row r="543" spans="1:1" x14ac:dyDescent="0.25">
      <c r="A543" s="1724"/>
    </row>
    <row r="544" spans="1:1" x14ac:dyDescent="0.25">
      <c r="A544" s="1724"/>
    </row>
    <row r="545" spans="1:1" x14ac:dyDescent="0.25">
      <c r="A545" s="1724"/>
    </row>
    <row r="546" spans="1:1" x14ac:dyDescent="0.25">
      <c r="A546" s="1724"/>
    </row>
    <row r="547" spans="1:1" x14ac:dyDescent="0.25">
      <c r="A547" s="1724"/>
    </row>
    <row r="548" spans="1:1" x14ac:dyDescent="0.25">
      <c r="A548" s="1724"/>
    </row>
    <row r="549" spans="1:1" x14ac:dyDescent="0.25">
      <c r="A549" s="1724"/>
    </row>
    <row r="550" spans="1:1" x14ac:dyDescent="0.25">
      <c r="A550" s="1724"/>
    </row>
    <row r="551" spans="1:1" x14ac:dyDescent="0.25">
      <c r="A551" s="1724"/>
    </row>
    <row r="552" spans="1:1" x14ac:dyDescent="0.25">
      <c r="A552" s="1724"/>
    </row>
    <row r="553" spans="1:1" x14ac:dyDescent="0.25">
      <c r="A553" s="1724"/>
    </row>
    <row r="554" spans="1:1" x14ac:dyDescent="0.25">
      <c r="A554" s="1724"/>
    </row>
    <row r="555" spans="1:1" x14ac:dyDescent="0.25">
      <c r="A555" s="1724"/>
    </row>
    <row r="556" spans="1:1" x14ac:dyDescent="0.25">
      <c r="A556" s="1724"/>
    </row>
    <row r="557" spans="1:1" x14ac:dyDescent="0.25">
      <c r="A557" s="1724"/>
    </row>
    <row r="558" spans="1:1" x14ac:dyDescent="0.25">
      <c r="A558" s="1724"/>
    </row>
    <row r="559" spans="1:1" x14ac:dyDescent="0.25">
      <c r="A559" s="1724"/>
    </row>
    <row r="560" spans="1:1" x14ac:dyDescent="0.25">
      <c r="A560" s="1724"/>
    </row>
    <row r="561" spans="1:1" x14ac:dyDescent="0.25">
      <c r="A561" s="1724"/>
    </row>
    <row r="562" spans="1:1" x14ac:dyDescent="0.25">
      <c r="A562" s="1724"/>
    </row>
    <row r="563" spans="1:1" x14ac:dyDescent="0.25">
      <c r="A563" s="1724"/>
    </row>
    <row r="564" spans="1:1" x14ac:dyDescent="0.25">
      <c r="A564" s="1724"/>
    </row>
    <row r="565" spans="1:1" x14ac:dyDescent="0.25">
      <c r="A565" s="1724"/>
    </row>
    <row r="566" spans="1:1" x14ac:dyDescent="0.25">
      <c r="A566" s="1724"/>
    </row>
  </sheetData>
  <mergeCells count="789">
    <mergeCell ref="P1:R1"/>
    <mergeCell ref="M1:O1"/>
    <mergeCell ref="A459:A461"/>
    <mergeCell ref="F44:F45"/>
    <mergeCell ref="A319:A322"/>
    <mergeCell ref="B319:B322"/>
    <mergeCell ref="C319:C322"/>
    <mergeCell ref="F459:F461"/>
    <mergeCell ref="G450:G461"/>
    <mergeCell ref="B82:B83"/>
    <mergeCell ref="D136:D139"/>
    <mergeCell ref="E123:E126"/>
    <mergeCell ref="G131:G139"/>
    <mergeCell ref="F202:F206"/>
    <mergeCell ref="D194:D197"/>
    <mergeCell ref="G231:G234"/>
    <mergeCell ref="F182:F183"/>
    <mergeCell ref="F186:F187"/>
    <mergeCell ref="D215:D218"/>
    <mergeCell ref="G223:G226"/>
    <mergeCell ref="G227:G230"/>
    <mergeCell ref="H452:H461"/>
    <mergeCell ref="D459:D461"/>
    <mergeCell ref="E459:E461"/>
    <mergeCell ref="C164:C167"/>
    <mergeCell ref="I36:I39"/>
    <mergeCell ref="H40:H51"/>
    <mergeCell ref="G40:G51"/>
    <mergeCell ref="G36:G39"/>
    <mergeCell ref="G103:G108"/>
    <mergeCell ref="H103:H108"/>
    <mergeCell ref="I103:I108"/>
    <mergeCell ref="G109:G113"/>
    <mergeCell ref="J31:J32"/>
    <mergeCell ref="F32:F34"/>
    <mergeCell ref="O36:O37"/>
    <mergeCell ref="M40:M41"/>
    <mergeCell ref="N40:N41"/>
    <mergeCell ref="O40:O41"/>
    <mergeCell ref="H31:H39"/>
    <mergeCell ref="M44:M45"/>
    <mergeCell ref="N44:N45"/>
    <mergeCell ref="O44:O45"/>
    <mergeCell ref="M36:M37"/>
    <mergeCell ref="N36:N37"/>
    <mergeCell ref="J109:J110"/>
    <mergeCell ref="F109:F110"/>
    <mergeCell ref="F114:F117"/>
    <mergeCell ref="M62:O62"/>
    <mergeCell ref="J119:J123"/>
    <mergeCell ref="F127:F130"/>
    <mergeCell ref="D119:F122"/>
    <mergeCell ref="F123:F125"/>
    <mergeCell ref="B100:L100"/>
    <mergeCell ref="C80:K80"/>
    <mergeCell ref="B99:O99"/>
    <mergeCell ref="M114:M115"/>
    <mergeCell ref="F107:F108"/>
    <mergeCell ref="D103:F106"/>
    <mergeCell ref="M48:M49"/>
    <mergeCell ref="N48:N49"/>
    <mergeCell ref="O48:O49"/>
    <mergeCell ref="F36:F37"/>
    <mergeCell ref="C97:K97"/>
    <mergeCell ref="D84:D87"/>
    <mergeCell ref="D91:D93"/>
    <mergeCell ref="D72:L74"/>
    <mergeCell ref="D82:L83"/>
    <mergeCell ref="I84:I90"/>
    <mergeCell ref="G114:G118"/>
    <mergeCell ref="H109:H118"/>
    <mergeCell ref="I109:I118"/>
    <mergeCell ref="E109:E113"/>
    <mergeCell ref="O198:O200"/>
    <mergeCell ref="C140:K140"/>
    <mergeCell ref="H156:H159"/>
    <mergeCell ref="E202:E206"/>
    <mergeCell ref="F198:F201"/>
    <mergeCell ref="G119:G130"/>
    <mergeCell ref="H119:H130"/>
    <mergeCell ref="C156:C159"/>
    <mergeCell ref="C202:C206"/>
    <mergeCell ref="D178:D181"/>
    <mergeCell ref="J160:J161"/>
    <mergeCell ref="G194:G197"/>
    <mergeCell ref="J178:J181"/>
    <mergeCell ref="J174:J177"/>
    <mergeCell ref="J182:J185"/>
    <mergeCell ref="I198:I201"/>
    <mergeCell ref="G182:G185"/>
    <mergeCell ref="G198:G201"/>
    <mergeCell ref="H174:H177"/>
    <mergeCell ref="H178:H181"/>
    <mergeCell ref="M140:O140"/>
    <mergeCell ref="G202:G206"/>
    <mergeCell ref="J168:J169"/>
    <mergeCell ref="H190:H193"/>
    <mergeCell ref="D151:D155"/>
    <mergeCell ref="E114:E118"/>
    <mergeCell ref="J131:J139"/>
    <mergeCell ref="H131:H139"/>
    <mergeCell ref="I131:I139"/>
    <mergeCell ref="E151:E155"/>
    <mergeCell ref="B151:B155"/>
    <mergeCell ref="C142:L143"/>
    <mergeCell ref="C136:C139"/>
    <mergeCell ref="F136:F139"/>
    <mergeCell ref="B136:B139"/>
    <mergeCell ref="D131:F135"/>
    <mergeCell ref="A202:A206"/>
    <mergeCell ref="B207:B210"/>
    <mergeCell ref="A207:A210"/>
    <mergeCell ref="B219:B222"/>
    <mergeCell ref="B223:B226"/>
    <mergeCell ref="A219:A222"/>
    <mergeCell ref="B231:B234"/>
    <mergeCell ref="A82:A83"/>
    <mergeCell ref="A144:A147"/>
    <mergeCell ref="A151:A155"/>
    <mergeCell ref="A156:A159"/>
    <mergeCell ref="A103:A106"/>
    <mergeCell ref="B103:B106"/>
    <mergeCell ref="B84:B87"/>
    <mergeCell ref="A136:A139"/>
    <mergeCell ref="B156:B159"/>
    <mergeCell ref="B258:B261"/>
    <mergeCell ref="B262:B265"/>
    <mergeCell ref="B270:B273"/>
    <mergeCell ref="A258:A261"/>
    <mergeCell ref="A262:A265"/>
    <mergeCell ref="A266:A269"/>
    <mergeCell ref="A270:A273"/>
    <mergeCell ref="A231:A234"/>
    <mergeCell ref="A235:A238"/>
    <mergeCell ref="A436:A437"/>
    <mergeCell ref="I343:I349"/>
    <mergeCell ref="H339:H342"/>
    <mergeCell ref="A450:A451"/>
    <mergeCell ref="A455:A456"/>
    <mergeCell ref="C444:C445"/>
    <mergeCell ref="C446:C447"/>
    <mergeCell ref="C448:C449"/>
    <mergeCell ref="C438:C439"/>
    <mergeCell ref="A343:A346"/>
    <mergeCell ref="B374:B377"/>
    <mergeCell ref="C440:C443"/>
    <mergeCell ref="B440:B443"/>
    <mergeCell ref="A440:A443"/>
    <mergeCell ref="C392:L392"/>
    <mergeCell ref="J374:J375"/>
    <mergeCell ref="I350:I357"/>
    <mergeCell ref="B393:B396"/>
    <mergeCell ref="A393:A396"/>
    <mergeCell ref="B399:B402"/>
    <mergeCell ref="A399:A402"/>
    <mergeCell ref="A339:A342"/>
    <mergeCell ref="C436:C437"/>
    <mergeCell ref="C393:C396"/>
    <mergeCell ref="B323:B326"/>
    <mergeCell ref="B315:B318"/>
    <mergeCell ref="A358:A361"/>
    <mergeCell ref="A362:A365"/>
    <mergeCell ref="A366:A369"/>
    <mergeCell ref="A370:A373"/>
    <mergeCell ref="B366:B369"/>
    <mergeCell ref="B370:B373"/>
    <mergeCell ref="A315:A318"/>
    <mergeCell ref="B327:B330"/>
    <mergeCell ref="B331:B334"/>
    <mergeCell ref="A327:A330"/>
    <mergeCell ref="A331:A334"/>
    <mergeCell ref="A323:A326"/>
    <mergeCell ref="B335:B338"/>
    <mergeCell ref="A335:A338"/>
    <mergeCell ref="B339:B342"/>
    <mergeCell ref="A278:A281"/>
    <mergeCell ref="A282:A285"/>
    <mergeCell ref="A286:A290"/>
    <mergeCell ref="B274:B277"/>
    <mergeCell ref="B286:B290"/>
    <mergeCell ref="A274:A277"/>
    <mergeCell ref="A303:A306"/>
    <mergeCell ref="A307:A310"/>
    <mergeCell ref="B311:B314"/>
    <mergeCell ref="A311:A314"/>
    <mergeCell ref="B278:B281"/>
    <mergeCell ref="B282:B285"/>
    <mergeCell ref="B303:B306"/>
    <mergeCell ref="B307:B310"/>
    <mergeCell ref="B291:B294"/>
    <mergeCell ref="B295:B298"/>
    <mergeCell ref="B299:B302"/>
    <mergeCell ref="A291:A294"/>
    <mergeCell ref="A295:A298"/>
    <mergeCell ref="A299:A302"/>
    <mergeCell ref="D274:D277"/>
    <mergeCell ref="D270:D273"/>
    <mergeCell ref="E282:E285"/>
    <mergeCell ref="F262:F265"/>
    <mergeCell ref="C258:C261"/>
    <mergeCell ref="D258:D261"/>
    <mergeCell ref="C262:C265"/>
    <mergeCell ref="C311:C314"/>
    <mergeCell ref="C307:C310"/>
    <mergeCell ref="C303:C306"/>
    <mergeCell ref="C299:C302"/>
    <mergeCell ref="C295:C298"/>
    <mergeCell ref="C291:C294"/>
    <mergeCell ref="C274:C277"/>
    <mergeCell ref="C286:C290"/>
    <mergeCell ref="C282:C285"/>
    <mergeCell ref="C278:C281"/>
    <mergeCell ref="A211:A214"/>
    <mergeCell ref="A215:A218"/>
    <mergeCell ref="B227:B230"/>
    <mergeCell ref="B215:B218"/>
    <mergeCell ref="C239:K239"/>
    <mergeCell ref="C266:C269"/>
    <mergeCell ref="H223:H226"/>
    <mergeCell ref="H227:H230"/>
    <mergeCell ref="F266:F269"/>
    <mergeCell ref="H258:H261"/>
    <mergeCell ref="F250:F253"/>
    <mergeCell ref="D254:D257"/>
    <mergeCell ref="C219:C222"/>
    <mergeCell ref="B211:B214"/>
    <mergeCell ref="B266:B269"/>
    <mergeCell ref="B240:K240"/>
    <mergeCell ref="G254:G257"/>
    <mergeCell ref="G258:G261"/>
    <mergeCell ref="G245:G249"/>
    <mergeCell ref="B245:B249"/>
    <mergeCell ref="J245:J246"/>
    <mergeCell ref="H219:H222"/>
    <mergeCell ref="I250:I269"/>
    <mergeCell ref="F258:F261"/>
    <mergeCell ref="J223:J224"/>
    <mergeCell ref="I227:I230"/>
    <mergeCell ref="B178:B181"/>
    <mergeCell ref="F174:F176"/>
    <mergeCell ref="C244:L244"/>
    <mergeCell ref="H231:H234"/>
    <mergeCell ref="I235:I238"/>
    <mergeCell ref="J235:J236"/>
    <mergeCell ref="C242:L242"/>
    <mergeCell ref="D207:D210"/>
    <mergeCell ref="D211:D214"/>
    <mergeCell ref="H235:H238"/>
    <mergeCell ref="C223:C226"/>
    <mergeCell ref="C227:C230"/>
    <mergeCell ref="C231:C234"/>
    <mergeCell ref="B235:B238"/>
    <mergeCell ref="B202:B206"/>
    <mergeCell ref="G211:G214"/>
    <mergeCell ref="G207:G210"/>
    <mergeCell ref="H194:H197"/>
    <mergeCell ref="H198:H201"/>
    <mergeCell ref="H186:H189"/>
    <mergeCell ref="H211:H214"/>
    <mergeCell ref="H215:H218"/>
    <mergeCell ref="C254:C257"/>
    <mergeCell ref="A245:A249"/>
    <mergeCell ref="C250:C253"/>
    <mergeCell ref="A223:A226"/>
    <mergeCell ref="A227:A230"/>
    <mergeCell ref="D235:D238"/>
    <mergeCell ref="F227:F229"/>
    <mergeCell ref="F231:F233"/>
    <mergeCell ref="D219:D222"/>
    <mergeCell ref="D223:D226"/>
    <mergeCell ref="D227:D230"/>
    <mergeCell ref="D231:D234"/>
    <mergeCell ref="F223:F225"/>
    <mergeCell ref="A250:A253"/>
    <mergeCell ref="A254:A257"/>
    <mergeCell ref="C245:C249"/>
    <mergeCell ref="F245:F249"/>
    <mergeCell ref="D245:D249"/>
    <mergeCell ref="B250:B253"/>
    <mergeCell ref="B254:B257"/>
    <mergeCell ref="N4:O4"/>
    <mergeCell ref="A2:O2"/>
    <mergeCell ref="I5:I6"/>
    <mergeCell ref="J5:J6"/>
    <mergeCell ref="K5:K6"/>
    <mergeCell ref="A3:O3"/>
    <mergeCell ref="G5:G6"/>
    <mergeCell ref="A5:A6"/>
    <mergeCell ref="B5:B6"/>
    <mergeCell ref="B8:L8"/>
    <mergeCell ref="C10:L10"/>
    <mergeCell ref="B9:B10"/>
    <mergeCell ref="B7:O7"/>
    <mergeCell ref="C9:O9"/>
    <mergeCell ref="L5:L6"/>
    <mergeCell ref="M27:O27"/>
    <mergeCell ref="C27:K27"/>
    <mergeCell ref="G11:G19"/>
    <mergeCell ref="D11:F11"/>
    <mergeCell ref="F12:F15"/>
    <mergeCell ref="F16:F19"/>
    <mergeCell ref="B11:B26"/>
    <mergeCell ref="C5:C6"/>
    <mergeCell ref="M5:O5"/>
    <mergeCell ref="E5:E6"/>
    <mergeCell ref="H5:H6"/>
    <mergeCell ref="D5:D6"/>
    <mergeCell ref="F5:F6"/>
    <mergeCell ref="M485:P485"/>
    <mergeCell ref="A479:K479"/>
    <mergeCell ref="A483:K483"/>
    <mergeCell ref="A472:K472"/>
    <mergeCell ref="A473:K473"/>
    <mergeCell ref="A474:K474"/>
    <mergeCell ref="A475:K475"/>
    <mergeCell ref="A476:K476"/>
    <mergeCell ref="A485:K485"/>
    <mergeCell ref="A481:K481"/>
    <mergeCell ref="N470:O470"/>
    <mergeCell ref="N484:O484"/>
    <mergeCell ref="N483:O483"/>
    <mergeCell ref="N481:O481"/>
    <mergeCell ref="N482:O482"/>
    <mergeCell ref="F327:F330"/>
    <mergeCell ref="F331:F334"/>
    <mergeCell ref="C358:C361"/>
    <mergeCell ref="A482:K482"/>
    <mergeCell ref="A480:K480"/>
    <mergeCell ref="A477:K477"/>
    <mergeCell ref="A478:K478"/>
    <mergeCell ref="A354:A357"/>
    <mergeCell ref="B343:B346"/>
    <mergeCell ref="A374:A377"/>
    <mergeCell ref="A378:A381"/>
    <mergeCell ref="A382:A385"/>
    <mergeCell ref="A386:A389"/>
    <mergeCell ref="B438:B439"/>
    <mergeCell ref="A438:A439"/>
    <mergeCell ref="B431:B435"/>
    <mergeCell ref="A431:A435"/>
    <mergeCell ref="B444:B445"/>
    <mergeCell ref="A444:A445"/>
    <mergeCell ref="B358:B361"/>
    <mergeCell ref="B362:B365"/>
    <mergeCell ref="M462:O462"/>
    <mergeCell ref="F414:F415"/>
    <mergeCell ref="F416:F417"/>
    <mergeCell ref="H421:H424"/>
    <mergeCell ref="F419:F420"/>
    <mergeCell ref="C327:C330"/>
    <mergeCell ref="N469:O469"/>
    <mergeCell ref="B436:B437"/>
    <mergeCell ref="C399:C402"/>
    <mergeCell ref="B382:B385"/>
    <mergeCell ref="B386:B389"/>
    <mergeCell ref="B378:B381"/>
    <mergeCell ref="C459:C461"/>
    <mergeCell ref="B459:B461"/>
    <mergeCell ref="M455:M456"/>
    <mergeCell ref="G436:G439"/>
    <mergeCell ref="D405:F407"/>
    <mergeCell ref="D429:D430"/>
    <mergeCell ref="D427:D428"/>
    <mergeCell ref="J431:J435"/>
    <mergeCell ref="G431:G435"/>
    <mergeCell ref="M464:O464"/>
    <mergeCell ref="B463:K463"/>
    <mergeCell ref="M463:O463"/>
    <mergeCell ref="B464:K464"/>
    <mergeCell ref="C431:C435"/>
    <mergeCell ref="N455:N456"/>
    <mergeCell ref="H431:H435"/>
    <mergeCell ref="N444:N445"/>
    <mergeCell ref="O444:O445"/>
    <mergeCell ref="M440:M442"/>
    <mergeCell ref="A9:A10"/>
    <mergeCell ref="G311:G314"/>
    <mergeCell ref="I311:I314"/>
    <mergeCell ref="H245:H249"/>
    <mergeCell ref="H250:H253"/>
    <mergeCell ref="H254:H257"/>
    <mergeCell ref="A174:A177"/>
    <mergeCell ref="F254:F257"/>
    <mergeCell ref="C75:C77"/>
    <mergeCell ref="C70:K70"/>
    <mergeCell ref="F299:F302"/>
    <mergeCell ref="G307:G310"/>
    <mergeCell ref="J11:J12"/>
    <mergeCell ref="C26:J26"/>
    <mergeCell ref="F20:F23"/>
    <mergeCell ref="H11:H23"/>
    <mergeCell ref="C168:C173"/>
    <mergeCell ref="B168:B173"/>
    <mergeCell ref="A168:A173"/>
    <mergeCell ref="B174:B177"/>
    <mergeCell ref="C174:C177"/>
    <mergeCell ref="C178:C181"/>
    <mergeCell ref="C160:C163"/>
    <mergeCell ref="F164:F166"/>
    <mergeCell ref="A11:A26"/>
    <mergeCell ref="D54:J54"/>
    <mergeCell ref="D52:J53"/>
    <mergeCell ref="B55:B59"/>
    <mergeCell ref="J55:J61"/>
    <mergeCell ref="A75:A77"/>
    <mergeCell ref="D55:D58"/>
    <mergeCell ref="B72:B74"/>
    <mergeCell ref="A72:A74"/>
    <mergeCell ref="C62:K62"/>
    <mergeCell ref="B29:B30"/>
    <mergeCell ref="A55:A59"/>
    <mergeCell ref="G31:G35"/>
    <mergeCell ref="A29:A30"/>
    <mergeCell ref="D68:D69"/>
    <mergeCell ref="C64:L64"/>
    <mergeCell ref="F60:F61"/>
    <mergeCell ref="G55:G61"/>
    <mergeCell ref="H55:H61"/>
    <mergeCell ref="J75:J79"/>
    <mergeCell ref="I75:I79"/>
    <mergeCell ref="C78:C79"/>
    <mergeCell ref="D78:D79"/>
    <mergeCell ref="E75:E79"/>
    <mergeCell ref="B78:B79"/>
    <mergeCell ref="A78:A79"/>
    <mergeCell ref="D291:D294"/>
    <mergeCell ref="D323:F326"/>
    <mergeCell ref="D266:D269"/>
    <mergeCell ref="B75:B77"/>
    <mergeCell ref="C323:C326"/>
    <mergeCell ref="C270:C273"/>
    <mergeCell ref="C235:C238"/>
    <mergeCell ref="A84:A87"/>
    <mergeCell ref="B144:B147"/>
    <mergeCell ref="B160:B163"/>
    <mergeCell ref="B164:B167"/>
    <mergeCell ref="C144:C147"/>
    <mergeCell ref="C151:C155"/>
    <mergeCell ref="A160:A163"/>
    <mergeCell ref="F156:F158"/>
    <mergeCell ref="F160:F162"/>
    <mergeCell ref="D160:D163"/>
    <mergeCell ref="D164:D167"/>
    <mergeCell ref="A178:A181"/>
    <mergeCell ref="A182:A185"/>
    <mergeCell ref="A164:A167"/>
    <mergeCell ref="F168:F172"/>
    <mergeCell ref="D282:D285"/>
    <mergeCell ref="G65:G69"/>
    <mergeCell ref="J65:J69"/>
    <mergeCell ref="E65:E69"/>
    <mergeCell ref="F78:F79"/>
    <mergeCell ref="H378:H381"/>
    <mergeCell ref="D350:F353"/>
    <mergeCell ref="F347:F349"/>
    <mergeCell ref="G343:G349"/>
    <mergeCell ref="D343:F346"/>
    <mergeCell ref="G303:G306"/>
    <mergeCell ref="F65:F66"/>
    <mergeCell ref="J202:J206"/>
    <mergeCell ref="G160:G163"/>
    <mergeCell ref="I202:I206"/>
    <mergeCell ref="G350:G357"/>
    <mergeCell ref="G156:G159"/>
    <mergeCell ref="G178:G181"/>
    <mergeCell ref="G164:G167"/>
    <mergeCell ref="G168:G173"/>
    <mergeCell ref="G174:G177"/>
    <mergeCell ref="D174:D177"/>
    <mergeCell ref="D250:D253"/>
    <mergeCell ref="D202:D206"/>
    <mergeCell ref="M444:M445"/>
    <mergeCell ref="D366:D369"/>
    <mergeCell ref="F282:F285"/>
    <mergeCell ref="F286:F290"/>
    <mergeCell ref="O455:O456"/>
    <mergeCell ref="M438:M439"/>
    <mergeCell ref="N438:N439"/>
    <mergeCell ref="O438:O439"/>
    <mergeCell ref="M452:M453"/>
    <mergeCell ref="N452:N453"/>
    <mergeCell ref="M448:M449"/>
    <mergeCell ref="H393:H398"/>
    <mergeCell ref="H399:H404"/>
    <mergeCell ref="D378:D381"/>
    <mergeCell ref="D286:D290"/>
    <mergeCell ref="G378:G381"/>
    <mergeCell ref="G327:G330"/>
    <mergeCell ref="G331:G334"/>
    <mergeCell ref="G335:G338"/>
    <mergeCell ref="G339:G342"/>
    <mergeCell ref="M390:O390"/>
    <mergeCell ref="D311:D314"/>
    <mergeCell ref="G358:G361"/>
    <mergeCell ref="G362:G365"/>
    <mergeCell ref="C378:C381"/>
    <mergeCell ref="C382:C385"/>
    <mergeCell ref="C386:C389"/>
    <mergeCell ref="D339:D342"/>
    <mergeCell ref="D331:D334"/>
    <mergeCell ref="D335:D338"/>
    <mergeCell ref="D370:D373"/>
    <mergeCell ref="N440:N442"/>
    <mergeCell ref="O440:O442"/>
    <mergeCell ref="G374:G377"/>
    <mergeCell ref="F429:F430"/>
    <mergeCell ref="G421:G424"/>
    <mergeCell ref="F412:F413"/>
    <mergeCell ref="H440:H445"/>
    <mergeCell ref="H425:H430"/>
    <mergeCell ref="I431:I435"/>
    <mergeCell ref="H436:H439"/>
    <mergeCell ref="F421:F422"/>
    <mergeCell ref="F423:F424"/>
    <mergeCell ref="F440:F443"/>
    <mergeCell ref="D440:D443"/>
    <mergeCell ref="E440:E443"/>
    <mergeCell ref="I436:I461"/>
    <mergeCell ref="N448:N449"/>
    <mergeCell ref="C343:C346"/>
    <mergeCell ref="C335:C338"/>
    <mergeCell ref="H286:H290"/>
    <mergeCell ref="H303:H306"/>
    <mergeCell ref="D299:D302"/>
    <mergeCell ref="D303:D306"/>
    <mergeCell ref="G286:G290"/>
    <mergeCell ref="F291:F294"/>
    <mergeCell ref="C374:C377"/>
    <mergeCell ref="G291:G294"/>
    <mergeCell ref="H311:H314"/>
    <mergeCell ref="H291:H294"/>
    <mergeCell ref="H307:H310"/>
    <mergeCell ref="D307:D310"/>
    <mergeCell ref="C339:C342"/>
    <mergeCell ref="C331:C334"/>
    <mergeCell ref="C362:C365"/>
    <mergeCell ref="C366:C369"/>
    <mergeCell ref="C370:C373"/>
    <mergeCell ref="C315:C318"/>
    <mergeCell ref="B186:B189"/>
    <mergeCell ref="C186:C189"/>
    <mergeCell ref="G186:G189"/>
    <mergeCell ref="F207:F209"/>
    <mergeCell ref="F211:F213"/>
    <mergeCell ref="M240:O240"/>
    <mergeCell ref="B182:B185"/>
    <mergeCell ref="C182:C185"/>
    <mergeCell ref="J198:J201"/>
    <mergeCell ref="J194:J197"/>
    <mergeCell ref="J186:J189"/>
    <mergeCell ref="D182:D185"/>
    <mergeCell ref="M215:M216"/>
    <mergeCell ref="I207:I210"/>
    <mergeCell ref="J207:J208"/>
    <mergeCell ref="C207:C210"/>
    <mergeCell ref="J227:J228"/>
    <mergeCell ref="G235:G238"/>
    <mergeCell ref="G219:G222"/>
    <mergeCell ref="I231:I234"/>
    <mergeCell ref="I219:I222"/>
    <mergeCell ref="J219:J220"/>
    <mergeCell ref="J231:J232"/>
    <mergeCell ref="I223:I226"/>
    <mergeCell ref="H282:H285"/>
    <mergeCell ref="G250:G253"/>
    <mergeCell ref="I245:I249"/>
    <mergeCell ref="H278:H281"/>
    <mergeCell ref="H202:H206"/>
    <mergeCell ref="I215:I218"/>
    <mergeCell ref="H207:H210"/>
    <mergeCell ref="N215:N216"/>
    <mergeCell ref="C211:C214"/>
    <mergeCell ref="C215:C218"/>
    <mergeCell ref="G215:G218"/>
    <mergeCell ref="J215:J216"/>
    <mergeCell ref="I211:I214"/>
    <mergeCell ref="J211:J212"/>
    <mergeCell ref="G266:G269"/>
    <mergeCell ref="C243:O243"/>
    <mergeCell ref="F270:F273"/>
    <mergeCell ref="F274:F277"/>
    <mergeCell ref="D278:D281"/>
    <mergeCell ref="F278:F281"/>
    <mergeCell ref="H262:H265"/>
    <mergeCell ref="G270:G273"/>
    <mergeCell ref="D262:D265"/>
    <mergeCell ref="H274:H277"/>
    <mergeCell ref="O215:O216"/>
    <mergeCell ref="D198:D201"/>
    <mergeCell ref="H164:H167"/>
    <mergeCell ref="D144:D147"/>
    <mergeCell ref="G190:G193"/>
    <mergeCell ref="D168:D173"/>
    <mergeCell ref="H182:H185"/>
    <mergeCell ref="F151:F154"/>
    <mergeCell ref="H168:H173"/>
    <mergeCell ref="H160:H163"/>
    <mergeCell ref="J164:J165"/>
    <mergeCell ref="D156:D159"/>
    <mergeCell ref="D186:D189"/>
    <mergeCell ref="F190:F192"/>
    <mergeCell ref="F194:F195"/>
    <mergeCell ref="J190:J193"/>
    <mergeCell ref="M198:M200"/>
    <mergeCell ref="N198:N200"/>
    <mergeCell ref="D190:D193"/>
    <mergeCell ref="G151:G155"/>
    <mergeCell ref="H151:H155"/>
    <mergeCell ref="J144:J147"/>
    <mergeCell ref="J151:J155"/>
    <mergeCell ref="J156:J157"/>
    <mergeCell ref="H65:H69"/>
    <mergeCell ref="I65:I69"/>
    <mergeCell ref="C94:C96"/>
    <mergeCell ref="J91:J96"/>
    <mergeCell ref="J84:J90"/>
    <mergeCell ref="H84:H90"/>
    <mergeCell ref="H91:H96"/>
    <mergeCell ref="M54:O54"/>
    <mergeCell ref="C82:C83"/>
    <mergeCell ref="I55:I61"/>
    <mergeCell ref="E55:E61"/>
    <mergeCell ref="C55:C59"/>
    <mergeCell ref="H75:H79"/>
    <mergeCell ref="G75:G79"/>
    <mergeCell ref="E91:E96"/>
    <mergeCell ref="F88:F90"/>
    <mergeCell ref="E84:E90"/>
    <mergeCell ref="I91:I96"/>
    <mergeCell ref="F75:F76"/>
    <mergeCell ref="M80:O80"/>
    <mergeCell ref="M70:O70"/>
    <mergeCell ref="D65:D67"/>
    <mergeCell ref="F68:F69"/>
    <mergeCell ref="G91:G96"/>
    <mergeCell ref="F94:F96"/>
    <mergeCell ref="F91:F92"/>
    <mergeCell ref="C72:C74"/>
    <mergeCell ref="C84:C87"/>
    <mergeCell ref="J323:J326"/>
    <mergeCell ref="H323:H326"/>
    <mergeCell ref="I323:I326"/>
    <mergeCell ref="M97:O97"/>
    <mergeCell ref="D94:D96"/>
    <mergeCell ref="G84:G90"/>
    <mergeCell ref="F295:F298"/>
    <mergeCell ref="D295:D298"/>
    <mergeCell ref="H266:H269"/>
    <mergeCell ref="H270:H273"/>
    <mergeCell ref="G274:G277"/>
    <mergeCell ref="G278:G281"/>
    <mergeCell ref="G282:G285"/>
    <mergeCell ref="G295:G298"/>
    <mergeCell ref="G315:G318"/>
    <mergeCell ref="H315:H318"/>
    <mergeCell ref="G262:G265"/>
    <mergeCell ref="H295:H298"/>
    <mergeCell ref="H299:H302"/>
    <mergeCell ref="G440:G445"/>
    <mergeCell ref="G446:G449"/>
    <mergeCell ref="D431:F435"/>
    <mergeCell ref="D444:D445"/>
    <mergeCell ref="F444:F445"/>
    <mergeCell ref="D436:D437"/>
    <mergeCell ref="F436:F437"/>
    <mergeCell ref="G366:G369"/>
    <mergeCell ref="G370:G373"/>
    <mergeCell ref="F366:F369"/>
    <mergeCell ref="F370:F373"/>
    <mergeCell ref="D419:D420"/>
    <mergeCell ref="F148:F150"/>
    <mergeCell ref="D148:D150"/>
    <mergeCell ref="G144:G150"/>
    <mergeCell ref="H144:H150"/>
    <mergeCell ref="F339:F342"/>
    <mergeCell ref="H418:H420"/>
    <mergeCell ref="I358:I373"/>
    <mergeCell ref="B98:K98"/>
    <mergeCell ref="M98:O98"/>
    <mergeCell ref="H343:H349"/>
    <mergeCell ref="H362:H365"/>
    <mergeCell ref="F354:F357"/>
    <mergeCell ref="F362:F365"/>
    <mergeCell ref="H358:H361"/>
    <mergeCell ref="D358:F361"/>
    <mergeCell ref="H366:H369"/>
    <mergeCell ref="H370:H373"/>
    <mergeCell ref="D315:D318"/>
    <mergeCell ref="O344:O345"/>
    <mergeCell ref="J350:J351"/>
    <mergeCell ref="H350:H357"/>
    <mergeCell ref="G299:G302"/>
    <mergeCell ref="H335:H338"/>
    <mergeCell ref="M239:O239"/>
    <mergeCell ref="I315:I318"/>
    <mergeCell ref="F315:F318"/>
    <mergeCell ref="H327:H330"/>
    <mergeCell ref="H331:H334"/>
    <mergeCell ref="F335:F337"/>
    <mergeCell ref="D438:D439"/>
    <mergeCell ref="F408:F409"/>
    <mergeCell ref="G405:G409"/>
    <mergeCell ref="H405:H409"/>
    <mergeCell ref="G323:G326"/>
    <mergeCell ref="D327:D330"/>
    <mergeCell ref="A486:K486"/>
    <mergeCell ref="A484:K484"/>
    <mergeCell ref="A471:K471"/>
    <mergeCell ref="A470:K470"/>
    <mergeCell ref="F446:F447"/>
    <mergeCell ref="H446:H447"/>
    <mergeCell ref="F457:F458"/>
    <mergeCell ref="F448:F449"/>
    <mergeCell ref="D457:D458"/>
    <mergeCell ref="D448:D449"/>
    <mergeCell ref="C469:K469"/>
    <mergeCell ref="H448:H451"/>
    <mergeCell ref="A465:K465"/>
    <mergeCell ref="C462:K462"/>
    <mergeCell ref="C467:O467"/>
    <mergeCell ref="O452:O453"/>
    <mergeCell ref="M450:M451"/>
    <mergeCell ref="N450:N451"/>
    <mergeCell ref="O450:O451"/>
    <mergeCell ref="N471:O471"/>
    <mergeCell ref="N472:O472"/>
    <mergeCell ref="N473:O473"/>
    <mergeCell ref="M468:O468"/>
    <mergeCell ref="O448:O449"/>
    <mergeCell ref="D450:D451"/>
    <mergeCell ref="D455:D456"/>
    <mergeCell ref="F455:F456"/>
    <mergeCell ref="C450:C451"/>
    <mergeCell ref="C455:C456"/>
    <mergeCell ref="C457:C458"/>
    <mergeCell ref="F452:F454"/>
    <mergeCell ref="C452:C454"/>
    <mergeCell ref="D452:D454"/>
    <mergeCell ref="E452:E454"/>
    <mergeCell ref="B450:B451"/>
    <mergeCell ref="B455:B456"/>
    <mergeCell ref="B457:B458"/>
    <mergeCell ref="A457:A458"/>
    <mergeCell ref="B446:B447"/>
    <mergeCell ref="A446:A447"/>
    <mergeCell ref="A448:A449"/>
    <mergeCell ref="B448:B449"/>
    <mergeCell ref="A452:A454"/>
    <mergeCell ref="B452:B454"/>
    <mergeCell ref="M344:M345"/>
    <mergeCell ref="D362:D365"/>
    <mergeCell ref="J358:J361"/>
    <mergeCell ref="J343:J349"/>
    <mergeCell ref="G418:G420"/>
    <mergeCell ref="C390:K390"/>
    <mergeCell ref="D374:F377"/>
    <mergeCell ref="F403:F404"/>
    <mergeCell ref="G393:G398"/>
    <mergeCell ref="G399:G404"/>
    <mergeCell ref="G410:G413"/>
    <mergeCell ref="G414:G417"/>
    <mergeCell ref="D386:D389"/>
    <mergeCell ref="F397:F398"/>
    <mergeCell ref="F410:F411"/>
    <mergeCell ref="H410:H413"/>
    <mergeCell ref="F382:F384"/>
    <mergeCell ref="H382:H385"/>
    <mergeCell ref="G382:G385"/>
    <mergeCell ref="D414:D415"/>
    <mergeCell ref="D416:D417"/>
    <mergeCell ref="I399:I404"/>
    <mergeCell ref="J399:J404"/>
    <mergeCell ref="D393:F396"/>
    <mergeCell ref="J405:J407"/>
    <mergeCell ref="I393:I398"/>
    <mergeCell ref="H386:H389"/>
    <mergeCell ref="G425:G430"/>
    <mergeCell ref="G386:G389"/>
    <mergeCell ref="H374:H377"/>
    <mergeCell ref="I405:I430"/>
    <mergeCell ref="D382:D385"/>
    <mergeCell ref="D421:D422"/>
    <mergeCell ref="D423:D424"/>
    <mergeCell ref="D425:D426"/>
    <mergeCell ref="H414:H417"/>
    <mergeCell ref="F427:F428"/>
    <mergeCell ref="F425:F426"/>
    <mergeCell ref="D399:F402"/>
    <mergeCell ref="J393:J398"/>
  </mergeCells>
  <printOptions horizontalCentered="1" verticalCentered="1"/>
  <pageMargins left="0.23622047244094491" right="0.23622047244094491" top="0.43307086614173229" bottom="0.15748031496062992" header="0.19685039370078741" footer="0.15748031496062992"/>
  <pageSetup paperSize="9" scale="94" firstPageNumber="33" fitToHeight="0" orientation="landscape" useFirstPageNumber="1" r:id="rId1"/>
  <headerFooter alignWithMargins="0">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2"/>
  <sheetViews>
    <sheetView zoomScaleNormal="100" workbookViewId="0">
      <selection activeCell="T8" sqref="T8"/>
    </sheetView>
  </sheetViews>
  <sheetFormatPr defaultRowHeight="12.75" x14ac:dyDescent="0.2"/>
  <cols>
    <col min="1" max="1" width="3.5703125" style="361" customWidth="1"/>
    <col min="2" max="2" width="3.140625" style="361" customWidth="1"/>
    <col min="3" max="4" width="3.7109375" style="361" customWidth="1"/>
    <col min="5" max="5" width="3" style="361" customWidth="1"/>
    <col min="6" max="6" width="36.7109375" style="361" customWidth="1"/>
    <col min="7" max="7" width="5.42578125" style="361" customWidth="1"/>
    <col min="8" max="8" width="6.7109375" style="1428" customWidth="1"/>
    <col min="9" max="9" width="4.42578125" style="361" customWidth="1"/>
    <col min="10" max="10" width="24.5703125" style="361" customWidth="1"/>
    <col min="11" max="11" width="7.28515625" style="361" customWidth="1"/>
    <col min="12" max="12" width="10" style="361" customWidth="1"/>
    <col min="13" max="13" width="41.28515625" style="361" customWidth="1"/>
    <col min="14" max="14" width="9.140625" style="361" customWidth="1"/>
    <col min="15" max="15" width="9.42578125" style="2550" customWidth="1"/>
    <col min="16" max="16384" width="9.140625" style="361"/>
  </cols>
  <sheetData>
    <row r="1" spans="1:15" ht="68.25" customHeight="1" x14ac:dyDescent="0.2">
      <c r="M1" s="3816" t="s">
        <v>1290</v>
      </c>
      <c r="N1" s="3816"/>
      <c r="O1" s="3816"/>
    </row>
    <row r="2" spans="1:15" ht="19.5" customHeight="1" x14ac:dyDescent="0.2">
      <c r="A2" s="4556" t="s">
        <v>90</v>
      </c>
      <c r="B2" s="4556"/>
      <c r="C2" s="4556"/>
      <c r="D2" s="4556"/>
      <c r="E2" s="4556"/>
      <c r="F2" s="4556"/>
      <c r="G2" s="4556"/>
      <c r="H2" s="4556"/>
      <c r="I2" s="4556"/>
      <c r="J2" s="4556"/>
      <c r="K2" s="4556"/>
      <c r="L2" s="4556"/>
      <c r="M2" s="4556"/>
      <c r="N2" s="4556"/>
      <c r="O2" s="4556"/>
    </row>
    <row r="3" spans="1:15" ht="14.25" x14ac:dyDescent="0.2">
      <c r="A3" s="4005" t="s">
        <v>982</v>
      </c>
      <c r="B3" s="4005"/>
      <c r="C3" s="4005"/>
      <c r="D3" s="4005"/>
      <c r="E3" s="4005"/>
      <c r="F3" s="4005"/>
      <c r="G3" s="4005"/>
      <c r="H3" s="4005"/>
      <c r="I3" s="4005"/>
      <c r="J3" s="4005"/>
      <c r="K3" s="4005"/>
      <c r="L3" s="4005"/>
      <c r="M3" s="4005"/>
      <c r="N3" s="4005"/>
      <c r="O3" s="4005"/>
    </row>
    <row r="4" spans="1:15" ht="14.25" x14ac:dyDescent="0.2">
      <c r="A4" s="4557" t="s">
        <v>92</v>
      </c>
      <c r="B4" s="4557"/>
      <c r="C4" s="4557"/>
      <c r="D4" s="4557"/>
      <c r="E4" s="4557"/>
      <c r="F4" s="4557"/>
      <c r="G4" s="4557"/>
      <c r="H4" s="4557"/>
      <c r="I4" s="4557"/>
      <c r="J4" s="4557"/>
      <c r="K4" s="4557"/>
      <c r="L4" s="4557"/>
      <c r="M4" s="4557"/>
      <c r="N4" s="4557"/>
      <c r="O4" s="4557"/>
    </row>
    <row r="5" spans="1:15" ht="16.5" thickBot="1" x14ac:dyDescent="0.25">
      <c r="A5" s="903"/>
      <c r="B5" s="903"/>
      <c r="C5" s="903"/>
      <c r="D5" s="903"/>
      <c r="E5" s="903"/>
      <c r="F5" s="903"/>
      <c r="G5" s="903"/>
      <c r="H5" s="1632"/>
      <c r="I5" s="903"/>
      <c r="J5" s="903"/>
      <c r="K5" s="903"/>
      <c r="L5" s="903"/>
      <c r="M5" s="902"/>
      <c r="N5" s="4555" t="s">
        <v>158</v>
      </c>
      <c r="O5" s="4555"/>
    </row>
    <row r="6" spans="1:15" ht="21.75" customHeight="1" thickBot="1" x14ac:dyDescent="0.25">
      <c r="A6" s="3984" t="s">
        <v>0</v>
      </c>
      <c r="B6" s="3984" t="s">
        <v>1</v>
      </c>
      <c r="C6" s="3993" t="s">
        <v>2</v>
      </c>
      <c r="D6" s="5103" t="s">
        <v>93</v>
      </c>
      <c r="E6" s="3984" t="s">
        <v>3</v>
      </c>
      <c r="F6" s="3996" t="s">
        <v>4</v>
      </c>
      <c r="G6" s="5106" t="s">
        <v>2</v>
      </c>
      <c r="H6" s="3999" t="s">
        <v>5</v>
      </c>
      <c r="I6" s="4002" t="s">
        <v>6</v>
      </c>
      <c r="J6" s="5092" t="s">
        <v>94</v>
      </c>
      <c r="K6" s="3999" t="s">
        <v>7</v>
      </c>
      <c r="L6" s="5089" t="s">
        <v>95</v>
      </c>
      <c r="M6" s="5109" t="s">
        <v>96</v>
      </c>
      <c r="N6" s="5110"/>
      <c r="O6" s="5111"/>
    </row>
    <row r="7" spans="1:15" x14ac:dyDescent="0.2">
      <c r="A7" s="3985"/>
      <c r="B7" s="3985"/>
      <c r="C7" s="3994"/>
      <c r="D7" s="5104"/>
      <c r="E7" s="3985"/>
      <c r="F7" s="3997"/>
      <c r="G7" s="5107"/>
      <c r="H7" s="4000"/>
      <c r="I7" s="4003"/>
      <c r="J7" s="5093"/>
      <c r="K7" s="4000"/>
      <c r="L7" s="5090"/>
      <c r="M7" s="5095" t="s">
        <v>8</v>
      </c>
      <c r="N7" s="5097" t="s">
        <v>9</v>
      </c>
      <c r="O7" s="5112" t="s">
        <v>97</v>
      </c>
    </row>
    <row r="8" spans="1:15" ht="153" customHeight="1" thickBot="1" x14ac:dyDescent="0.25">
      <c r="A8" s="3986"/>
      <c r="B8" s="3986"/>
      <c r="C8" s="3995"/>
      <c r="D8" s="5105"/>
      <c r="E8" s="3986"/>
      <c r="F8" s="3998"/>
      <c r="G8" s="5108"/>
      <c r="H8" s="4001"/>
      <c r="I8" s="4004"/>
      <c r="J8" s="5094"/>
      <c r="K8" s="4001"/>
      <c r="L8" s="5091"/>
      <c r="M8" s="5096"/>
      <c r="N8" s="5098"/>
      <c r="O8" s="5113"/>
    </row>
    <row r="9" spans="1:15" ht="29.25" customHeight="1" thickBot="1" x14ac:dyDescent="0.25">
      <c r="A9" s="551" t="s">
        <v>10</v>
      </c>
      <c r="B9" s="2770" t="s">
        <v>981</v>
      </c>
      <c r="C9" s="609"/>
      <c r="D9" s="609"/>
      <c r="E9" s="880"/>
      <c r="F9" s="880"/>
      <c r="G9" s="880"/>
      <c r="H9" s="2769"/>
      <c r="I9" s="880"/>
      <c r="J9" s="880"/>
      <c r="K9" s="880"/>
      <c r="L9" s="880"/>
      <c r="M9" s="2768"/>
      <c r="N9" s="2768"/>
      <c r="O9" s="2767"/>
    </row>
    <row r="10" spans="1:15" ht="33.6" customHeight="1" x14ac:dyDescent="0.2">
      <c r="A10" s="5099"/>
      <c r="B10" s="2766"/>
      <c r="C10" s="2763"/>
      <c r="D10" s="2763"/>
      <c r="E10" s="2763"/>
      <c r="F10" s="2765"/>
      <c r="G10" s="2765"/>
      <c r="H10" s="2764"/>
      <c r="I10" s="2763"/>
      <c r="J10" s="2763"/>
      <c r="K10" s="2763"/>
      <c r="L10" s="2763"/>
      <c r="M10" s="2762" t="s">
        <v>980</v>
      </c>
      <c r="N10" s="2761" t="s">
        <v>314</v>
      </c>
      <c r="O10" s="2760">
        <v>5</v>
      </c>
    </row>
    <row r="11" spans="1:15" ht="38.25" customHeight="1" thickBot="1" x14ac:dyDescent="0.25">
      <c r="A11" s="5100"/>
      <c r="B11" s="2759"/>
      <c r="C11" s="2756"/>
      <c r="D11" s="2756"/>
      <c r="E11" s="2756"/>
      <c r="F11" s="2758"/>
      <c r="G11" s="2758"/>
      <c r="H11" s="2757"/>
      <c r="I11" s="2756"/>
      <c r="J11" s="2756"/>
      <c r="K11" s="2756"/>
      <c r="L11" s="2756"/>
      <c r="M11" s="2755" t="s">
        <v>979</v>
      </c>
      <c r="N11" s="2754" t="s">
        <v>978</v>
      </c>
      <c r="O11" s="2732" t="s">
        <v>977</v>
      </c>
    </row>
    <row r="12" spans="1:15" ht="24" customHeight="1" thickBot="1" x14ac:dyDescent="0.25">
      <c r="A12" s="4098" t="s">
        <v>10</v>
      </c>
      <c r="B12" s="4019" t="s">
        <v>10</v>
      </c>
      <c r="C12" s="538" t="s">
        <v>976</v>
      </c>
      <c r="D12" s="537"/>
      <c r="E12" s="2670"/>
      <c r="F12" s="2753"/>
      <c r="G12" s="2753"/>
      <c r="H12" s="2752"/>
      <c r="I12" s="2751"/>
      <c r="J12" s="2751"/>
      <c r="K12" s="2751"/>
      <c r="L12" s="2751"/>
      <c r="M12" s="2750"/>
      <c r="N12" s="2750"/>
      <c r="O12" s="2749"/>
    </row>
    <row r="13" spans="1:15" ht="39" thickBot="1" x14ac:dyDescent="0.25">
      <c r="A13" s="4099"/>
      <c r="B13" s="4021"/>
      <c r="C13" s="5085"/>
      <c r="D13" s="5086"/>
      <c r="E13" s="5086"/>
      <c r="F13" s="5086"/>
      <c r="G13" s="5086"/>
      <c r="H13" s="5086"/>
      <c r="I13" s="5086"/>
      <c r="J13" s="5086"/>
      <c r="K13" s="5086"/>
      <c r="L13" s="5087"/>
      <c r="M13" s="2660" t="s">
        <v>975</v>
      </c>
      <c r="N13" s="2659" t="s">
        <v>949</v>
      </c>
      <c r="O13" s="2658" t="s">
        <v>948</v>
      </c>
    </row>
    <row r="14" spans="1:15" ht="37.9" customHeight="1" x14ac:dyDescent="0.2">
      <c r="A14" s="4052" t="s">
        <v>10</v>
      </c>
      <c r="B14" s="4055" t="s">
        <v>10</v>
      </c>
      <c r="C14" s="5046" t="s">
        <v>10</v>
      </c>
      <c r="D14" s="580"/>
      <c r="E14" s="444"/>
      <c r="F14" s="5054" t="s">
        <v>973</v>
      </c>
      <c r="G14" s="5101" t="s">
        <v>98</v>
      </c>
      <c r="H14" s="5078" t="s">
        <v>20</v>
      </c>
      <c r="I14" s="5060" t="s">
        <v>432</v>
      </c>
      <c r="J14" s="5083" t="s">
        <v>188</v>
      </c>
      <c r="K14" s="503" t="s">
        <v>22</v>
      </c>
      <c r="L14" s="2738">
        <v>3</v>
      </c>
      <c r="M14" s="2611" t="s">
        <v>974</v>
      </c>
      <c r="N14" s="2588" t="s">
        <v>825</v>
      </c>
      <c r="O14" s="2748" t="s">
        <v>894</v>
      </c>
    </row>
    <row r="15" spans="1:15" ht="21" customHeight="1" thickBot="1" x14ac:dyDescent="0.25">
      <c r="A15" s="4054"/>
      <c r="B15" s="4056"/>
      <c r="C15" s="5047"/>
      <c r="D15" s="566"/>
      <c r="E15" s="453"/>
      <c r="F15" s="5088"/>
      <c r="G15" s="5102"/>
      <c r="H15" s="5064"/>
      <c r="I15" s="5061"/>
      <c r="J15" s="5084"/>
      <c r="K15" s="2735" t="s">
        <v>32</v>
      </c>
      <c r="L15" s="2745">
        <f>SUM(L14:L14)</f>
        <v>3</v>
      </c>
      <c r="M15" s="2743"/>
      <c r="N15" s="2579"/>
      <c r="O15" s="2577"/>
    </row>
    <row r="16" spans="1:15" ht="21" customHeight="1" x14ac:dyDescent="0.2">
      <c r="A16" s="2622" t="s">
        <v>10</v>
      </c>
      <c r="B16" s="471" t="s">
        <v>10</v>
      </c>
      <c r="C16" s="3966" t="s">
        <v>10</v>
      </c>
      <c r="D16" s="5048" t="s">
        <v>10</v>
      </c>
      <c r="E16" s="419"/>
      <c r="F16" s="4580" t="s">
        <v>973</v>
      </c>
      <c r="G16" s="2741"/>
      <c r="H16" s="5064"/>
      <c r="I16" s="5061"/>
      <c r="J16" s="5084"/>
      <c r="K16" s="2585" t="s">
        <v>22</v>
      </c>
      <c r="L16" s="2744">
        <v>3</v>
      </c>
      <c r="M16" s="2615"/>
      <c r="N16" s="2615"/>
      <c r="O16" s="2739"/>
    </row>
    <row r="17" spans="1:15" ht="21" customHeight="1" thickBot="1" x14ac:dyDescent="0.25">
      <c r="A17" s="2622"/>
      <c r="B17" s="471"/>
      <c r="C17" s="3968"/>
      <c r="D17" s="5049"/>
      <c r="E17" s="419"/>
      <c r="F17" s="4655"/>
      <c r="G17" s="2741"/>
      <c r="H17" s="5079"/>
      <c r="I17" s="5062"/>
      <c r="J17" s="5084"/>
      <c r="K17" s="2594" t="s">
        <v>32</v>
      </c>
      <c r="L17" s="2740">
        <f>SUM(L16)</f>
        <v>3</v>
      </c>
      <c r="M17" s="2615"/>
      <c r="N17" s="2615"/>
      <c r="O17" s="2739"/>
    </row>
    <row r="18" spans="1:15" ht="25.5" customHeight="1" x14ac:dyDescent="0.2">
      <c r="A18" s="4052" t="s">
        <v>10</v>
      </c>
      <c r="B18" s="4055" t="s">
        <v>10</v>
      </c>
      <c r="C18" s="5046" t="s">
        <v>33</v>
      </c>
      <c r="D18" s="580"/>
      <c r="E18" s="444"/>
      <c r="F18" s="5054" t="s">
        <v>971</v>
      </c>
      <c r="G18" s="5101" t="s">
        <v>99</v>
      </c>
      <c r="H18" s="5078" t="s">
        <v>20</v>
      </c>
      <c r="I18" s="5060" t="s">
        <v>432</v>
      </c>
      <c r="J18" s="5083" t="s">
        <v>188</v>
      </c>
      <c r="K18" s="503" t="s">
        <v>22</v>
      </c>
      <c r="L18" s="2738">
        <v>8</v>
      </c>
      <c r="M18" s="2747" t="s">
        <v>972</v>
      </c>
      <c r="N18" s="2597" t="s">
        <v>825</v>
      </c>
      <c r="O18" s="2746" t="s">
        <v>72</v>
      </c>
    </row>
    <row r="19" spans="1:15" ht="36" customHeight="1" thickBot="1" x14ac:dyDescent="0.25">
      <c r="A19" s="4054"/>
      <c r="B19" s="4056"/>
      <c r="C19" s="5047"/>
      <c r="D19" s="566"/>
      <c r="E19" s="453"/>
      <c r="F19" s="5088"/>
      <c r="G19" s="5102"/>
      <c r="H19" s="5064"/>
      <c r="I19" s="5061"/>
      <c r="J19" s="5084"/>
      <c r="K19" s="2735" t="s">
        <v>32</v>
      </c>
      <c r="L19" s="2745">
        <f>SUM(L18:L18)</f>
        <v>8</v>
      </c>
      <c r="M19" s="2743"/>
      <c r="N19" s="2579"/>
      <c r="O19" s="2577"/>
    </row>
    <row r="20" spans="1:15" ht="36" customHeight="1" x14ac:dyDescent="0.2">
      <c r="A20" s="4052" t="s">
        <v>10</v>
      </c>
      <c r="B20" s="4055" t="s">
        <v>10</v>
      </c>
      <c r="C20" s="5046" t="s">
        <v>33</v>
      </c>
      <c r="D20" s="5048" t="s">
        <v>10</v>
      </c>
      <c r="E20" s="2742"/>
      <c r="F20" s="4580" t="s">
        <v>971</v>
      </c>
      <c r="G20" s="2741"/>
      <c r="H20" s="5064"/>
      <c r="I20" s="5061"/>
      <c r="J20" s="5084"/>
      <c r="K20" s="2585" t="s">
        <v>22</v>
      </c>
      <c r="L20" s="2744">
        <v>8</v>
      </c>
      <c r="M20" s="2743"/>
      <c r="N20" s="2579"/>
      <c r="O20" s="2577"/>
    </row>
    <row r="21" spans="1:15" ht="21.75" customHeight="1" thickBot="1" x14ac:dyDescent="0.25">
      <c r="A21" s="4054"/>
      <c r="B21" s="4056"/>
      <c r="C21" s="5047"/>
      <c r="D21" s="5049"/>
      <c r="E21" s="2742"/>
      <c r="F21" s="5122"/>
      <c r="G21" s="2741"/>
      <c r="H21" s="5079"/>
      <c r="I21" s="5062"/>
      <c r="J21" s="5114"/>
      <c r="K21" s="2594" t="s">
        <v>32</v>
      </c>
      <c r="L21" s="2740">
        <f>SUM(L20)</f>
        <v>8</v>
      </c>
      <c r="M21" s="2615"/>
      <c r="N21" s="2615"/>
      <c r="O21" s="2739"/>
    </row>
    <row r="22" spans="1:15" ht="15" customHeight="1" x14ac:dyDescent="0.2">
      <c r="A22" s="4098" t="s">
        <v>10</v>
      </c>
      <c r="B22" s="3899" t="s">
        <v>10</v>
      </c>
      <c r="C22" s="581" t="s">
        <v>38</v>
      </c>
      <c r="D22" s="3957" t="s">
        <v>970</v>
      </c>
      <c r="E22" s="5066"/>
      <c r="F22" s="5067"/>
      <c r="G22" s="4563" t="s">
        <v>100</v>
      </c>
      <c r="H22" s="5063" t="s">
        <v>20</v>
      </c>
      <c r="I22" s="5060" t="s">
        <v>432</v>
      </c>
      <c r="J22" s="2613" t="s">
        <v>188</v>
      </c>
      <c r="K22" s="503" t="s">
        <v>22</v>
      </c>
      <c r="L22" s="2738">
        <f>L25+L27+L29</f>
        <v>118.3</v>
      </c>
      <c r="M22" s="2611"/>
      <c r="N22" s="2597"/>
      <c r="O22" s="2657"/>
    </row>
    <row r="23" spans="1:15" ht="15" x14ac:dyDescent="0.2">
      <c r="A23" s="4100"/>
      <c r="B23" s="3900"/>
      <c r="C23" s="594"/>
      <c r="D23" s="5068"/>
      <c r="E23" s="5069"/>
      <c r="F23" s="5070"/>
      <c r="G23" s="4564"/>
      <c r="H23" s="5064"/>
      <c r="I23" s="5061"/>
      <c r="J23" s="2620"/>
      <c r="K23" s="501"/>
      <c r="L23" s="2737"/>
      <c r="M23" s="2589"/>
      <c r="N23" s="2723"/>
      <c r="O23" s="2587"/>
    </row>
    <row r="24" spans="1:15" ht="25.5" customHeight="1" thickBot="1" x14ac:dyDescent="0.25">
      <c r="A24" s="4099"/>
      <c r="B24" s="3901"/>
      <c r="C24" s="2736"/>
      <c r="D24" s="5071"/>
      <c r="E24" s="5072"/>
      <c r="F24" s="5073"/>
      <c r="G24" s="4565"/>
      <c r="H24" s="5065"/>
      <c r="I24" s="5062"/>
      <c r="J24" s="2721"/>
      <c r="K24" s="2735" t="s">
        <v>32</v>
      </c>
      <c r="L24" s="2734">
        <f>L26+L28+L30</f>
        <v>118.3</v>
      </c>
      <c r="M24" s="2733"/>
      <c r="N24" s="2627"/>
      <c r="O24" s="2732"/>
    </row>
    <row r="25" spans="1:15" ht="36" customHeight="1" thickBot="1" x14ac:dyDescent="0.25">
      <c r="A25" s="4098" t="s">
        <v>10</v>
      </c>
      <c r="B25" s="3899" t="s">
        <v>10</v>
      </c>
      <c r="C25" s="3966" t="s">
        <v>38</v>
      </c>
      <c r="D25" s="5048" t="s">
        <v>10</v>
      </c>
      <c r="E25" s="4089"/>
      <c r="F25" s="3905" t="s">
        <v>969</v>
      </c>
      <c r="G25" s="4563" t="s">
        <v>100</v>
      </c>
      <c r="H25" s="5078" t="s">
        <v>20</v>
      </c>
      <c r="I25" s="5060" t="s">
        <v>432</v>
      </c>
      <c r="J25" s="2634" t="s">
        <v>188</v>
      </c>
      <c r="K25" s="2726" t="s">
        <v>22</v>
      </c>
      <c r="L25" s="2731">
        <v>55</v>
      </c>
      <c r="M25" s="2598" t="s">
        <v>968</v>
      </c>
      <c r="N25" s="2597" t="s">
        <v>214</v>
      </c>
      <c r="O25" s="2657" t="s">
        <v>967</v>
      </c>
    </row>
    <row r="26" spans="1:15" ht="25.5" customHeight="1" thickBot="1" x14ac:dyDescent="0.25">
      <c r="A26" s="4099"/>
      <c r="B26" s="3901"/>
      <c r="C26" s="3968"/>
      <c r="D26" s="5049"/>
      <c r="E26" s="4091"/>
      <c r="F26" s="3907"/>
      <c r="G26" s="4564"/>
      <c r="H26" s="5064"/>
      <c r="I26" s="5062"/>
      <c r="J26" s="2727"/>
      <c r="K26" s="2720" t="s">
        <v>32</v>
      </c>
      <c r="L26" s="2688">
        <f>L25</f>
        <v>55</v>
      </c>
      <c r="M26" s="2574"/>
      <c r="N26" s="2573"/>
      <c r="O26" s="2572"/>
    </row>
    <row r="27" spans="1:15" ht="29.25" customHeight="1" thickBot="1" x14ac:dyDescent="0.25">
      <c r="A27" s="4098" t="s">
        <v>10</v>
      </c>
      <c r="B27" s="3899" t="s">
        <v>10</v>
      </c>
      <c r="C27" s="3966" t="s">
        <v>38</v>
      </c>
      <c r="D27" s="5048" t="s">
        <v>33</v>
      </c>
      <c r="E27" s="4089"/>
      <c r="F27" s="5050" t="s">
        <v>966</v>
      </c>
      <c r="G27" s="4564"/>
      <c r="H27" s="5064"/>
      <c r="I27" s="5061" t="s">
        <v>432</v>
      </c>
      <c r="J27" s="2704" t="s">
        <v>188</v>
      </c>
      <c r="K27" s="2730" t="s">
        <v>22</v>
      </c>
      <c r="L27" s="2692">
        <v>35</v>
      </c>
      <c r="M27" s="2729" t="s">
        <v>965</v>
      </c>
      <c r="N27" s="2597" t="s">
        <v>825</v>
      </c>
      <c r="O27" s="2728" t="s">
        <v>85</v>
      </c>
    </row>
    <row r="28" spans="1:15" ht="34.5" customHeight="1" thickBot="1" x14ac:dyDescent="0.25">
      <c r="A28" s="4099"/>
      <c r="B28" s="3901"/>
      <c r="C28" s="3968"/>
      <c r="D28" s="5049"/>
      <c r="E28" s="4091"/>
      <c r="F28" s="5052"/>
      <c r="G28" s="4564"/>
      <c r="H28" s="5064"/>
      <c r="I28" s="5062"/>
      <c r="J28" s="2727"/>
      <c r="K28" s="2720" t="s">
        <v>32</v>
      </c>
      <c r="L28" s="2688">
        <f>L27</f>
        <v>35</v>
      </c>
      <c r="M28" s="2574"/>
      <c r="N28" s="2636"/>
      <c r="O28" s="2572"/>
    </row>
    <row r="29" spans="1:15" ht="30" customHeight="1" thickBot="1" x14ac:dyDescent="0.25">
      <c r="A29" s="4098" t="s">
        <v>10</v>
      </c>
      <c r="B29" s="3899" t="s">
        <v>10</v>
      </c>
      <c r="C29" s="581" t="s">
        <v>38</v>
      </c>
      <c r="D29" s="5048" t="s">
        <v>38</v>
      </c>
      <c r="E29" s="4089"/>
      <c r="F29" s="5050" t="s">
        <v>964</v>
      </c>
      <c r="G29" s="4564"/>
      <c r="H29" s="5064"/>
      <c r="I29" s="5060" t="s">
        <v>432</v>
      </c>
      <c r="J29" s="2704" t="s">
        <v>188</v>
      </c>
      <c r="K29" s="2726" t="s">
        <v>22</v>
      </c>
      <c r="L29" s="2725">
        <v>28.3</v>
      </c>
      <c r="M29" s="2724" t="s">
        <v>963</v>
      </c>
      <c r="N29" s="2723" t="s">
        <v>825</v>
      </c>
      <c r="O29" s="2722" t="s">
        <v>892</v>
      </c>
    </row>
    <row r="30" spans="1:15" ht="24.75" customHeight="1" thickBot="1" x14ac:dyDescent="0.25">
      <c r="A30" s="4099"/>
      <c r="B30" s="3901"/>
      <c r="C30" s="782"/>
      <c r="D30" s="5049"/>
      <c r="E30" s="4091"/>
      <c r="F30" s="5052"/>
      <c r="G30" s="4565"/>
      <c r="H30" s="5079"/>
      <c r="I30" s="5062"/>
      <c r="J30" s="2721"/>
      <c r="K30" s="2720" t="s">
        <v>32</v>
      </c>
      <c r="L30" s="2688">
        <f>L29</f>
        <v>28.3</v>
      </c>
      <c r="M30" s="2574"/>
      <c r="N30" s="2636"/>
      <c r="O30" s="2572"/>
    </row>
    <row r="31" spans="1:15" ht="15" thickBot="1" x14ac:dyDescent="0.25">
      <c r="A31" s="2643" t="s">
        <v>10</v>
      </c>
      <c r="B31" s="2642" t="s">
        <v>10</v>
      </c>
      <c r="C31" s="2719"/>
      <c r="D31" s="2718"/>
      <c r="E31" s="2718"/>
      <c r="F31" s="3973" t="s">
        <v>50</v>
      </c>
      <c r="G31" s="3973"/>
      <c r="H31" s="3973"/>
      <c r="I31" s="3974"/>
      <c r="J31" s="562"/>
      <c r="K31" s="2571" t="s">
        <v>32</v>
      </c>
      <c r="L31" s="2717">
        <f>SUM(L15+L19+L24)</f>
        <v>129.30000000000001</v>
      </c>
      <c r="M31" s="2716"/>
      <c r="N31" s="2715"/>
      <c r="O31" s="2714"/>
    </row>
    <row r="32" spans="1:15" ht="24.75" customHeight="1" thickBot="1" x14ac:dyDescent="0.25">
      <c r="A32" s="534" t="s">
        <v>10</v>
      </c>
      <c r="B32" s="2672" t="s">
        <v>33</v>
      </c>
      <c r="C32" s="2713" t="s">
        <v>962</v>
      </c>
      <c r="D32" s="2712"/>
      <c r="E32" s="2670"/>
      <c r="F32" s="2668"/>
      <c r="G32" s="2668"/>
      <c r="H32" s="2669"/>
      <c r="I32" s="2668"/>
      <c r="J32" s="2668"/>
      <c r="K32" s="2668"/>
      <c r="L32" s="2668"/>
      <c r="M32" s="2711"/>
      <c r="N32" s="2711"/>
      <c r="O32" s="2710"/>
    </row>
    <row r="33" spans="1:18" ht="43.5" customHeight="1" thickBot="1" x14ac:dyDescent="0.25">
      <c r="A33" s="596"/>
      <c r="B33" s="891"/>
      <c r="C33" s="605"/>
      <c r="D33" s="2709"/>
      <c r="E33" s="2663"/>
      <c r="F33" s="2661"/>
      <c r="G33" s="2661"/>
      <c r="H33" s="2662"/>
      <c r="I33" s="2661"/>
      <c r="J33" s="2661"/>
      <c r="K33" s="2661"/>
      <c r="L33" s="2661"/>
      <c r="M33" s="2708" t="s">
        <v>961</v>
      </c>
      <c r="N33" s="2707" t="s">
        <v>314</v>
      </c>
      <c r="O33" s="2706">
        <v>2</v>
      </c>
    </row>
    <row r="34" spans="1:18" ht="38.25" x14ac:dyDescent="0.2">
      <c r="A34" s="4052" t="s">
        <v>10</v>
      </c>
      <c r="B34" s="4055" t="s">
        <v>33</v>
      </c>
      <c r="C34" s="5046" t="s">
        <v>10</v>
      </c>
      <c r="D34" s="2705"/>
      <c r="E34" s="444"/>
      <c r="F34" s="5054" t="s">
        <v>960</v>
      </c>
      <c r="G34" s="4563" t="s">
        <v>104</v>
      </c>
      <c r="H34" s="5063" t="s">
        <v>20</v>
      </c>
      <c r="I34" s="5060" t="s">
        <v>432</v>
      </c>
      <c r="J34" s="2704" t="s">
        <v>188</v>
      </c>
      <c r="K34" s="503" t="s">
        <v>22</v>
      </c>
      <c r="L34" s="502">
        <f>L37+L39</f>
        <v>20</v>
      </c>
      <c r="M34" s="2700" t="s">
        <v>959</v>
      </c>
      <c r="N34" s="2703" t="s">
        <v>314</v>
      </c>
      <c r="O34" s="2702">
        <v>22.6</v>
      </c>
      <c r="R34" s="2701"/>
    </row>
    <row r="35" spans="1:18" ht="15" x14ac:dyDescent="0.2">
      <c r="A35" s="4053"/>
      <c r="B35" s="3900"/>
      <c r="C35" s="5053"/>
      <c r="D35" s="470"/>
      <c r="E35" s="427"/>
      <c r="F35" s="5055"/>
      <c r="G35" s="4564"/>
      <c r="H35" s="5064"/>
      <c r="I35" s="5061"/>
      <c r="J35" s="2620"/>
      <c r="K35" s="501"/>
      <c r="L35" s="500"/>
      <c r="M35" s="2700"/>
      <c r="N35" s="2696"/>
      <c r="O35" s="2699"/>
    </row>
    <row r="36" spans="1:18" ht="15.75" thickBot="1" x14ac:dyDescent="0.3">
      <c r="A36" s="4054"/>
      <c r="B36" s="4056"/>
      <c r="C36" s="5047"/>
      <c r="D36" s="588"/>
      <c r="E36" s="453"/>
      <c r="F36" s="5056"/>
      <c r="G36" s="4565"/>
      <c r="H36" s="5065"/>
      <c r="I36" s="5062"/>
      <c r="J36" s="2604"/>
      <c r="K36" s="2698" t="s">
        <v>32</v>
      </c>
      <c r="L36" s="2628">
        <f>L38+L40</f>
        <v>20</v>
      </c>
      <c r="M36" s="2697"/>
      <c r="N36" s="2696"/>
      <c r="O36" s="2695"/>
    </row>
    <row r="37" spans="1:18" ht="28.5" customHeight="1" thickBot="1" x14ac:dyDescent="0.25">
      <c r="A37" s="4098" t="s">
        <v>10</v>
      </c>
      <c r="B37" s="3899" t="s">
        <v>33</v>
      </c>
      <c r="C37" s="3966" t="s">
        <v>10</v>
      </c>
      <c r="D37" s="5048" t="s">
        <v>10</v>
      </c>
      <c r="E37" s="4089"/>
      <c r="F37" s="5120" t="s">
        <v>958</v>
      </c>
      <c r="G37" s="4563" t="s">
        <v>104</v>
      </c>
      <c r="H37" s="5078" t="s">
        <v>20</v>
      </c>
      <c r="I37" s="5060" t="s">
        <v>432</v>
      </c>
      <c r="J37" s="5083" t="s">
        <v>188</v>
      </c>
      <c r="K37" s="2693" t="s">
        <v>22</v>
      </c>
      <c r="L37" s="2692">
        <v>3</v>
      </c>
      <c r="M37" s="2691" t="s">
        <v>957</v>
      </c>
      <c r="N37" s="2690" t="s">
        <v>214</v>
      </c>
      <c r="O37" s="2689">
        <v>3</v>
      </c>
    </row>
    <row r="38" spans="1:18" ht="15" thickBot="1" x14ac:dyDescent="0.25">
      <c r="A38" s="4099"/>
      <c r="B38" s="3901"/>
      <c r="C38" s="3968"/>
      <c r="D38" s="5049"/>
      <c r="E38" s="4091"/>
      <c r="F38" s="5121"/>
      <c r="G38" s="4564"/>
      <c r="H38" s="5064"/>
      <c r="I38" s="5062"/>
      <c r="J38" s="5114"/>
      <c r="K38" s="2576" t="s">
        <v>32</v>
      </c>
      <c r="L38" s="2688">
        <f>SUM(L37)</f>
        <v>3</v>
      </c>
      <c r="M38" s="2684"/>
      <c r="N38" s="2578"/>
      <c r="O38" s="2694"/>
    </row>
    <row r="39" spans="1:18" ht="26.25" customHeight="1" thickBot="1" x14ac:dyDescent="0.25">
      <c r="A39" s="4098" t="s">
        <v>10</v>
      </c>
      <c r="B39" s="3899" t="s">
        <v>33</v>
      </c>
      <c r="C39" s="3966" t="s">
        <v>10</v>
      </c>
      <c r="D39" s="5048" t="s">
        <v>33</v>
      </c>
      <c r="E39" s="4089"/>
      <c r="F39" s="5050" t="s">
        <v>956</v>
      </c>
      <c r="G39" s="4564"/>
      <c r="H39" s="5064"/>
      <c r="I39" s="5060" t="s">
        <v>432</v>
      </c>
      <c r="J39" s="5083" t="s">
        <v>188</v>
      </c>
      <c r="K39" s="2693" t="s">
        <v>22</v>
      </c>
      <c r="L39" s="2692">
        <v>17</v>
      </c>
      <c r="M39" s="2691" t="s">
        <v>955</v>
      </c>
      <c r="N39" s="2690" t="s">
        <v>381</v>
      </c>
      <c r="O39" s="2689">
        <v>9</v>
      </c>
    </row>
    <row r="40" spans="1:18" ht="15" thickBot="1" x14ac:dyDescent="0.25">
      <c r="A40" s="4099"/>
      <c r="B40" s="3901"/>
      <c r="C40" s="3968"/>
      <c r="D40" s="5049"/>
      <c r="E40" s="4091"/>
      <c r="F40" s="5052"/>
      <c r="G40" s="4565"/>
      <c r="H40" s="5079"/>
      <c r="I40" s="5062"/>
      <c r="J40" s="5114"/>
      <c r="K40" s="2576" t="s">
        <v>32</v>
      </c>
      <c r="L40" s="2688">
        <f>SUM(L39)</f>
        <v>17</v>
      </c>
      <c r="M40" s="2574"/>
      <c r="N40" s="2636"/>
      <c r="O40" s="2687"/>
    </row>
    <row r="41" spans="1:18" ht="15" customHeight="1" x14ac:dyDescent="0.2">
      <c r="A41" s="4052" t="s">
        <v>10</v>
      </c>
      <c r="B41" s="4055" t="s">
        <v>33</v>
      </c>
      <c r="C41" s="5046" t="s">
        <v>33</v>
      </c>
      <c r="D41" s="580"/>
      <c r="E41" s="444"/>
      <c r="F41" s="5118" t="s">
        <v>954</v>
      </c>
      <c r="G41" s="4566" t="s">
        <v>105</v>
      </c>
      <c r="H41" s="5078" t="s">
        <v>20</v>
      </c>
      <c r="I41" s="5060" t="s">
        <v>432</v>
      </c>
      <c r="J41" s="5083" t="s">
        <v>188</v>
      </c>
      <c r="K41" s="503" t="s">
        <v>22</v>
      </c>
      <c r="L41" s="502">
        <v>0</v>
      </c>
      <c r="M41" s="2686" t="s">
        <v>953</v>
      </c>
      <c r="N41" s="2588" t="s">
        <v>381</v>
      </c>
      <c r="O41" s="2685">
        <v>1</v>
      </c>
    </row>
    <row r="42" spans="1:18" ht="31.15" customHeight="1" thickBot="1" x14ac:dyDescent="0.25">
      <c r="A42" s="4054"/>
      <c r="B42" s="4056"/>
      <c r="C42" s="5047"/>
      <c r="D42" s="566"/>
      <c r="E42" s="453"/>
      <c r="F42" s="5119"/>
      <c r="G42" s="4567"/>
      <c r="H42" s="5064"/>
      <c r="I42" s="5061"/>
      <c r="J42" s="5084"/>
      <c r="K42" s="2629" t="s">
        <v>32</v>
      </c>
      <c r="L42" s="2628">
        <f>SUM(L41:L41)</f>
        <v>0</v>
      </c>
      <c r="M42" s="2684"/>
      <c r="N42" s="2683"/>
      <c r="O42" s="2682"/>
    </row>
    <row r="43" spans="1:18" ht="26.25" customHeight="1" thickBot="1" x14ac:dyDescent="0.25">
      <c r="A43" s="4052" t="s">
        <v>10</v>
      </c>
      <c r="B43" s="4055" t="s">
        <v>33</v>
      </c>
      <c r="C43" s="5046" t="s">
        <v>33</v>
      </c>
      <c r="D43" s="5048" t="s">
        <v>10</v>
      </c>
      <c r="E43" s="4089"/>
      <c r="F43" s="5129" t="s">
        <v>952</v>
      </c>
      <c r="G43" s="4567"/>
      <c r="H43" s="5064"/>
      <c r="I43" s="5061"/>
      <c r="J43" s="5084"/>
      <c r="K43" s="2681" t="s">
        <v>22</v>
      </c>
      <c r="L43" s="2680">
        <v>0</v>
      </c>
      <c r="M43" s="2679"/>
      <c r="N43" s="2678"/>
      <c r="O43" s="2572"/>
    </row>
    <row r="44" spans="1:18" ht="21.75" customHeight="1" thickBot="1" x14ac:dyDescent="0.25">
      <c r="A44" s="4054"/>
      <c r="B44" s="4056"/>
      <c r="C44" s="5047"/>
      <c r="D44" s="5049"/>
      <c r="E44" s="4091"/>
      <c r="F44" s="5130"/>
      <c r="G44" s="4568"/>
      <c r="H44" s="5079"/>
      <c r="I44" s="5062"/>
      <c r="J44" s="5114"/>
      <c r="K44" s="2576" t="s">
        <v>32</v>
      </c>
      <c r="L44" s="2575">
        <f>SUM(L43)</f>
        <v>0</v>
      </c>
      <c r="M44" s="2679"/>
      <c r="N44" s="2678"/>
      <c r="O44" s="2572"/>
    </row>
    <row r="45" spans="1:18" ht="15" customHeight="1" thickBot="1" x14ac:dyDescent="0.25">
      <c r="A45" s="534" t="s">
        <v>10</v>
      </c>
      <c r="B45" s="2672" t="s">
        <v>33</v>
      </c>
      <c r="C45" s="4121" t="s">
        <v>50</v>
      </c>
      <c r="D45" s="4122"/>
      <c r="E45" s="4122"/>
      <c r="F45" s="4122"/>
      <c r="G45" s="4122"/>
      <c r="H45" s="4122"/>
      <c r="I45" s="4122"/>
      <c r="J45" s="4123"/>
      <c r="K45" s="2677" t="s">
        <v>32</v>
      </c>
      <c r="L45" s="2676">
        <f>SUM(L36+L42)</f>
        <v>20</v>
      </c>
      <c r="M45" s="2675"/>
      <c r="N45" s="2674"/>
      <c r="O45" s="2673"/>
    </row>
    <row r="46" spans="1:18" ht="27" customHeight="1" thickBot="1" x14ac:dyDescent="0.25">
      <c r="A46" s="534" t="s">
        <v>10</v>
      </c>
      <c r="B46" s="2672" t="s">
        <v>38</v>
      </c>
      <c r="C46" s="538" t="s">
        <v>951</v>
      </c>
      <c r="D46" s="2671"/>
      <c r="E46" s="2670"/>
      <c r="F46" s="2668"/>
      <c r="G46" s="2668"/>
      <c r="H46" s="2669"/>
      <c r="I46" s="2668"/>
      <c r="J46" s="2668"/>
      <c r="K46" s="2668"/>
      <c r="L46" s="2668"/>
      <c r="M46" s="2667"/>
      <c r="N46" s="2667"/>
      <c r="O46" s="2666"/>
    </row>
    <row r="47" spans="1:18" ht="53.25" customHeight="1" thickBot="1" x14ac:dyDescent="0.25">
      <c r="A47" s="596"/>
      <c r="B47" s="891"/>
      <c r="C47" s="2665"/>
      <c r="D47" s="2664"/>
      <c r="E47" s="2663"/>
      <c r="F47" s="2661"/>
      <c r="G47" s="2661"/>
      <c r="H47" s="2662"/>
      <c r="I47" s="2661"/>
      <c r="J47" s="2661"/>
      <c r="K47" s="2661"/>
      <c r="L47" s="2661"/>
      <c r="M47" s="2660" t="s">
        <v>950</v>
      </c>
      <c r="N47" s="2659" t="s">
        <v>949</v>
      </c>
      <c r="O47" s="2658" t="s">
        <v>948</v>
      </c>
    </row>
    <row r="48" spans="1:18" ht="29.25" customHeight="1" x14ac:dyDescent="0.2">
      <c r="A48" s="4052" t="s">
        <v>10</v>
      </c>
      <c r="B48" s="4055" t="s">
        <v>38</v>
      </c>
      <c r="C48" s="3966" t="s">
        <v>10</v>
      </c>
      <c r="D48" s="580"/>
      <c r="E48" s="808"/>
      <c r="F48" s="5054" t="s">
        <v>946</v>
      </c>
      <c r="G48" s="4563" t="s">
        <v>947</v>
      </c>
      <c r="H48" s="5078" t="s">
        <v>20</v>
      </c>
      <c r="I48" s="2647" t="s">
        <v>432</v>
      </c>
      <c r="J48" s="2613" t="s">
        <v>188</v>
      </c>
      <c r="K48" s="503" t="s">
        <v>22</v>
      </c>
      <c r="L48" s="502">
        <v>0</v>
      </c>
      <c r="M48" s="2611"/>
      <c r="N48" s="2597"/>
      <c r="O48" s="2657"/>
    </row>
    <row r="49" spans="1:15" ht="26.25" customHeight="1" x14ac:dyDescent="0.2">
      <c r="A49" s="4053"/>
      <c r="B49" s="3900"/>
      <c r="C49" s="3967"/>
      <c r="D49" s="571"/>
      <c r="E49" s="806"/>
      <c r="F49" s="5055"/>
      <c r="G49" s="4564"/>
      <c r="H49" s="5064"/>
      <c r="I49" s="2655"/>
      <c r="J49" s="2654"/>
      <c r="K49" s="501" t="s">
        <v>27</v>
      </c>
      <c r="L49" s="522">
        <v>0</v>
      </c>
      <c r="M49" s="2656"/>
      <c r="N49" s="2588"/>
      <c r="O49" s="2587"/>
    </row>
    <row r="50" spans="1:15" ht="29.25" customHeight="1" thickBot="1" x14ac:dyDescent="0.25">
      <c r="A50" s="4054"/>
      <c r="B50" s="4056"/>
      <c r="C50" s="4057"/>
      <c r="D50" s="566"/>
      <c r="E50" s="805"/>
      <c r="F50" s="5056"/>
      <c r="G50" s="4564"/>
      <c r="H50" s="5064"/>
      <c r="I50" s="2655"/>
      <c r="J50" s="2654"/>
      <c r="K50" s="670" t="s">
        <v>32</v>
      </c>
      <c r="L50" s="871">
        <f>SUM(L48:L49)</f>
        <v>0</v>
      </c>
      <c r="M50" s="2653"/>
      <c r="N50" s="2652"/>
      <c r="O50" s="2651"/>
    </row>
    <row r="51" spans="1:15" ht="26.25" customHeight="1" x14ac:dyDescent="0.2">
      <c r="A51" s="596" t="s">
        <v>10</v>
      </c>
      <c r="B51" s="891" t="s">
        <v>38</v>
      </c>
      <c r="C51" s="3966" t="s">
        <v>10</v>
      </c>
      <c r="D51" s="2650" t="s">
        <v>10</v>
      </c>
      <c r="E51" s="2649"/>
      <c r="F51" s="4580" t="s">
        <v>946</v>
      </c>
      <c r="G51" s="4564"/>
      <c r="H51" s="2648"/>
      <c r="I51" s="2647"/>
      <c r="J51" s="2613"/>
      <c r="K51" s="2585" t="s">
        <v>22</v>
      </c>
      <c r="L51" s="2584">
        <v>0</v>
      </c>
      <c r="M51" s="2646"/>
      <c r="N51" s="2645"/>
      <c r="O51" s="2644"/>
    </row>
    <row r="52" spans="1:15" ht="39" customHeight="1" thickBot="1" x14ac:dyDescent="0.25">
      <c r="A52" s="2643"/>
      <c r="B52" s="2642"/>
      <c r="C52" s="3968"/>
      <c r="D52" s="2641"/>
      <c r="E52" s="805"/>
      <c r="F52" s="4655"/>
      <c r="G52" s="4565"/>
      <c r="H52" s="2640"/>
      <c r="I52" s="2639"/>
      <c r="J52" s="2638"/>
      <c r="K52" s="2618" t="s">
        <v>32</v>
      </c>
      <c r="L52" s="2575">
        <f>SUM(L51)</f>
        <v>0</v>
      </c>
      <c r="M52" s="2637"/>
      <c r="N52" s="2636"/>
      <c r="O52" s="2635"/>
    </row>
    <row r="53" spans="1:15" ht="31.9" customHeight="1" x14ac:dyDescent="0.2">
      <c r="A53" s="4052" t="s">
        <v>10</v>
      </c>
      <c r="B53" s="4055" t="s">
        <v>38</v>
      </c>
      <c r="C53" s="3966" t="s">
        <v>33</v>
      </c>
      <c r="D53" s="5074"/>
      <c r="E53" s="808"/>
      <c r="F53" s="5054" t="s">
        <v>943</v>
      </c>
      <c r="G53" s="4563" t="s">
        <v>945</v>
      </c>
      <c r="H53" s="5057" t="s">
        <v>20</v>
      </c>
      <c r="I53" s="5060" t="s">
        <v>432</v>
      </c>
      <c r="J53" s="2634" t="s">
        <v>188</v>
      </c>
      <c r="K53" s="503" t="s">
        <v>22</v>
      </c>
      <c r="L53" s="502">
        <v>0</v>
      </c>
      <c r="M53" s="5126" t="s">
        <v>944</v>
      </c>
      <c r="N53" s="2597" t="s">
        <v>214</v>
      </c>
      <c r="O53" s="2596">
        <v>4</v>
      </c>
    </row>
    <row r="54" spans="1:15" ht="31.9" customHeight="1" x14ac:dyDescent="0.2">
      <c r="A54" s="4053"/>
      <c r="B54" s="3900"/>
      <c r="C54" s="3967"/>
      <c r="D54" s="5074"/>
      <c r="E54" s="806"/>
      <c r="F54" s="5055"/>
      <c r="G54" s="4564"/>
      <c r="H54" s="5058"/>
      <c r="I54" s="5061"/>
      <c r="J54" s="2633"/>
      <c r="K54" s="501" t="s">
        <v>27</v>
      </c>
      <c r="L54" s="519">
        <v>0</v>
      </c>
      <c r="M54" s="5127"/>
      <c r="N54" s="2632"/>
      <c r="O54" s="2631"/>
    </row>
    <row r="55" spans="1:15" ht="18.75" customHeight="1" thickBot="1" x14ac:dyDescent="0.25">
      <c r="A55" s="4054"/>
      <c r="B55" s="4056"/>
      <c r="C55" s="4057"/>
      <c r="D55" s="5049"/>
      <c r="E55" s="805"/>
      <c r="F55" s="5056"/>
      <c r="G55" s="4564"/>
      <c r="H55" s="5059"/>
      <c r="I55" s="5062"/>
      <c r="J55" s="2630"/>
      <c r="K55" s="2629" t="s">
        <v>32</v>
      </c>
      <c r="L55" s="2628">
        <f>SUM(L53:L54)</f>
        <v>0</v>
      </c>
      <c r="M55" s="5128"/>
      <c r="N55" s="2627"/>
      <c r="O55" s="2626"/>
    </row>
    <row r="56" spans="1:15" ht="18.75" customHeight="1" x14ac:dyDescent="0.2">
      <c r="A56" s="2622" t="s">
        <v>10</v>
      </c>
      <c r="B56" s="471" t="s">
        <v>38</v>
      </c>
      <c r="C56" s="5046" t="s">
        <v>33</v>
      </c>
      <c r="D56" s="5048" t="s">
        <v>10</v>
      </c>
      <c r="E56" s="2625"/>
      <c r="F56" s="4580" t="s">
        <v>943</v>
      </c>
      <c r="G56" s="4564"/>
      <c r="H56" s="2621"/>
      <c r="I56" s="2620"/>
      <c r="J56" s="2619"/>
      <c r="K56" s="2624" t="s">
        <v>22</v>
      </c>
      <c r="L56" s="2623">
        <v>0</v>
      </c>
      <c r="M56" s="2616"/>
      <c r="N56" s="2615"/>
      <c r="O56" s="2614"/>
    </row>
    <row r="57" spans="1:15" ht="18.75" customHeight="1" thickBot="1" x14ac:dyDescent="0.25">
      <c r="A57" s="2622"/>
      <c r="B57" s="471"/>
      <c r="C57" s="5047"/>
      <c r="D57" s="5049"/>
      <c r="E57" s="453"/>
      <c r="F57" s="4655"/>
      <c r="G57" s="4565"/>
      <c r="H57" s="2621"/>
      <c r="I57" s="2620"/>
      <c r="J57" s="2619"/>
      <c r="K57" s="2618" t="s">
        <v>32</v>
      </c>
      <c r="L57" s="2617">
        <f>SUM(L56)</f>
        <v>0</v>
      </c>
      <c r="M57" s="2616"/>
      <c r="N57" s="2615"/>
      <c r="O57" s="2614"/>
    </row>
    <row r="58" spans="1:15" ht="15" customHeight="1" x14ac:dyDescent="0.2">
      <c r="A58" s="4052" t="s">
        <v>10</v>
      </c>
      <c r="B58" s="4055" t="s">
        <v>38</v>
      </c>
      <c r="C58" s="3966" t="s">
        <v>38</v>
      </c>
      <c r="D58" s="3957" t="s">
        <v>942</v>
      </c>
      <c r="E58" s="5066"/>
      <c r="F58" s="5067"/>
      <c r="G58" s="4563" t="s">
        <v>940</v>
      </c>
      <c r="H58" s="5063" t="s">
        <v>20</v>
      </c>
      <c r="I58" s="5060" t="s">
        <v>432</v>
      </c>
      <c r="J58" s="2613" t="s">
        <v>188</v>
      </c>
      <c r="K58" s="503" t="s">
        <v>22</v>
      </c>
      <c r="L58" s="2612">
        <f>L62+L65+L68</f>
        <v>12</v>
      </c>
      <c r="M58" s="2611"/>
      <c r="N58" s="2597"/>
      <c r="O58" s="2596"/>
    </row>
    <row r="59" spans="1:15" ht="15" x14ac:dyDescent="0.2">
      <c r="A59" s="4053"/>
      <c r="B59" s="3900"/>
      <c r="C59" s="3967"/>
      <c r="D59" s="5068"/>
      <c r="E59" s="5069"/>
      <c r="F59" s="5070"/>
      <c r="G59" s="4564"/>
      <c r="H59" s="5064"/>
      <c r="I59" s="5061"/>
      <c r="J59" s="2608"/>
      <c r="K59" s="501"/>
      <c r="L59" s="522"/>
      <c r="M59" s="2610"/>
      <c r="N59" s="2588"/>
      <c r="O59" s="2609"/>
    </row>
    <row r="60" spans="1:15" ht="15.75" thickBot="1" x14ac:dyDescent="0.25">
      <c r="A60" s="4053"/>
      <c r="B60" s="3900"/>
      <c r="C60" s="3967"/>
      <c r="D60" s="5068"/>
      <c r="E60" s="5069"/>
      <c r="F60" s="5070"/>
      <c r="G60" s="4564"/>
      <c r="H60" s="5064"/>
      <c r="I60" s="5061"/>
      <c r="J60" s="2608"/>
      <c r="K60" s="496"/>
      <c r="L60" s="495"/>
      <c r="M60" s="2607"/>
      <c r="N60" s="2606"/>
      <c r="O60" s="2605"/>
    </row>
    <row r="61" spans="1:15" ht="15.75" thickBot="1" x14ac:dyDescent="0.25">
      <c r="A61" s="4054"/>
      <c r="B61" s="4056"/>
      <c r="C61" s="4057"/>
      <c r="D61" s="5071"/>
      <c r="E61" s="5072"/>
      <c r="F61" s="5073"/>
      <c r="G61" s="4565"/>
      <c r="H61" s="5065"/>
      <c r="I61" s="5062"/>
      <c r="J61" s="2604"/>
      <c r="K61" s="2603" t="s">
        <v>32</v>
      </c>
      <c r="L61" s="2602">
        <f>L64+L67+L70</f>
        <v>12</v>
      </c>
      <c r="M61" s="2601"/>
      <c r="N61" s="2600"/>
      <c r="O61" s="2599"/>
    </row>
    <row r="62" spans="1:15" ht="15.75" customHeight="1" x14ac:dyDescent="0.2">
      <c r="A62" s="4098" t="s">
        <v>10</v>
      </c>
      <c r="B62" s="3899" t="s">
        <v>38</v>
      </c>
      <c r="C62" s="5115" t="s">
        <v>38</v>
      </c>
      <c r="D62" s="5048" t="s">
        <v>10</v>
      </c>
      <c r="E62" s="4089"/>
      <c r="F62" s="5050" t="s">
        <v>941</v>
      </c>
      <c r="G62" s="4563" t="s">
        <v>940</v>
      </c>
      <c r="H62" s="5078" t="s">
        <v>939</v>
      </c>
      <c r="I62" s="5060" t="s">
        <v>432</v>
      </c>
      <c r="J62" s="5123" t="s">
        <v>188</v>
      </c>
      <c r="K62" s="2585" t="s">
        <v>22</v>
      </c>
      <c r="L62" s="2590">
        <v>12</v>
      </c>
      <c r="M62" s="2598" t="s">
        <v>938</v>
      </c>
      <c r="N62" s="2597" t="s">
        <v>214</v>
      </c>
      <c r="O62" s="2596">
        <v>1</v>
      </c>
    </row>
    <row r="63" spans="1:15" ht="15" customHeight="1" x14ac:dyDescent="0.2">
      <c r="A63" s="4100"/>
      <c r="B63" s="3900"/>
      <c r="C63" s="5116"/>
      <c r="D63" s="5074"/>
      <c r="E63" s="4090"/>
      <c r="F63" s="5051"/>
      <c r="G63" s="4564"/>
      <c r="H63" s="5064"/>
      <c r="I63" s="5061"/>
      <c r="J63" s="5124"/>
      <c r="K63" s="2595"/>
      <c r="L63" s="481"/>
      <c r="M63" s="2579"/>
      <c r="N63" s="2578"/>
      <c r="O63" s="2577"/>
    </row>
    <row r="64" spans="1:15" ht="15" customHeight="1" thickBot="1" x14ac:dyDescent="0.25">
      <c r="A64" s="4099"/>
      <c r="B64" s="3901"/>
      <c r="C64" s="5117"/>
      <c r="D64" s="5049"/>
      <c r="E64" s="4091"/>
      <c r="F64" s="5052"/>
      <c r="G64" s="4564"/>
      <c r="H64" s="5064"/>
      <c r="I64" s="5061"/>
      <c r="J64" s="5124"/>
      <c r="K64" s="2594" t="s">
        <v>32</v>
      </c>
      <c r="L64" s="2575">
        <f>SUM(L62:L63)</f>
        <v>12</v>
      </c>
      <c r="M64" s="2593"/>
      <c r="N64" s="2592"/>
      <c r="O64" s="2591"/>
    </row>
    <row r="65" spans="1:15" ht="26.25" customHeight="1" x14ac:dyDescent="0.2">
      <c r="A65" s="4098" t="s">
        <v>10</v>
      </c>
      <c r="B65" s="3899" t="s">
        <v>38</v>
      </c>
      <c r="C65" s="5075" t="s">
        <v>38</v>
      </c>
      <c r="D65" s="5048" t="s">
        <v>33</v>
      </c>
      <c r="E65" s="4089"/>
      <c r="F65" s="5050" t="s">
        <v>937</v>
      </c>
      <c r="G65" s="4564"/>
      <c r="H65" s="5064"/>
      <c r="I65" s="5061"/>
      <c r="J65" s="5124"/>
      <c r="K65" s="2585" t="s">
        <v>22</v>
      </c>
      <c r="L65" s="2590">
        <v>0</v>
      </c>
      <c r="M65" s="2589"/>
      <c r="N65" s="2588"/>
      <c r="O65" s="2587"/>
    </row>
    <row r="66" spans="1:15" ht="15.75" customHeight="1" thickBot="1" x14ac:dyDescent="0.25">
      <c r="A66" s="4100"/>
      <c r="B66" s="3900"/>
      <c r="C66" s="5076"/>
      <c r="D66" s="5074"/>
      <c r="E66" s="4090"/>
      <c r="F66" s="5051"/>
      <c r="G66" s="4564"/>
      <c r="H66" s="5064"/>
      <c r="I66" s="5061"/>
      <c r="J66" s="5124"/>
      <c r="K66" s="2580"/>
      <c r="L66" s="792"/>
      <c r="M66" s="2586"/>
      <c r="N66" s="2578"/>
      <c r="O66" s="2577"/>
    </row>
    <row r="67" spans="1:15" ht="15" customHeight="1" thickBot="1" x14ac:dyDescent="0.25">
      <c r="A67" s="4099"/>
      <c r="B67" s="3901"/>
      <c r="C67" s="5077"/>
      <c r="D67" s="5049"/>
      <c r="E67" s="4091"/>
      <c r="F67" s="5052"/>
      <c r="G67" s="4564"/>
      <c r="H67" s="5064"/>
      <c r="I67" s="5061"/>
      <c r="J67" s="5124"/>
      <c r="K67" s="2576" t="s">
        <v>32</v>
      </c>
      <c r="L67" s="2575">
        <f>SUM(L65:L66)</f>
        <v>0</v>
      </c>
      <c r="M67" s="2579"/>
      <c r="N67" s="2578"/>
      <c r="O67" s="2577"/>
    </row>
    <row r="68" spans="1:15" ht="25.5" x14ac:dyDescent="0.2">
      <c r="A68" s="4098" t="s">
        <v>10</v>
      </c>
      <c r="B68" s="3899" t="s">
        <v>38</v>
      </c>
      <c r="C68" s="5075" t="s">
        <v>38</v>
      </c>
      <c r="D68" s="5048" t="s">
        <v>38</v>
      </c>
      <c r="E68" s="4089"/>
      <c r="F68" s="5050" t="s">
        <v>936</v>
      </c>
      <c r="G68" s="4564"/>
      <c r="H68" s="5064"/>
      <c r="I68" s="5061"/>
      <c r="J68" s="5124"/>
      <c r="K68" s="2585" t="s">
        <v>22</v>
      </c>
      <c r="L68" s="2584">
        <v>0</v>
      </c>
      <c r="M68" s="2583" t="s">
        <v>935</v>
      </c>
      <c r="N68" s="2582" t="s">
        <v>214</v>
      </c>
      <c r="O68" s="2581">
        <v>1</v>
      </c>
    </row>
    <row r="69" spans="1:15" ht="15" customHeight="1" thickBot="1" x14ac:dyDescent="0.25">
      <c r="A69" s="4100"/>
      <c r="B69" s="3900"/>
      <c r="C69" s="5076"/>
      <c r="D69" s="5074"/>
      <c r="E69" s="4090"/>
      <c r="F69" s="5051"/>
      <c r="G69" s="4564"/>
      <c r="H69" s="5064"/>
      <c r="I69" s="5061"/>
      <c r="J69" s="5124"/>
      <c r="K69" s="2580"/>
      <c r="L69" s="792"/>
      <c r="M69" s="2579"/>
      <c r="N69" s="2578"/>
      <c r="O69" s="2577"/>
    </row>
    <row r="70" spans="1:15" ht="15" customHeight="1" thickBot="1" x14ac:dyDescent="0.25">
      <c r="A70" s="4099"/>
      <c r="B70" s="3901"/>
      <c r="C70" s="5077"/>
      <c r="D70" s="5049"/>
      <c r="E70" s="4091"/>
      <c r="F70" s="5052"/>
      <c r="G70" s="4565"/>
      <c r="H70" s="5079"/>
      <c r="I70" s="5062"/>
      <c r="J70" s="5125"/>
      <c r="K70" s="2576" t="s">
        <v>32</v>
      </c>
      <c r="L70" s="2575">
        <f>SUM(L68:L69)</f>
        <v>0</v>
      </c>
      <c r="M70" s="2574"/>
      <c r="N70" s="2573"/>
      <c r="O70" s="2572"/>
    </row>
    <row r="71" spans="1:15" ht="15" customHeight="1" thickBot="1" x14ac:dyDescent="0.25">
      <c r="A71" s="564" t="s">
        <v>10</v>
      </c>
      <c r="B71" s="563" t="s">
        <v>33</v>
      </c>
      <c r="C71" s="4121" t="s">
        <v>50</v>
      </c>
      <c r="D71" s="4122"/>
      <c r="E71" s="4122"/>
      <c r="F71" s="4122"/>
      <c r="G71" s="4122"/>
      <c r="H71" s="4122"/>
      <c r="I71" s="4122"/>
      <c r="J71" s="4123"/>
      <c r="K71" s="2571" t="s">
        <v>32</v>
      </c>
      <c r="L71" s="709">
        <f>SUM(L50+L55+L61)</f>
        <v>12</v>
      </c>
      <c r="M71" s="2570"/>
      <c r="N71" s="2570"/>
      <c r="O71" s="2569"/>
    </row>
    <row r="72" spans="1:15" ht="15.75" customHeight="1" thickBot="1" x14ac:dyDescent="0.25">
      <c r="A72" s="557" t="s">
        <v>10</v>
      </c>
      <c r="B72" s="4124" t="s">
        <v>87</v>
      </c>
      <c r="C72" s="4125"/>
      <c r="D72" s="4125"/>
      <c r="E72" s="4125"/>
      <c r="F72" s="4125"/>
      <c r="G72" s="4125"/>
      <c r="H72" s="4125"/>
      <c r="I72" s="4125"/>
      <c r="J72" s="4126"/>
      <c r="K72" s="2568" t="s">
        <v>32</v>
      </c>
      <c r="L72" s="2567">
        <f>L31+L45+L71</f>
        <v>161.30000000000001</v>
      </c>
      <c r="M72" s="2566"/>
      <c r="N72" s="2566"/>
      <c r="O72" s="2565"/>
    </row>
    <row r="73" spans="1:15" ht="15.75" thickBot="1" x14ac:dyDescent="0.25">
      <c r="A73" s="5080" t="s">
        <v>89</v>
      </c>
      <c r="B73" s="5081"/>
      <c r="C73" s="5081"/>
      <c r="D73" s="5081"/>
      <c r="E73" s="5081"/>
      <c r="F73" s="5081"/>
      <c r="G73" s="5081"/>
      <c r="H73" s="5081"/>
      <c r="I73" s="5081"/>
      <c r="J73" s="5081"/>
      <c r="K73" s="5082"/>
      <c r="L73" s="2564">
        <f>L72</f>
        <v>161.30000000000001</v>
      </c>
      <c r="M73" s="2563"/>
      <c r="N73" s="2562"/>
      <c r="O73" s="2561"/>
    </row>
    <row r="74" spans="1:15" x14ac:dyDescent="0.2">
      <c r="A74" s="1454" t="s">
        <v>171</v>
      </c>
      <c r="B74" s="1454"/>
      <c r="C74" s="1454"/>
      <c r="D74" s="1454"/>
      <c r="E74" s="1454"/>
      <c r="F74" s="1454"/>
      <c r="G74" s="1454"/>
      <c r="H74" s="1455"/>
      <c r="I74" s="1454"/>
      <c r="J74" s="1454"/>
      <c r="K74" s="1454"/>
      <c r="L74" s="1454"/>
      <c r="M74" s="1454"/>
      <c r="N74" s="1450"/>
      <c r="O74" s="2560"/>
    </row>
    <row r="75" spans="1:15" ht="21.75" customHeight="1" x14ac:dyDescent="0.2">
      <c r="A75" s="1450"/>
      <c r="B75" s="1450"/>
      <c r="C75" s="1450"/>
      <c r="D75" s="1450"/>
      <c r="E75" s="1450"/>
      <c r="F75" s="1450"/>
      <c r="G75" s="1450"/>
      <c r="H75" s="1451"/>
      <c r="I75" s="1450"/>
      <c r="J75" s="1450"/>
      <c r="K75" s="1450"/>
      <c r="L75" s="1450"/>
      <c r="M75" s="1450"/>
      <c r="N75" s="1450"/>
      <c r="O75" s="2560"/>
    </row>
    <row r="76" spans="1:15" ht="16.5" thickBot="1" x14ac:dyDescent="0.25">
      <c r="A76" s="1431"/>
      <c r="B76" s="1436"/>
      <c r="C76" s="1436"/>
      <c r="D76" s="1436"/>
      <c r="E76" s="1436"/>
      <c r="F76" s="4601" t="s">
        <v>124</v>
      </c>
      <c r="G76" s="4601"/>
      <c r="H76" s="4601"/>
      <c r="I76" s="4601"/>
      <c r="J76" s="4601"/>
      <c r="K76" s="4601"/>
      <c r="L76" s="4601"/>
      <c r="M76" s="1448"/>
      <c r="N76" s="1448"/>
      <c r="O76" s="2553"/>
    </row>
    <row r="77" spans="1:15" ht="26.25" thickBot="1" x14ac:dyDescent="0.25">
      <c r="A77" s="1431"/>
      <c r="B77" s="1436"/>
      <c r="C77" s="1436"/>
      <c r="D77" s="1436"/>
      <c r="E77" s="1436"/>
      <c r="F77" s="1447"/>
      <c r="G77" s="1445"/>
      <c r="H77" s="1446"/>
      <c r="I77" s="1445"/>
      <c r="J77" s="1445"/>
      <c r="K77" s="386"/>
      <c r="L77" s="2559" t="s">
        <v>143</v>
      </c>
      <c r="M77" s="1431"/>
      <c r="N77" s="1431"/>
      <c r="O77" s="2553"/>
    </row>
    <row r="78" spans="1:15" ht="13.5" thickBot="1" x14ac:dyDescent="0.25">
      <c r="A78" s="1431"/>
      <c r="B78" s="1436"/>
      <c r="C78" s="1436"/>
      <c r="D78" s="1436"/>
      <c r="E78" s="1436"/>
      <c r="F78" s="4574" t="s">
        <v>126</v>
      </c>
      <c r="G78" s="4575"/>
      <c r="H78" s="4575"/>
      <c r="I78" s="4575"/>
      <c r="J78" s="4575"/>
      <c r="K78" s="4576"/>
      <c r="L78" s="1432">
        <f>SUM(L79:L89)</f>
        <v>161.30000000000001</v>
      </c>
      <c r="M78" s="1444"/>
      <c r="N78" s="1431"/>
      <c r="O78" s="2553"/>
    </row>
    <row r="79" spans="1:15" x14ac:dyDescent="0.2">
      <c r="A79" s="1431"/>
      <c r="B79" s="1436"/>
      <c r="C79" s="1436"/>
      <c r="D79" s="1436"/>
      <c r="E79" s="1436"/>
      <c r="F79" s="4577" t="s">
        <v>128</v>
      </c>
      <c r="G79" s="4578"/>
      <c r="H79" s="4578"/>
      <c r="I79" s="4578"/>
      <c r="J79" s="4578"/>
      <c r="K79" s="4579"/>
      <c r="L79" s="2558">
        <f>L14+L18+L22+L34+L41+L48+L53+L58</f>
        <v>161.30000000000001</v>
      </c>
      <c r="M79" s="2557"/>
      <c r="N79" s="1431"/>
      <c r="O79" s="2553"/>
    </row>
    <row r="80" spans="1:15" x14ac:dyDescent="0.2">
      <c r="A80" s="1431"/>
      <c r="B80" s="1436"/>
      <c r="C80" s="1436"/>
      <c r="D80" s="1436"/>
      <c r="E80" s="1436"/>
      <c r="F80" s="4577" t="s">
        <v>461</v>
      </c>
      <c r="G80" s="4578"/>
      <c r="H80" s="4578"/>
      <c r="I80" s="4578"/>
      <c r="J80" s="4578"/>
      <c r="K80" s="4579"/>
      <c r="L80" s="1438"/>
      <c r="M80" s="1431"/>
      <c r="N80" s="1431"/>
      <c r="O80" s="2553"/>
    </row>
    <row r="81" spans="1:15" x14ac:dyDescent="0.2">
      <c r="A81" s="1431"/>
      <c r="B81" s="1436"/>
      <c r="C81" s="1436"/>
      <c r="D81" s="1436"/>
      <c r="E81" s="1436"/>
      <c r="F81" s="4577" t="s">
        <v>130</v>
      </c>
      <c r="G81" s="4578"/>
      <c r="H81" s="4578"/>
      <c r="I81" s="4578"/>
      <c r="J81" s="4578"/>
      <c r="K81" s="4579"/>
      <c r="L81" s="1438"/>
      <c r="M81" s="1431"/>
      <c r="N81" s="1431"/>
      <c r="O81" s="2553"/>
    </row>
    <row r="82" spans="1:15" x14ac:dyDescent="0.2">
      <c r="A82" s="1431"/>
      <c r="B82" s="1436"/>
      <c r="C82" s="1436"/>
      <c r="D82" s="1436"/>
      <c r="E82" s="1436"/>
      <c r="F82" s="4577" t="s">
        <v>131</v>
      </c>
      <c r="G82" s="4578"/>
      <c r="H82" s="4578"/>
      <c r="I82" s="4578"/>
      <c r="J82" s="4578"/>
      <c r="K82" s="4579"/>
      <c r="L82" s="2556"/>
      <c r="M82" s="1431"/>
      <c r="N82" s="1431"/>
      <c r="O82" s="2553"/>
    </row>
    <row r="83" spans="1:15" x14ac:dyDescent="0.2">
      <c r="A83" s="1431"/>
      <c r="B83" s="1436"/>
      <c r="C83" s="1436"/>
      <c r="D83" s="1436"/>
      <c r="E83" s="1436"/>
      <c r="F83" s="3859" t="s">
        <v>132</v>
      </c>
      <c r="G83" s="3860"/>
      <c r="H83" s="3860"/>
      <c r="I83" s="3860"/>
      <c r="J83" s="3860"/>
      <c r="K83" s="4243"/>
      <c r="L83" s="1649"/>
      <c r="M83" s="1431"/>
      <c r="N83" s="1431"/>
      <c r="O83" s="2553"/>
    </row>
    <row r="84" spans="1:15" x14ac:dyDescent="0.2">
      <c r="A84" s="1431"/>
      <c r="B84" s="1436"/>
      <c r="C84" s="1436"/>
      <c r="D84" s="1436"/>
      <c r="E84" s="1436"/>
      <c r="F84" s="1443" t="s">
        <v>133</v>
      </c>
      <c r="G84" s="1442"/>
      <c r="H84" s="1441"/>
      <c r="I84" s="1440"/>
      <c r="J84" s="1440"/>
      <c r="K84" s="1439"/>
      <c r="L84" s="2556"/>
      <c r="M84" s="1431"/>
      <c r="N84" s="1431"/>
      <c r="O84" s="2553"/>
    </row>
    <row r="85" spans="1:15" x14ac:dyDescent="0.2">
      <c r="A85" s="1431"/>
      <c r="B85" s="1436"/>
      <c r="C85" s="1436"/>
      <c r="D85" s="1436"/>
      <c r="E85" s="1436"/>
      <c r="F85" s="4577" t="s">
        <v>134</v>
      </c>
      <c r="G85" s="4578"/>
      <c r="H85" s="4578"/>
      <c r="I85" s="4578"/>
      <c r="J85" s="4578"/>
      <c r="K85" s="4579"/>
      <c r="L85" s="2556"/>
      <c r="M85" s="1431"/>
      <c r="N85" s="1431"/>
      <c r="O85" s="2555"/>
    </row>
    <row r="86" spans="1:15" x14ac:dyDescent="0.2">
      <c r="A86" s="1431"/>
      <c r="B86" s="1436"/>
      <c r="C86" s="1436"/>
      <c r="D86" s="1436"/>
      <c r="E86" s="1436"/>
      <c r="F86" s="4577" t="s">
        <v>460</v>
      </c>
      <c r="G86" s="4578"/>
      <c r="H86" s="4578"/>
      <c r="I86" s="4578"/>
      <c r="J86" s="4578"/>
      <c r="K86" s="4579"/>
      <c r="L86" s="2554"/>
      <c r="M86" s="1431"/>
      <c r="N86" s="1431"/>
      <c r="O86" s="2553"/>
    </row>
    <row r="87" spans="1:15" x14ac:dyDescent="0.2">
      <c r="A87" s="1431"/>
      <c r="B87" s="1436"/>
      <c r="C87" s="1436"/>
      <c r="D87" s="1436"/>
      <c r="E87" s="1436"/>
      <c r="F87" s="4577" t="s">
        <v>136</v>
      </c>
      <c r="G87" s="4578"/>
      <c r="H87" s="4578"/>
      <c r="I87" s="4578"/>
      <c r="J87" s="4578"/>
      <c r="K87" s="4579"/>
      <c r="L87" s="2554"/>
      <c r="M87" s="1431"/>
      <c r="N87" s="1431"/>
      <c r="O87" s="2553"/>
    </row>
    <row r="88" spans="1:15" x14ac:dyDescent="0.2">
      <c r="A88" s="1431"/>
      <c r="B88" s="1436"/>
      <c r="C88" s="1436"/>
      <c r="D88" s="1436"/>
      <c r="E88" s="1436"/>
      <c r="F88" s="4577" t="s">
        <v>137</v>
      </c>
      <c r="G88" s="4578"/>
      <c r="H88" s="4578"/>
      <c r="I88" s="4578"/>
      <c r="J88" s="4578"/>
      <c r="K88" s="4579"/>
      <c r="L88" s="2554"/>
      <c r="M88" s="1431"/>
      <c r="N88" s="1431"/>
      <c r="O88" s="2553"/>
    </row>
    <row r="89" spans="1:15" ht="13.5" thickBot="1" x14ac:dyDescent="0.25">
      <c r="F89" s="4590" t="s">
        <v>459</v>
      </c>
      <c r="G89" s="4591"/>
      <c r="H89" s="4591"/>
      <c r="I89" s="4591"/>
      <c r="J89" s="4591"/>
      <c r="K89" s="4592"/>
      <c r="L89" s="1433">
        <v>0</v>
      </c>
      <c r="M89" s="1431"/>
      <c r="N89" s="1431"/>
    </row>
    <row r="90" spans="1:15" ht="13.5" thickBot="1" x14ac:dyDescent="0.25">
      <c r="F90" s="4572" t="s">
        <v>140</v>
      </c>
      <c r="G90" s="4573"/>
      <c r="H90" s="4573"/>
      <c r="I90" s="4573"/>
      <c r="J90" s="4573"/>
      <c r="K90" s="4573"/>
      <c r="L90" s="1432">
        <v>0</v>
      </c>
      <c r="M90" s="1431"/>
      <c r="N90" s="1431"/>
    </row>
    <row r="91" spans="1:15" ht="13.5" thickBot="1" x14ac:dyDescent="0.25">
      <c r="F91" s="4584" t="s">
        <v>458</v>
      </c>
      <c r="G91" s="4585"/>
      <c r="H91" s="4585"/>
      <c r="I91" s="4585"/>
      <c r="J91" s="4585"/>
      <c r="K91" s="4586"/>
      <c r="L91" s="2552"/>
    </row>
    <row r="92" spans="1:15" ht="13.5" thickBot="1" x14ac:dyDescent="0.25">
      <c r="F92" s="4587" t="s">
        <v>142</v>
      </c>
      <c r="G92" s="4588"/>
      <c r="H92" s="4588"/>
      <c r="I92" s="4588"/>
      <c r="J92" s="4588"/>
      <c r="K92" s="4589"/>
      <c r="L92" s="2551">
        <f>L78+L90</f>
        <v>161.30000000000001</v>
      </c>
    </row>
  </sheetData>
  <mergeCells count="185">
    <mergeCell ref="M53:M55"/>
    <mergeCell ref="F43:F44"/>
    <mergeCell ref="F48:F50"/>
    <mergeCell ref="H41:H44"/>
    <mergeCell ref="I41:I44"/>
    <mergeCell ref="J41:J44"/>
    <mergeCell ref="J37:J38"/>
    <mergeCell ref="M1:O1"/>
    <mergeCell ref="G22:G24"/>
    <mergeCell ref="E37:E38"/>
    <mergeCell ref="E39:E40"/>
    <mergeCell ref="E62:E64"/>
    <mergeCell ref="E65:E67"/>
    <mergeCell ref="G48:G52"/>
    <mergeCell ref="G53:G57"/>
    <mergeCell ref="D58:F61"/>
    <mergeCell ref="C45:J45"/>
    <mergeCell ref="J62:J70"/>
    <mergeCell ref="D62:D64"/>
    <mergeCell ref="H37:H40"/>
    <mergeCell ref="J39:J40"/>
    <mergeCell ref="F51:F52"/>
    <mergeCell ref="I37:I38"/>
    <mergeCell ref="F31:I31"/>
    <mergeCell ref="F34:F36"/>
    <mergeCell ref="G34:G36"/>
    <mergeCell ref="H48:H50"/>
    <mergeCell ref="I34:I36"/>
    <mergeCell ref="H34:H36"/>
    <mergeCell ref="I27:I28"/>
    <mergeCell ref="I29:I30"/>
    <mergeCell ref="C27:C28"/>
    <mergeCell ref="B25:B26"/>
    <mergeCell ref="B27:B28"/>
    <mergeCell ref="B29:B30"/>
    <mergeCell ref="E25:E26"/>
    <mergeCell ref="E27:E28"/>
    <mergeCell ref="G25:G30"/>
    <mergeCell ref="C62:C64"/>
    <mergeCell ref="F41:F42"/>
    <mergeCell ref="F27:F28"/>
    <mergeCell ref="F29:F30"/>
    <mergeCell ref="F37:F38"/>
    <mergeCell ref="D27:D28"/>
    <mergeCell ref="F39:F40"/>
    <mergeCell ref="G37:G40"/>
    <mergeCell ref="G41:G44"/>
    <mergeCell ref="E43:E44"/>
    <mergeCell ref="A2:O2"/>
    <mergeCell ref="N5:O5"/>
    <mergeCell ref="M6:O6"/>
    <mergeCell ref="O7:O8"/>
    <mergeCell ref="A3:O3"/>
    <mergeCell ref="A4:O4"/>
    <mergeCell ref="A6:A8"/>
    <mergeCell ref="B6:B8"/>
    <mergeCell ref="J18:J21"/>
    <mergeCell ref="I18:I21"/>
    <mergeCell ref="G18:G19"/>
    <mergeCell ref="H18:H21"/>
    <mergeCell ref="F20:F21"/>
    <mergeCell ref="L6:L8"/>
    <mergeCell ref="J6:J8"/>
    <mergeCell ref="M7:M8"/>
    <mergeCell ref="N7:N8"/>
    <mergeCell ref="A10:A11"/>
    <mergeCell ref="A14:A15"/>
    <mergeCell ref="B14:B15"/>
    <mergeCell ref="C14:C15"/>
    <mergeCell ref="F14:F15"/>
    <mergeCell ref="G14:G15"/>
    <mergeCell ref="C6:C8"/>
    <mergeCell ref="E6:E8"/>
    <mergeCell ref="F6:F8"/>
    <mergeCell ref="H6:H8"/>
    <mergeCell ref="I6:I8"/>
    <mergeCell ref="K6:K8"/>
    <mergeCell ref="D6:D8"/>
    <mergeCell ref="G6:G8"/>
    <mergeCell ref="H14:H17"/>
    <mergeCell ref="J14:J17"/>
    <mergeCell ref="A20:A21"/>
    <mergeCell ref="B20:B21"/>
    <mergeCell ref="C20:C21"/>
    <mergeCell ref="D20:D21"/>
    <mergeCell ref="I14:I17"/>
    <mergeCell ref="C13:L13"/>
    <mergeCell ref="A18:A19"/>
    <mergeCell ref="B18:B19"/>
    <mergeCell ref="C18:C19"/>
    <mergeCell ref="F18:F19"/>
    <mergeCell ref="B12:B13"/>
    <mergeCell ref="A12:A13"/>
    <mergeCell ref="F16:F17"/>
    <mergeCell ref="C16:C17"/>
    <mergeCell ref="D16:D17"/>
    <mergeCell ref="A65:A67"/>
    <mergeCell ref="A68:A70"/>
    <mergeCell ref="F83:K83"/>
    <mergeCell ref="F85:K85"/>
    <mergeCell ref="A73:K73"/>
    <mergeCell ref="C71:J71"/>
    <mergeCell ref="B72:J72"/>
    <mergeCell ref="F76:L76"/>
    <mergeCell ref="F78:K78"/>
    <mergeCell ref="F81:K81"/>
    <mergeCell ref="B65:B67"/>
    <mergeCell ref="B68:B70"/>
    <mergeCell ref="D22:F24"/>
    <mergeCell ref="D43:D44"/>
    <mergeCell ref="F25:F26"/>
    <mergeCell ref="D53:D55"/>
    <mergeCell ref="D39:D40"/>
    <mergeCell ref="I39:I40"/>
    <mergeCell ref="F82:K82"/>
    <mergeCell ref="D65:D67"/>
    <mergeCell ref="D68:D70"/>
    <mergeCell ref="C65:C67"/>
    <mergeCell ref="C68:C70"/>
    <mergeCell ref="E68:E70"/>
    <mergeCell ref="F65:F67"/>
    <mergeCell ref="F68:F70"/>
    <mergeCell ref="H62:H70"/>
    <mergeCell ref="G62:G70"/>
    <mergeCell ref="I25:I26"/>
    <mergeCell ref="E29:E30"/>
    <mergeCell ref="D29:D30"/>
    <mergeCell ref="I22:I24"/>
    <mergeCell ref="H22:H24"/>
    <mergeCell ref="H25:H30"/>
    <mergeCell ref="F79:K79"/>
    <mergeCell ref="F80:K80"/>
    <mergeCell ref="F53:F55"/>
    <mergeCell ref="H53:H55"/>
    <mergeCell ref="I53:I55"/>
    <mergeCell ref="H58:H61"/>
    <mergeCell ref="I58:I61"/>
    <mergeCell ref="G58:G61"/>
    <mergeCell ref="F92:K92"/>
    <mergeCell ref="F86:K86"/>
    <mergeCell ref="F87:K87"/>
    <mergeCell ref="F88:K88"/>
    <mergeCell ref="F89:K89"/>
    <mergeCell ref="F90:K90"/>
    <mergeCell ref="F91:K91"/>
    <mergeCell ref="I62:I70"/>
    <mergeCell ref="B62:B64"/>
    <mergeCell ref="F62:F64"/>
    <mergeCell ref="F56:F57"/>
    <mergeCell ref="D56:D57"/>
    <mergeCell ref="C51:C52"/>
    <mergeCell ref="A22:A24"/>
    <mergeCell ref="B22:B24"/>
    <mergeCell ref="A34:A36"/>
    <mergeCell ref="B34:B36"/>
    <mergeCell ref="C34:C36"/>
    <mergeCell ref="A62:A64"/>
    <mergeCell ref="D25:D26"/>
    <mergeCell ref="B37:B38"/>
    <mergeCell ref="B39:B40"/>
    <mergeCell ref="C25:C26"/>
    <mergeCell ref="D37:D38"/>
    <mergeCell ref="A43:A44"/>
    <mergeCell ref="B43:B44"/>
    <mergeCell ref="C43:C44"/>
    <mergeCell ref="A41:A42"/>
    <mergeCell ref="B41:B42"/>
    <mergeCell ref="C41:C42"/>
    <mergeCell ref="A37:A38"/>
    <mergeCell ref="A39:A40"/>
    <mergeCell ref="A25:A26"/>
    <mergeCell ref="A27:A28"/>
    <mergeCell ref="A29:A30"/>
    <mergeCell ref="C37:C38"/>
    <mergeCell ref="C39:C40"/>
    <mergeCell ref="A48:A50"/>
    <mergeCell ref="B48:B50"/>
    <mergeCell ref="C48:C50"/>
    <mergeCell ref="A53:A55"/>
    <mergeCell ref="B53:B55"/>
    <mergeCell ref="C53:C55"/>
    <mergeCell ref="A58:A61"/>
    <mergeCell ref="B58:B61"/>
    <mergeCell ref="C58:C61"/>
    <mergeCell ref="C56:C57"/>
  </mergeCells>
  <pageMargins left="0.70866141732283472" right="0.70866141732283472" top="0.74803149606299213" bottom="0.74803149606299213" header="0.31496062992125984" footer="0.31496062992125984"/>
  <pageSetup paperSize="9" scale="65" firstPageNumber="50" fitToHeight="0" orientation="landscape" useFirstPageNumber="1" verticalDpi="0"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91"/>
  <sheetViews>
    <sheetView zoomScale="80" zoomScaleNormal="80" workbookViewId="0">
      <selection activeCell="M1" sqref="M1:O1"/>
    </sheetView>
  </sheetViews>
  <sheetFormatPr defaultRowHeight="12.75" x14ac:dyDescent="0.2"/>
  <cols>
    <col min="1" max="1" width="3.5703125" style="361" customWidth="1"/>
    <col min="2" max="2" width="4.7109375" style="361" customWidth="1"/>
    <col min="3" max="5" width="3.7109375" style="361" customWidth="1"/>
    <col min="6" max="6" width="47.42578125" style="361" customWidth="1"/>
    <col min="7" max="7" width="6.28515625" style="361" customWidth="1"/>
    <col min="8" max="8" width="5.7109375" style="1428" customWidth="1"/>
    <col min="9" max="9" width="4.42578125" style="2771" customWidth="1"/>
    <col min="10" max="10" width="28.140625" style="361" customWidth="1"/>
    <col min="11" max="11" width="7.28515625" style="361" customWidth="1"/>
    <col min="12" max="12" width="11.140625" style="361" customWidth="1"/>
    <col min="13" max="13" width="41.28515625" style="361" customWidth="1"/>
    <col min="14" max="14" width="9.5703125" style="361" customWidth="1"/>
    <col min="15" max="15" width="11" style="361" customWidth="1"/>
    <col min="16" max="16384" width="9.140625" style="361"/>
  </cols>
  <sheetData>
    <row r="1" spans="1:24" ht="65.25" customHeight="1" x14ac:dyDescent="0.2">
      <c r="M1" s="3816" t="s">
        <v>1282</v>
      </c>
      <c r="N1" s="3816"/>
      <c r="O1" s="3816"/>
      <c r="Q1" s="3816"/>
      <c r="R1" s="3816"/>
      <c r="S1" s="3816"/>
      <c r="T1" s="3816"/>
      <c r="V1" s="905"/>
      <c r="W1" s="905"/>
      <c r="X1" s="905"/>
    </row>
    <row r="2" spans="1:24" ht="17.25" customHeight="1" x14ac:dyDescent="0.2">
      <c r="A2" s="4556" t="s">
        <v>90</v>
      </c>
      <c r="B2" s="4556"/>
      <c r="C2" s="4556"/>
      <c r="D2" s="4556"/>
      <c r="E2" s="4556"/>
      <c r="F2" s="4556"/>
      <c r="G2" s="4556"/>
      <c r="H2" s="4556"/>
      <c r="I2" s="4556"/>
      <c r="J2" s="4556"/>
      <c r="K2" s="4556"/>
      <c r="L2" s="4556"/>
      <c r="M2" s="4556"/>
      <c r="N2" s="4556"/>
      <c r="O2" s="4556"/>
      <c r="Q2" s="3816"/>
      <c r="R2" s="3816"/>
      <c r="S2" s="3816"/>
      <c r="T2" s="3816"/>
      <c r="V2" s="905"/>
      <c r="W2" s="905"/>
      <c r="X2" s="905"/>
    </row>
    <row r="3" spans="1:24" ht="18" customHeight="1" x14ac:dyDescent="0.2">
      <c r="A3" s="4005" t="s">
        <v>1114</v>
      </c>
      <c r="B3" s="4005"/>
      <c r="C3" s="4005"/>
      <c r="D3" s="4005"/>
      <c r="E3" s="4005"/>
      <c r="F3" s="4005"/>
      <c r="G3" s="4005"/>
      <c r="H3" s="4005"/>
      <c r="I3" s="4005"/>
      <c r="J3" s="4005"/>
      <c r="K3" s="4005"/>
      <c r="L3" s="4005"/>
      <c r="M3" s="4005"/>
      <c r="N3" s="4005"/>
      <c r="O3" s="4005"/>
      <c r="Q3" s="3816"/>
      <c r="R3" s="3816"/>
      <c r="S3" s="3816"/>
      <c r="T3" s="3816"/>
      <c r="V3" s="905"/>
      <c r="W3" s="905"/>
      <c r="X3" s="905"/>
    </row>
    <row r="4" spans="1:24" ht="14.25" x14ac:dyDescent="0.2">
      <c r="A4" s="4557" t="s">
        <v>92</v>
      </c>
      <c r="B4" s="4557"/>
      <c r="C4" s="4557"/>
      <c r="D4" s="4557"/>
      <c r="E4" s="4557"/>
      <c r="F4" s="4557"/>
      <c r="G4" s="4557"/>
      <c r="H4" s="4557"/>
      <c r="I4" s="4557"/>
      <c r="J4" s="4557"/>
      <c r="K4" s="4557"/>
      <c r="L4" s="4557"/>
      <c r="M4" s="4557"/>
      <c r="N4" s="4557"/>
      <c r="O4" s="4557"/>
    </row>
    <row r="5" spans="1:24" ht="16.5" thickBot="1" x14ac:dyDescent="0.25">
      <c r="A5" s="903"/>
      <c r="B5" s="903"/>
      <c r="C5" s="903"/>
      <c r="D5" s="903"/>
      <c r="E5" s="903"/>
      <c r="F5" s="903"/>
      <c r="G5" s="903"/>
      <c r="H5" s="1632"/>
      <c r="I5" s="3139"/>
      <c r="J5" s="903"/>
      <c r="K5" s="903"/>
      <c r="L5" s="903"/>
      <c r="M5" s="902"/>
      <c r="N5" s="4555" t="s">
        <v>158</v>
      </c>
      <c r="O5" s="4555"/>
    </row>
    <row r="6" spans="1:24" ht="20.25" customHeight="1" thickBot="1" x14ac:dyDescent="0.25">
      <c r="A6" s="4619" t="s">
        <v>0</v>
      </c>
      <c r="B6" s="4622" t="s">
        <v>1</v>
      </c>
      <c r="C6" s="4625" t="s">
        <v>2</v>
      </c>
      <c r="D6" s="4558" t="s">
        <v>93</v>
      </c>
      <c r="E6" s="4628" t="s">
        <v>3</v>
      </c>
      <c r="F6" s="4631" t="s">
        <v>4</v>
      </c>
      <c r="G6" s="3894" t="s">
        <v>2</v>
      </c>
      <c r="H6" s="4612" t="s">
        <v>5</v>
      </c>
      <c r="I6" s="5193" t="s">
        <v>6</v>
      </c>
      <c r="J6" s="4513" t="s">
        <v>94</v>
      </c>
      <c r="K6" s="4612" t="s">
        <v>7</v>
      </c>
      <c r="L6" s="4006" t="s">
        <v>95</v>
      </c>
      <c r="M6" s="4453" t="s">
        <v>96</v>
      </c>
      <c r="N6" s="4454"/>
      <c r="O6" s="4455"/>
    </row>
    <row r="7" spans="1:24" ht="12.75" customHeight="1" x14ac:dyDescent="0.2">
      <c r="A7" s="4620"/>
      <c r="B7" s="4623"/>
      <c r="C7" s="4626"/>
      <c r="D7" s="4559"/>
      <c r="E7" s="4629"/>
      <c r="F7" s="4632"/>
      <c r="G7" s="3895"/>
      <c r="H7" s="4613"/>
      <c r="I7" s="5194"/>
      <c r="J7" s="4514"/>
      <c r="K7" s="4613"/>
      <c r="L7" s="4007"/>
      <c r="M7" s="5196" t="s">
        <v>8</v>
      </c>
      <c r="N7" s="5191" t="s">
        <v>9</v>
      </c>
      <c r="O7" s="4536" t="s">
        <v>97</v>
      </c>
    </row>
    <row r="8" spans="1:24" ht="172.15" customHeight="1" thickBot="1" x14ac:dyDescent="0.25">
      <c r="A8" s="4621"/>
      <c r="B8" s="4624"/>
      <c r="C8" s="4627"/>
      <c r="D8" s="4560"/>
      <c r="E8" s="4630"/>
      <c r="F8" s="4633"/>
      <c r="G8" s="3896"/>
      <c r="H8" s="4614"/>
      <c r="I8" s="5195"/>
      <c r="J8" s="4514"/>
      <c r="K8" s="4614"/>
      <c r="L8" s="4008"/>
      <c r="M8" s="5197"/>
      <c r="N8" s="5192"/>
      <c r="O8" s="4537"/>
    </row>
    <row r="9" spans="1:24" ht="15.75" thickBot="1" x14ac:dyDescent="0.25">
      <c r="A9" s="818" t="s">
        <v>10</v>
      </c>
      <c r="B9" s="3138" t="s">
        <v>1113</v>
      </c>
      <c r="C9" s="3137"/>
      <c r="D9" s="3137"/>
      <c r="E9" s="3133"/>
      <c r="F9" s="3136"/>
      <c r="G9" s="3136"/>
      <c r="H9" s="3135"/>
      <c r="I9" s="3134"/>
      <c r="J9" s="3133"/>
      <c r="K9" s="3133"/>
      <c r="L9" s="3132"/>
      <c r="M9" s="608"/>
      <c r="N9" s="608"/>
      <c r="O9" s="3131"/>
    </row>
    <row r="10" spans="1:24" ht="25.5" x14ac:dyDescent="0.2">
      <c r="A10" s="5187"/>
      <c r="B10" s="5181"/>
      <c r="C10" s="5182"/>
      <c r="D10" s="5182"/>
      <c r="E10" s="5182"/>
      <c r="F10" s="5182"/>
      <c r="G10" s="5182"/>
      <c r="H10" s="5182"/>
      <c r="I10" s="5182"/>
      <c r="J10" s="5182"/>
      <c r="K10" s="5182"/>
      <c r="L10" s="5183"/>
      <c r="M10" s="2920" t="s">
        <v>1112</v>
      </c>
      <c r="N10" s="2938" t="s">
        <v>314</v>
      </c>
      <c r="O10" s="2919">
        <v>17.5</v>
      </c>
    </row>
    <row r="11" spans="1:24" ht="32.25" customHeight="1" thickBot="1" x14ac:dyDescent="0.25">
      <c r="A11" s="5188"/>
      <c r="B11" s="5184"/>
      <c r="C11" s="5185"/>
      <c r="D11" s="5185"/>
      <c r="E11" s="5185"/>
      <c r="F11" s="5185"/>
      <c r="G11" s="5185"/>
      <c r="H11" s="5185"/>
      <c r="I11" s="5185"/>
      <c r="J11" s="5185"/>
      <c r="K11" s="5185"/>
      <c r="L11" s="5186"/>
      <c r="M11" s="3130" t="s">
        <v>1111</v>
      </c>
      <c r="N11" s="3036" t="s">
        <v>1110</v>
      </c>
      <c r="O11" s="3129" t="s">
        <v>1109</v>
      </c>
    </row>
    <row r="12" spans="1:24" ht="27.75" customHeight="1" thickBot="1" x14ac:dyDescent="0.25">
      <c r="A12" s="835" t="s">
        <v>10</v>
      </c>
      <c r="B12" s="1462" t="s">
        <v>10</v>
      </c>
      <c r="C12" s="2713" t="s">
        <v>1108</v>
      </c>
      <c r="D12" s="2712"/>
      <c r="E12" s="2670"/>
      <c r="F12" s="3128"/>
      <c r="G12" s="3125"/>
      <c r="H12" s="3127"/>
      <c r="I12" s="3126"/>
      <c r="J12" s="3125"/>
      <c r="K12" s="3125"/>
      <c r="L12" s="3125"/>
      <c r="M12" s="3125"/>
      <c r="N12" s="3125"/>
      <c r="O12" s="3124"/>
    </row>
    <row r="13" spans="1:24" ht="25.5" x14ac:dyDescent="0.2">
      <c r="A13" s="4607"/>
      <c r="B13" s="3110"/>
      <c r="C13" s="3123"/>
      <c r="D13" s="3122"/>
      <c r="E13" s="3121"/>
      <c r="F13" s="3118"/>
      <c r="G13" s="3118"/>
      <c r="H13" s="3120"/>
      <c r="I13" s="3119"/>
      <c r="J13" s="3118"/>
      <c r="K13" s="3118"/>
      <c r="L13" s="3117"/>
      <c r="M13" s="3116" t="s">
        <v>1107</v>
      </c>
      <c r="N13" s="2938" t="s">
        <v>314</v>
      </c>
      <c r="O13" s="2839">
        <v>97.9</v>
      </c>
    </row>
    <row r="14" spans="1:24" ht="29.25" customHeight="1" x14ac:dyDescent="0.2">
      <c r="A14" s="4608"/>
      <c r="B14" s="3110"/>
      <c r="C14" s="3109"/>
      <c r="D14" s="3108"/>
      <c r="E14" s="3107"/>
      <c r="F14" s="3104"/>
      <c r="G14" s="3104"/>
      <c r="H14" s="3106"/>
      <c r="I14" s="3105"/>
      <c r="J14" s="3104"/>
      <c r="K14" s="3104"/>
      <c r="L14" s="3114"/>
      <c r="M14" s="1603" t="s">
        <v>1106</v>
      </c>
      <c r="N14" s="2811" t="s">
        <v>314</v>
      </c>
      <c r="O14" s="3115" t="s">
        <v>1105</v>
      </c>
    </row>
    <row r="15" spans="1:24" ht="25.5" x14ac:dyDescent="0.2">
      <c r="A15" s="4608"/>
      <c r="B15" s="3110"/>
      <c r="C15" s="3109"/>
      <c r="D15" s="3108"/>
      <c r="E15" s="3107"/>
      <c r="F15" s="3104"/>
      <c r="G15" s="3104"/>
      <c r="H15" s="3106"/>
      <c r="I15" s="3105"/>
      <c r="J15" s="3104"/>
      <c r="K15" s="3104"/>
      <c r="L15" s="3114"/>
      <c r="M15" s="3113" t="s">
        <v>1104</v>
      </c>
      <c r="N15" s="2811" t="s">
        <v>381</v>
      </c>
      <c r="O15" s="2810">
        <v>16.399999999999999</v>
      </c>
    </row>
    <row r="16" spans="1:24" ht="26.25" thickBot="1" x14ac:dyDescent="0.25">
      <c r="A16" s="4608"/>
      <c r="B16" s="3110"/>
      <c r="C16" s="3102"/>
      <c r="D16" s="3101"/>
      <c r="E16" s="3100"/>
      <c r="F16" s="3097"/>
      <c r="G16" s="3097"/>
      <c r="H16" s="3099"/>
      <c r="I16" s="3098"/>
      <c r="J16" s="3097"/>
      <c r="K16" s="3097"/>
      <c r="L16" s="3112"/>
      <c r="M16" s="3111" t="s">
        <v>1103</v>
      </c>
      <c r="N16" s="2811" t="s">
        <v>214</v>
      </c>
      <c r="O16" s="2810">
        <v>16</v>
      </c>
    </row>
    <row r="17" spans="1:18" ht="26.25" hidden="1" thickBot="1" x14ac:dyDescent="0.25">
      <c r="A17" s="4608"/>
      <c r="B17" s="3110"/>
      <c r="C17" s="3109"/>
      <c r="D17" s="3108"/>
      <c r="E17" s="3107"/>
      <c r="F17" s="3104"/>
      <c r="G17" s="3104"/>
      <c r="H17" s="3106"/>
      <c r="I17" s="3105"/>
      <c r="J17" s="3104"/>
      <c r="K17" s="3104"/>
      <c r="L17" s="3104"/>
      <c r="M17" s="2977" t="s">
        <v>1102</v>
      </c>
      <c r="N17" s="2811" t="s">
        <v>1101</v>
      </c>
      <c r="O17" s="2810">
        <v>35000</v>
      </c>
    </row>
    <row r="18" spans="1:18" ht="26.25" hidden="1" thickBot="1" x14ac:dyDescent="0.25">
      <c r="A18" s="4609"/>
      <c r="B18" s="3103"/>
      <c r="C18" s="3102"/>
      <c r="D18" s="3101"/>
      <c r="E18" s="3100"/>
      <c r="F18" s="3097"/>
      <c r="G18" s="3097"/>
      <c r="H18" s="3099"/>
      <c r="I18" s="3098"/>
      <c r="J18" s="3097"/>
      <c r="K18" s="3097"/>
      <c r="L18" s="3097"/>
      <c r="M18" s="3096" t="s">
        <v>1100</v>
      </c>
      <c r="N18" s="3036" t="s">
        <v>314</v>
      </c>
      <c r="O18" s="3095">
        <v>39</v>
      </c>
    </row>
    <row r="19" spans="1:18" ht="30" customHeight="1" x14ac:dyDescent="0.2">
      <c r="A19" s="4607" t="s">
        <v>10</v>
      </c>
      <c r="B19" s="3911" t="s">
        <v>10</v>
      </c>
      <c r="C19" s="765" t="s">
        <v>10</v>
      </c>
      <c r="D19" s="3957" t="s">
        <v>1091</v>
      </c>
      <c r="E19" s="5066"/>
      <c r="F19" s="5067"/>
      <c r="G19" s="4563" t="s">
        <v>98</v>
      </c>
      <c r="H19" s="5167" t="s">
        <v>20</v>
      </c>
      <c r="I19" s="5135" t="s">
        <v>990</v>
      </c>
      <c r="J19" s="3094" t="s">
        <v>119</v>
      </c>
      <c r="K19" s="1496" t="s">
        <v>22</v>
      </c>
      <c r="L19" s="666"/>
      <c r="M19" s="1595" t="s">
        <v>1099</v>
      </c>
      <c r="N19" s="3074" t="s">
        <v>214</v>
      </c>
      <c r="O19" s="3093" t="s">
        <v>1098</v>
      </c>
      <c r="Q19" s="2982"/>
      <c r="R19" s="2989"/>
    </row>
    <row r="20" spans="1:18" ht="28.5" customHeight="1" x14ac:dyDescent="0.2">
      <c r="A20" s="4608"/>
      <c r="B20" s="3912"/>
      <c r="C20" s="760"/>
      <c r="D20" s="5068"/>
      <c r="E20" s="5069"/>
      <c r="F20" s="5070"/>
      <c r="G20" s="4564"/>
      <c r="H20" s="5140"/>
      <c r="I20" s="5136"/>
      <c r="J20" s="1206" t="s">
        <v>183</v>
      </c>
      <c r="K20" s="1614" t="s">
        <v>625</v>
      </c>
      <c r="L20" s="1613"/>
      <c r="M20" s="2815" t="s">
        <v>1097</v>
      </c>
      <c r="N20" s="3092" t="s">
        <v>381</v>
      </c>
      <c r="O20" s="3091" t="s">
        <v>1096</v>
      </c>
      <c r="Q20" s="2982"/>
      <c r="R20" s="2989"/>
    </row>
    <row r="21" spans="1:18" ht="26.25" customHeight="1" x14ac:dyDescent="0.2">
      <c r="A21" s="4608"/>
      <c r="B21" s="3912"/>
      <c r="C21" s="760"/>
      <c r="D21" s="5068"/>
      <c r="E21" s="5069"/>
      <c r="F21" s="5070"/>
      <c r="G21" s="4564"/>
      <c r="H21" s="5140"/>
      <c r="I21" s="5136"/>
      <c r="J21" s="2808"/>
      <c r="K21" s="1614" t="s">
        <v>1064</v>
      </c>
      <c r="L21" s="1613">
        <f>L28</f>
        <v>159</v>
      </c>
      <c r="M21" s="2815" t="s">
        <v>1095</v>
      </c>
      <c r="N21" s="3092" t="s">
        <v>381</v>
      </c>
      <c r="O21" s="3091" t="s">
        <v>1094</v>
      </c>
      <c r="Q21" s="2982"/>
      <c r="R21" s="2989"/>
    </row>
    <row r="22" spans="1:18" ht="20.25" customHeight="1" x14ac:dyDescent="0.2">
      <c r="A22" s="4608"/>
      <c r="B22" s="3912"/>
      <c r="C22" s="760"/>
      <c r="D22" s="5068"/>
      <c r="E22" s="5069"/>
      <c r="F22" s="5070"/>
      <c r="G22" s="4564"/>
      <c r="H22" s="5140"/>
      <c r="I22" s="5136"/>
      <c r="J22" s="2808"/>
      <c r="K22" s="1614" t="s">
        <v>29</v>
      </c>
      <c r="L22" s="1613"/>
      <c r="M22" s="2927" t="s">
        <v>1093</v>
      </c>
      <c r="N22" s="3090" t="s">
        <v>381</v>
      </c>
      <c r="O22" s="3038" t="s">
        <v>1092</v>
      </c>
      <c r="Q22" s="2982"/>
      <c r="R22" s="2989"/>
    </row>
    <row r="23" spans="1:18" ht="15.75" customHeight="1" x14ac:dyDescent="0.2">
      <c r="A23" s="4608"/>
      <c r="B23" s="3912"/>
      <c r="C23" s="760"/>
      <c r="D23" s="5068"/>
      <c r="E23" s="5069"/>
      <c r="F23" s="5070"/>
      <c r="G23" s="4564"/>
      <c r="H23" s="5140"/>
      <c r="I23" s="5136"/>
      <c r="J23" s="2808"/>
      <c r="K23" s="2986" t="s">
        <v>27</v>
      </c>
      <c r="L23" s="664"/>
      <c r="M23" s="2996"/>
      <c r="N23" s="3059"/>
      <c r="O23" s="3089"/>
      <c r="Q23" s="2982"/>
      <c r="R23" s="2989"/>
    </row>
    <row r="24" spans="1:18" ht="17.25" customHeight="1" x14ac:dyDescent="0.2">
      <c r="A24" s="4608"/>
      <c r="B24" s="3912"/>
      <c r="C24" s="760"/>
      <c r="D24" s="5068"/>
      <c r="E24" s="5069"/>
      <c r="F24" s="5070"/>
      <c r="G24" s="4564"/>
      <c r="H24" s="5140"/>
      <c r="I24" s="5136"/>
      <c r="J24" s="2808"/>
      <c r="K24" s="2986" t="s">
        <v>54</v>
      </c>
      <c r="L24" s="664"/>
      <c r="M24" s="2996"/>
      <c r="N24" s="3059"/>
      <c r="O24" s="3089"/>
      <c r="Q24" s="2982"/>
      <c r="R24" s="2989"/>
    </row>
    <row r="25" spans="1:18" ht="18.75" customHeight="1" thickBot="1" x14ac:dyDescent="0.25">
      <c r="A25" s="4609"/>
      <c r="B25" s="3913"/>
      <c r="C25" s="2802"/>
      <c r="D25" s="5071"/>
      <c r="E25" s="5072"/>
      <c r="F25" s="5073"/>
      <c r="G25" s="4565"/>
      <c r="H25" s="5168"/>
      <c r="I25" s="5137"/>
      <c r="J25" s="2800"/>
      <c r="K25" s="2834" t="s">
        <v>32</v>
      </c>
      <c r="L25" s="2833">
        <f>SUM(L19:L24)</f>
        <v>159</v>
      </c>
      <c r="M25" s="2874"/>
      <c r="N25" s="3056"/>
      <c r="O25" s="3088"/>
      <c r="Q25" s="2979"/>
      <c r="R25" s="2896"/>
    </row>
    <row r="26" spans="1:18" ht="19.5" customHeight="1" x14ac:dyDescent="0.2">
      <c r="A26" s="4607" t="s">
        <v>10</v>
      </c>
      <c r="B26" s="3911" t="s">
        <v>10</v>
      </c>
      <c r="C26" s="765" t="s">
        <v>10</v>
      </c>
      <c r="D26" s="2881" t="s">
        <v>10</v>
      </c>
      <c r="E26" s="2890"/>
      <c r="F26" s="5133" t="s">
        <v>1091</v>
      </c>
      <c r="G26" s="4563" t="s">
        <v>98</v>
      </c>
      <c r="H26" s="5139" t="s">
        <v>20</v>
      </c>
      <c r="I26" s="5135" t="s">
        <v>990</v>
      </c>
      <c r="J26" s="1192" t="s">
        <v>183</v>
      </c>
      <c r="K26" s="2910" t="s">
        <v>22</v>
      </c>
      <c r="L26" s="3002"/>
      <c r="M26" s="3087"/>
      <c r="N26" s="3086"/>
      <c r="O26" s="3032"/>
    </row>
    <row r="27" spans="1:18" ht="14.25" customHeight="1" x14ac:dyDescent="0.2">
      <c r="A27" s="4608"/>
      <c r="B27" s="3912"/>
      <c r="C27" s="760"/>
      <c r="D27" s="3022"/>
      <c r="E27" s="2828"/>
      <c r="F27" s="5138"/>
      <c r="G27" s="4564"/>
      <c r="H27" s="5140"/>
      <c r="I27" s="5136"/>
      <c r="J27" s="2808"/>
      <c r="K27" s="2926" t="s">
        <v>625</v>
      </c>
      <c r="L27" s="3020"/>
      <c r="M27" s="3082"/>
      <c r="N27" s="3067"/>
      <c r="O27" s="3081"/>
    </row>
    <row r="28" spans="1:18" ht="16.5" customHeight="1" x14ac:dyDescent="0.2">
      <c r="A28" s="4608"/>
      <c r="B28" s="3912"/>
      <c r="C28" s="760"/>
      <c r="D28" s="3022"/>
      <c r="E28" s="2828"/>
      <c r="F28" s="2897"/>
      <c r="G28" s="4564"/>
      <c r="H28" s="5140"/>
      <c r="I28" s="5136"/>
      <c r="J28" s="3085"/>
      <c r="K28" s="2926" t="s">
        <v>1064</v>
      </c>
      <c r="L28" s="3020">
        <v>159</v>
      </c>
      <c r="M28" s="3084"/>
      <c r="N28" s="3083"/>
      <c r="O28" s="3081"/>
    </row>
    <row r="29" spans="1:18" ht="17.25" customHeight="1" x14ac:dyDescent="0.2">
      <c r="A29" s="4608"/>
      <c r="B29" s="3912"/>
      <c r="C29" s="760"/>
      <c r="D29" s="3022"/>
      <c r="E29" s="2828"/>
      <c r="F29" s="2897"/>
      <c r="G29" s="4564"/>
      <c r="H29" s="5140"/>
      <c r="I29" s="5136"/>
      <c r="J29" s="2808"/>
      <c r="K29" s="2936" t="s">
        <v>29</v>
      </c>
      <c r="L29" s="3020"/>
      <c r="M29" s="3082"/>
      <c r="N29" s="3067"/>
      <c r="O29" s="3081"/>
    </row>
    <row r="30" spans="1:18" ht="14.25" customHeight="1" thickBot="1" x14ac:dyDescent="0.25">
      <c r="A30" s="4608"/>
      <c r="B30" s="3912"/>
      <c r="C30" s="760"/>
      <c r="D30" s="3022"/>
      <c r="E30" s="2828"/>
      <c r="F30" s="2897"/>
      <c r="G30" s="4564"/>
      <c r="H30" s="5140"/>
      <c r="I30" s="5136"/>
      <c r="J30" s="2808"/>
      <c r="K30" s="2998" t="s">
        <v>27</v>
      </c>
      <c r="L30" s="2997"/>
      <c r="M30" s="3082"/>
      <c r="N30" s="3067"/>
      <c r="O30" s="3081"/>
    </row>
    <row r="31" spans="1:18" ht="15.75" customHeight="1" thickBot="1" x14ac:dyDescent="0.25">
      <c r="A31" s="4609"/>
      <c r="B31" s="3913"/>
      <c r="C31" s="2991"/>
      <c r="D31" s="3080"/>
      <c r="E31" s="629"/>
      <c r="F31" s="2972"/>
      <c r="G31" s="4565"/>
      <c r="H31" s="5141"/>
      <c r="I31" s="5137"/>
      <c r="J31" s="2800"/>
      <c r="K31" s="2799" t="s">
        <v>32</v>
      </c>
      <c r="L31" s="3079">
        <f>SUM(L26:L30)</f>
        <v>159</v>
      </c>
      <c r="M31" s="3078"/>
      <c r="N31" s="3077"/>
      <c r="O31" s="3013"/>
    </row>
    <row r="32" spans="1:18" ht="23.25" customHeight="1" thickBot="1" x14ac:dyDescent="0.25">
      <c r="A32" s="4534" t="s">
        <v>10</v>
      </c>
      <c r="B32" s="4523" t="s">
        <v>10</v>
      </c>
      <c r="C32" s="5151" t="s">
        <v>33</v>
      </c>
      <c r="D32" s="3957" t="s">
        <v>1090</v>
      </c>
      <c r="E32" s="5066"/>
      <c r="F32" s="5067"/>
      <c r="G32" s="4563" t="s">
        <v>99</v>
      </c>
      <c r="H32" s="5139" t="s">
        <v>20</v>
      </c>
      <c r="I32" s="5135" t="s">
        <v>990</v>
      </c>
      <c r="J32" s="1192" t="s">
        <v>183</v>
      </c>
      <c r="K32" s="3076" t="s">
        <v>1064</v>
      </c>
      <c r="L32" s="2820">
        <f>L35</f>
        <v>84.3</v>
      </c>
      <c r="M32" s="3075" t="s">
        <v>1089</v>
      </c>
      <c r="N32" s="3074" t="s">
        <v>214</v>
      </c>
      <c r="O32" s="3073" t="s">
        <v>1078</v>
      </c>
    </row>
    <row r="33" spans="1:19" ht="21.75" customHeight="1" thickBot="1" x14ac:dyDescent="0.25">
      <c r="A33" s="4552"/>
      <c r="B33" s="3912"/>
      <c r="C33" s="5153"/>
      <c r="D33" s="5068"/>
      <c r="E33" s="5069"/>
      <c r="F33" s="5070"/>
      <c r="G33" s="4564"/>
      <c r="H33" s="5140"/>
      <c r="I33" s="5136"/>
      <c r="J33" s="1206"/>
      <c r="K33" s="2816" t="s">
        <v>27</v>
      </c>
      <c r="L33" s="2820">
        <f>L36</f>
        <v>0.5</v>
      </c>
      <c r="M33" s="3072"/>
      <c r="N33" s="3071"/>
      <c r="O33" s="3070"/>
    </row>
    <row r="34" spans="1:19" ht="20.25" customHeight="1" thickBot="1" x14ac:dyDescent="0.25">
      <c r="A34" s="4535"/>
      <c r="B34" s="4524"/>
      <c r="C34" s="5180"/>
      <c r="D34" s="5071"/>
      <c r="E34" s="5072"/>
      <c r="F34" s="5073"/>
      <c r="G34" s="4564"/>
      <c r="H34" s="5140"/>
      <c r="I34" s="5136"/>
      <c r="J34" s="2808"/>
      <c r="K34" s="3069" t="s">
        <v>32</v>
      </c>
      <c r="L34" s="3068">
        <f>SUM(L32:L33)</f>
        <v>84.8</v>
      </c>
      <c r="M34" s="3060"/>
      <c r="N34" s="3067"/>
      <c r="O34" s="3066"/>
    </row>
    <row r="35" spans="1:19" ht="31.5" customHeight="1" x14ac:dyDescent="0.2">
      <c r="A35" s="4534" t="s">
        <v>10</v>
      </c>
      <c r="B35" s="4523" t="s">
        <v>10</v>
      </c>
      <c r="C35" s="5151" t="s">
        <v>33</v>
      </c>
      <c r="D35" s="5189" t="s">
        <v>10</v>
      </c>
      <c r="E35" s="2890"/>
      <c r="F35" s="5133" t="s">
        <v>1088</v>
      </c>
      <c r="G35" s="4564"/>
      <c r="H35" s="5140"/>
      <c r="I35" s="5136"/>
      <c r="J35" s="2808"/>
      <c r="K35" s="2910" t="s">
        <v>1064</v>
      </c>
      <c r="L35" s="3065">
        <v>84.3</v>
      </c>
      <c r="M35" s="3064"/>
      <c r="N35" s="3063"/>
      <c r="O35" s="3062"/>
    </row>
    <row r="36" spans="1:19" ht="19.5" customHeight="1" thickBot="1" x14ac:dyDescent="0.25">
      <c r="A36" s="4552"/>
      <c r="B36" s="3912"/>
      <c r="C36" s="5153"/>
      <c r="D36" s="4663"/>
      <c r="E36" s="2828"/>
      <c r="F36" s="5138"/>
      <c r="G36" s="4564"/>
      <c r="H36" s="5140"/>
      <c r="I36" s="5136"/>
      <c r="J36" s="2808"/>
      <c r="K36" s="2998" t="s">
        <v>27</v>
      </c>
      <c r="L36" s="3061">
        <v>0.5</v>
      </c>
      <c r="M36" s="3060"/>
      <c r="N36" s="3059"/>
      <c r="O36" s="3058"/>
    </row>
    <row r="37" spans="1:19" ht="19.5" customHeight="1" thickBot="1" x14ac:dyDescent="0.25">
      <c r="A37" s="4535"/>
      <c r="B37" s="4524"/>
      <c r="C37" s="5180"/>
      <c r="D37" s="5190"/>
      <c r="E37" s="629"/>
      <c r="F37" s="5134"/>
      <c r="G37" s="4565"/>
      <c r="H37" s="5141"/>
      <c r="I37" s="5137"/>
      <c r="J37" s="2800"/>
      <c r="K37" s="2799" t="s">
        <v>32</v>
      </c>
      <c r="L37" s="2891">
        <f>SUM(L35:L36)</f>
        <v>84.8</v>
      </c>
      <c r="M37" s="3057"/>
      <c r="N37" s="3056"/>
      <c r="O37" s="3055"/>
    </row>
    <row r="38" spans="1:19" ht="18.75" customHeight="1" x14ac:dyDescent="0.2">
      <c r="A38" s="4607" t="s">
        <v>10</v>
      </c>
      <c r="B38" s="3911" t="s">
        <v>10</v>
      </c>
      <c r="C38" s="3054" t="s">
        <v>38</v>
      </c>
      <c r="D38" s="3957" t="s">
        <v>1072</v>
      </c>
      <c r="E38" s="5066"/>
      <c r="F38" s="5067"/>
      <c r="G38" s="4563" t="s">
        <v>100</v>
      </c>
      <c r="H38" s="5167" t="s">
        <v>20</v>
      </c>
      <c r="I38" s="5135" t="s">
        <v>990</v>
      </c>
      <c r="J38" s="3053" t="s">
        <v>183</v>
      </c>
      <c r="K38" s="1496" t="s">
        <v>22</v>
      </c>
      <c r="L38" s="666"/>
      <c r="M38" s="3052" t="s">
        <v>1087</v>
      </c>
      <c r="N38" s="3051" t="s">
        <v>214</v>
      </c>
      <c r="O38" s="3050" t="s">
        <v>1009</v>
      </c>
      <c r="R38" s="2982"/>
      <c r="S38" s="2989"/>
    </row>
    <row r="39" spans="1:19" ht="24" customHeight="1" x14ac:dyDescent="0.2">
      <c r="A39" s="4608"/>
      <c r="B39" s="3912"/>
      <c r="C39" s="3041"/>
      <c r="D39" s="5068"/>
      <c r="E39" s="5069"/>
      <c r="F39" s="5070"/>
      <c r="G39" s="4564"/>
      <c r="H39" s="5140"/>
      <c r="I39" s="5136"/>
      <c r="J39" s="2808"/>
      <c r="K39" s="1614" t="s">
        <v>29</v>
      </c>
      <c r="L39" s="1613"/>
      <c r="M39" s="3049" t="s">
        <v>1086</v>
      </c>
      <c r="N39" s="3048" t="s">
        <v>381</v>
      </c>
      <c r="O39" s="3038" t="s">
        <v>1085</v>
      </c>
      <c r="R39" s="2982"/>
      <c r="S39" s="2989"/>
    </row>
    <row r="40" spans="1:19" ht="24.75" customHeight="1" x14ac:dyDescent="0.2">
      <c r="A40" s="4608"/>
      <c r="B40" s="3912"/>
      <c r="C40" s="3041"/>
      <c r="D40" s="5068"/>
      <c r="E40" s="5069"/>
      <c r="F40" s="5070"/>
      <c r="G40" s="4564"/>
      <c r="H40" s="5140"/>
      <c r="I40" s="5136"/>
      <c r="J40" s="2808"/>
      <c r="K40" s="1614" t="s">
        <v>625</v>
      </c>
      <c r="L40" s="1613"/>
      <c r="M40" s="2927" t="s">
        <v>1084</v>
      </c>
      <c r="N40" s="3047" t="s">
        <v>381</v>
      </c>
      <c r="O40" s="3038" t="s">
        <v>1083</v>
      </c>
      <c r="R40" s="2982"/>
      <c r="S40" s="2989"/>
    </row>
    <row r="41" spans="1:19" ht="39.75" customHeight="1" x14ac:dyDescent="0.2">
      <c r="A41" s="4608"/>
      <c r="B41" s="3912"/>
      <c r="C41" s="3041"/>
      <c r="D41" s="5068"/>
      <c r="E41" s="5069"/>
      <c r="F41" s="5070"/>
      <c r="G41" s="4564"/>
      <c r="H41" s="5140"/>
      <c r="I41" s="5136"/>
      <c r="J41" s="2808"/>
      <c r="K41" s="1614" t="s">
        <v>1064</v>
      </c>
      <c r="L41" s="1613">
        <f>L50</f>
        <v>100</v>
      </c>
      <c r="M41" s="2927" t="s">
        <v>1082</v>
      </c>
      <c r="N41" s="3046" t="s">
        <v>214</v>
      </c>
      <c r="O41" s="3038" t="s">
        <v>730</v>
      </c>
      <c r="R41" s="2982"/>
      <c r="S41" s="2989"/>
    </row>
    <row r="42" spans="1:19" ht="26.25" customHeight="1" x14ac:dyDescent="0.2">
      <c r="A42" s="4608"/>
      <c r="B42" s="3912"/>
      <c r="C42" s="3041"/>
      <c r="D42" s="5068"/>
      <c r="E42" s="5069"/>
      <c r="F42" s="5070"/>
      <c r="G42" s="4564"/>
      <c r="H42" s="5140"/>
      <c r="I42" s="5136"/>
      <c r="J42" s="2808"/>
      <c r="K42" s="1614" t="s">
        <v>27</v>
      </c>
      <c r="L42" s="1613">
        <f>L51</f>
        <v>0</v>
      </c>
      <c r="M42" s="3040" t="s">
        <v>1081</v>
      </c>
      <c r="N42" s="2811" t="s">
        <v>214</v>
      </c>
      <c r="O42" s="3038" t="s">
        <v>1078</v>
      </c>
      <c r="R42" s="2982"/>
      <c r="S42" s="2989"/>
    </row>
    <row r="43" spans="1:19" ht="22.5" customHeight="1" x14ac:dyDescent="0.2">
      <c r="A43" s="4608"/>
      <c r="B43" s="3912"/>
      <c r="C43" s="3041"/>
      <c r="D43" s="5068"/>
      <c r="E43" s="5069"/>
      <c r="F43" s="5070"/>
      <c r="G43" s="4564"/>
      <c r="H43" s="5140"/>
      <c r="I43" s="5136"/>
      <c r="J43" s="2808"/>
      <c r="K43" s="1614" t="s">
        <v>54</v>
      </c>
      <c r="L43" s="1613"/>
      <c r="M43" s="3045" t="s">
        <v>1080</v>
      </c>
      <c r="N43" s="2837" t="s">
        <v>214</v>
      </c>
      <c r="O43" s="3043" t="s">
        <v>1078</v>
      </c>
      <c r="R43" s="2982"/>
      <c r="S43" s="2989"/>
    </row>
    <row r="44" spans="1:19" ht="38.25" customHeight="1" x14ac:dyDescent="0.2">
      <c r="A44" s="4608"/>
      <c r="B44" s="3912"/>
      <c r="C44" s="3041"/>
      <c r="D44" s="5068"/>
      <c r="E44" s="5069"/>
      <c r="F44" s="5070"/>
      <c r="G44" s="4564"/>
      <c r="H44" s="5140"/>
      <c r="I44" s="5136"/>
      <c r="J44" s="2808"/>
      <c r="K44" s="1614" t="s">
        <v>1071</v>
      </c>
      <c r="L44" s="1613"/>
      <c r="M44" s="3044" t="s">
        <v>1079</v>
      </c>
      <c r="N44" s="3009" t="s">
        <v>214</v>
      </c>
      <c r="O44" s="3043" t="s">
        <v>1078</v>
      </c>
      <c r="R44" s="2982"/>
      <c r="S44" s="2989"/>
    </row>
    <row r="45" spans="1:19" ht="40.5" customHeight="1" x14ac:dyDescent="0.2">
      <c r="A45" s="4608"/>
      <c r="B45" s="3912"/>
      <c r="C45" s="3041"/>
      <c r="D45" s="5068"/>
      <c r="E45" s="5069"/>
      <c r="F45" s="5070"/>
      <c r="G45" s="4564"/>
      <c r="H45" s="5140"/>
      <c r="I45" s="5136"/>
      <c r="J45" s="2808"/>
      <c r="K45" s="1494"/>
      <c r="L45" s="1493"/>
      <c r="M45" s="3042" t="s">
        <v>1077</v>
      </c>
      <c r="N45" s="3009" t="s">
        <v>314</v>
      </c>
      <c r="O45" s="3038" t="s">
        <v>72</v>
      </c>
      <c r="R45" s="2982"/>
      <c r="S45" s="2989"/>
    </row>
    <row r="46" spans="1:19" ht="36" customHeight="1" x14ac:dyDescent="0.2">
      <c r="A46" s="4608"/>
      <c r="B46" s="3912"/>
      <c r="C46" s="3041"/>
      <c r="D46" s="5068"/>
      <c r="E46" s="5069"/>
      <c r="F46" s="5070"/>
      <c r="G46" s="4564"/>
      <c r="H46" s="5140"/>
      <c r="I46" s="5136"/>
      <c r="J46" s="2808"/>
      <c r="K46" s="2986"/>
      <c r="L46" s="664"/>
      <c r="M46" s="3040" t="s">
        <v>1076</v>
      </c>
      <c r="N46" s="3039" t="s">
        <v>314</v>
      </c>
      <c r="O46" s="3038" t="s">
        <v>1075</v>
      </c>
      <c r="R46" s="2982"/>
      <c r="S46" s="2989"/>
    </row>
    <row r="47" spans="1:19" ht="27" customHeight="1" thickBot="1" x14ac:dyDescent="0.25">
      <c r="A47" s="4609"/>
      <c r="B47" s="3913"/>
      <c r="C47" s="758"/>
      <c r="D47" s="5071"/>
      <c r="E47" s="5072"/>
      <c r="F47" s="5073"/>
      <c r="G47" s="4565"/>
      <c r="H47" s="5168"/>
      <c r="I47" s="5137"/>
      <c r="J47" s="2800"/>
      <c r="K47" s="2834" t="s">
        <v>32</v>
      </c>
      <c r="L47" s="2833">
        <f>SUM(L38:L46)</f>
        <v>100</v>
      </c>
      <c r="M47" s="3037" t="s">
        <v>1074</v>
      </c>
      <c r="N47" s="3036" t="s">
        <v>314</v>
      </c>
      <c r="O47" s="3035" t="s">
        <v>1073</v>
      </c>
      <c r="R47" s="2979"/>
      <c r="S47" s="2896"/>
    </row>
    <row r="48" spans="1:19" ht="18.75" customHeight="1" x14ac:dyDescent="0.2">
      <c r="A48" s="766" t="s">
        <v>10</v>
      </c>
      <c r="B48" s="3034" t="s">
        <v>10</v>
      </c>
      <c r="C48" s="765" t="s">
        <v>38</v>
      </c>
      <c r="D48" s="3033" t="s">
        <v>10</v>
      </c>
      <c r="E48" s="2828"/>
      <c r="F48" s="5133" t="s">
        <v>1072</v>
      </c>
      <c r="G48" s="4563" t="s">
        <v>100</v>
      </c>
      <c r="H48" s="5139" t="s">
        <v>20</v>
      </c>
      <c r="I48" s="5135" t="s">
        <v>990</v>
      </c>
      <c r="J48" s="3025" t="s">
        <v>183</v>
      </c>
      <c r="K48" s="2936" t="s">
        <v>22</v>
      </c>
      <c r="L48" s="3020"/>
      <c r="M48" s="3027"/>
      <c r="N48" s="2819"/>
      <c r="O48" s="3032"/>
    </row>
    <row r="49" spans="1:15" ht="20.25" customHeight="1" x14ac:dyDescent="0.2">
      <c r="A49" s="3030"/>
      <c r="B49" s="3000"/>
      <c r="C49" s="2829"/>
      <c r="D49" s="1549"/>
      <c r="E49" s="2828"/>
      <c r="F49" s="5138"/>
      <c r="G49" s="4564"/>
      <c r="H49" s="5140"/>
      <c r="I49" s="5136"/>
      <c r="J49" s="2808"/>
      <c r="K49" s="2926" t="s">
        <v>625</v>
      </c>
      <c r="L49" s="3020"/>
      <c r="M49" s="2984"/>
      <c r="N49" s="2837"/>
      <c r="O49" s="3029"/>
    </row>
    <row r="50" spans="1:15" ht="14.25" customHeight="1" x14ac:dyDescent="0.2">
      <c r="A50" s="3030"/>
      <c r="B50" s="3000"/>
      <c r="C50" s="2829"/>
      <c r="D50" s="1549"/>
      <c r="E50" s="2828"/>
      <c r="F50" s="5138"/>
      <c r="G50" s="4564"/>
      <c r="H50" s="5140"/>
      <c r="I50" s="5136"/>
      <c r="J50" s="2808"/>
      <c r="K50" s="2926" t="s">
        <v>1064</v>
      </c>
      <c r="L50" s="3020">
        <v>100</v>
      </c>
      <c r="M50" s="2984"/>
      <c r="N50" s="2837"/>
      <c r="O50" s="3029"/>
    </row>
    <row r="51" spans="1:15" ht="20.25" customHeight="1" x14ac:dyDescent="0.2">
      <c r="A51" s="3030"/>
      <c r="B51" s="3000"/>
      <c r="C51" s="2829"/>
      <c r="D51" s="1549"/>
      <c r="E51" s="2828"/>
      <c r="F51" s="5138"/>
      <c r="G51" s="4564"/>
      <c r="H51" s="5140"/>
      <c r="I51" s="5136"/>
      <c r="J51" s="2808"/>
      <c r="K51" s="3031" t="s">
        <v>27</v>
      </c>
      <c r="L51" s="3020">
        <v>0</v>
      </c>
      <c r="M51" s="2984"/>
      <c r="N51" s="2837"/>
      <c r="O51" s="3029"/>
    </row>
    <row r="52" spans="1:15" ht="16.5" customHeight="1" x14ac:dyDescent="0.2">
      <c r="A52" s="3030"/>
      <c r="B52" s="3000"/>
      <c r="C52" s="2829"/>
      <c r="D52" s="1549"/>
      <c r="E52" s="2828"/>
      <c r="F52" s="5138"/>
      <c r="G52" s="4564"/>
      <c r="H52" s="5140"/>
      <c r="I52" s="5136"/>
      <c r="J52" s="2808"/>
      <c r="K52" s="2926" t="s">
        <v>54</v>
      </c>
      <c r="L52" s="3020"/>
      <c r="M52" s="2984"/>
      <c r="N52" s="2837"/>
      <c r="O52" s="3029"/>
    </row>
    <row r="53" spans="1:15" ht="18" customHeight="1" x14ac:dyDescent="0.2">
      <c r="A53" s="3030"/>
      <c r="B53" s="3000"/>
      <c r="C53" s="2829"/>
      <c r="D53" s="1549"/>
      <c r="E53" s="2828"/>
      <c r="F53" s="5138"/>
      <c r="G53" s="4564"/>
      <c r="H53" s="5140"/>
      <c r="I53" s="5136"/>
      <c r="J53" s="2808"/>
      <c r="K53" s="2926" t="s">
        <v>1071</v>
      </c>
      <c r="L53" s="3020"/>
      <c r="M53" s="2984"/>
      <c r="N53" s="2837"/>
      <c r="O53" s="3029"/>
    </row>
    <row r="54" spans="1:15" ht="14.25" customHeight="1" thickBot="1" x14ac:dyDescent="0.25">
      <c r="A54" s="632"/>
      <c r="B54" s="2992"/>
      <c r="C54" s="758"/>
      <c r="D54" s="630"/>
      <c r="E54" s="629"/>
      <c r="F54" s="5134"/>
      <c r="G54" s="4565"/>
      <c r="H54" s="5141"/>
      <c r="I54" s="5137"/>
      <c r="J54" s="2800"/>
      <c r="K54" s="3028" t="s">
        <v>32</v>
      </c>
      <c r="L54" s="3016">
        <f>SUM(L48:L53)</f>
        <v>100</v>
      </c>
      <c r="M54" s="3015"/>
      <c r="N54" s="3014"/>
      <c r="O54" s="3013"/>
    </row>
    <row r="55" spans="1:15" ht="39.75" hidden="1" customHeight="1" x14ac:dyDescent="0.2">
      <c r="A55" s="4607" t="s">
        <v>10</v>
      </c>
      <c r="B55" s="3911" t="s">
        <v>10</v>
      </c>
      <c r="C55" s="765" t="s">
        <v>38</v>
      </c>
      <c r="D55" s="2881" t="s">
        <v>33</v>
      </c>
      <c r="E55" s="2890"/>
      <c r="F55" s="5133"/>
      <c r="G55" s="4563" t="s">
        <v>100</v>
      </c>
      <c r="H55" s="5139" t="s">
        <v>20</v>
      </c>
      <c r="I55" s="5135" t="s">
        <v>990</v>
      </c>
      <c r="J55" s="3025" t="s">
        <v>183</v>
      </c>
      <c r="K55" s="2936" t="s">
        <v>22</v>
      </c>
      <c r="L55" s="3002"/>
      <c r="M55" s="3027"/>
      <c r="N55" s="2819"/>
      <c r="O55" s="3026"/>
    </row>
    <row r="56" spans="1:15" ht="50.25" hidden="1" customHeight="1" x14ac:dyDescent="0.2">
      <c r="A56" s="4608"/>
      <c r="B56" s="3912"/>
      <c r="C56" s="760"/>
      <c r="D56" s="3022"/>
      <c r="E56" s="2828"/>
      <c r="F56" s="5138"/>
      <c r="G56" s="4564"/>
      <c r="H56" s="5140"/>
      <c r="I56" s="5136"/>
      <c r="J56" s="3025"/>
      <c r="K56" s="2936" t="s">
        <v>29</v>
      </c>
      <c r="L56" s="3020"/>
      <c r="M56" s="3024"/>
      <c r="N56" s="2837"/>
      <c r="O56" s="3019"/>
    </row>
    <row r="57" spans="1:15" ht="42" hidden="1" customHeight="1" x14ac:dyDescent="0.2">
      <c r="A57" s="4608"/>
      <c r="B57" s="3912"/>
      <c r="C57" s="760"/>
      <c r="D57" s="3022"/>
      <c r="E57" s="2828"/>
      <c r="F57" s="5138"/>
      <c r="G57" s="4564"/>
      <c r="H57" s="5140"/>
      <c r="I57" s="5136"/>
      <c r="J57" s="2808"/>
      <c r="K57" s="2926" t="s">
        <v>625</v>
      </c>
      <c r="L57" s="3020"/>
      <c r="M57" s="3023"/>
      <c r="N57" s="2837"/>
      <c r="O57" s="3019"/>
    </row>
    <row r="58" spans="1:15" ht="46.5" hidden="1" customHeight="1" x14ac:dyDescent="0.2">
      <c r="A58" s="4608"/>
      <c r="B58" s="3912"/>
      <c r="C58" s="760"/>
      <c r="D58" s="3022"/>
      <c r="E58" s="2828"/>
      <c r="F58" s="3021"/>
      <c r="G58" s="4564"/>
      <c r="H58" s="5140"/>
      <c r="I58" s="5136"/>
      <c r="J58" s="2808"/>
      <c r="K58" s="2926" t="s">
        <v>1064</v>
      </c>
      <c r="L58" s="3020"/>
      <c r="M58" s="2984"/>
      <c r="N58" s="2837"/>
      <c r="O58" s="3019"/>
    </row>
    <row r="59" spans="1:15" ht="44.25" hidden="1" customHeight="1" x14ac:dyDescent="0.2">
      <c r="A59" s="4608"/>
      <c r="B59" s="3912"/>
      <c r="C59" s="760"/>
      <c r="D59" s="3022"/>
      <c r="E59" s="2828"/>
      <c r="F59" s="3021"/>
      <c r="G59" s="4564"/>
      <c r="H59" s="5140"/>
      <c r="I59" s="5136"/>
      <c r="J59" s="2808"/>
      <c r="K59" s="2926" t="s">
        <v>27</v>
      </c>
      <c r="L59" s="3020"/>
      <c r="M59" s="2984"/>
      <c r="N59" s="2837"/>
      <c r="O59" s="3019"/>
    </row>
    <row r="60" spans="1:15" ht="85.5" hidden="1" customHeight="1" x14ac:dyDescent="0.2">
      <c r="A60" s="4608"/>
      <c r="B60" s="3912"/>
      <c r="C60" s="760"/>
      <c r="D60" s="3022"/>
      <c r="E60" s="2828"/>
      <c r="F60" s="3021"/>
      <c r="G60" s="4564"/>
      <c r="H60" s="5140"/>
      <c r="I60" s="5136"/>
      <c r="J60" s="2808"/>
      <c r="K60" s="2926" t="s">
        <v>54</v>
      </c>
      <c r="L60" s="3020"/>
      <c r="M60" s="2984"/>
      <c r="N60" s="2837"/>
      <c r="O60" s="3019"/>
    </row>
    <row r="61" spans="1:15" ht="41.25" hidden="1" customHeight="1" x14ac:dyDescent="0.2">
      <c r="A61" s="4608"/>
      <c r="B61" s="3912"/>
      <c r="C61" s="760"/>
      <c r="D61" s="3022"/>
      <c r="E61" s="2828"/>
      <c r="F61" s="3021"/>
      <c r="G61" s="4564"/>
      <c r="H61" s="5140"/>
      <c r="I61" s="5136"/>
      <c r="J61" s="2808"/>
      <c r="K61" s="2926" t="s">
        <v>1071</v>
      </c>
      <c r="L61" s="3020"/>
      <c r="M61" s="2984"/>
      <c r="N61" s="2837"/>
      <c r="O61" s="3019"/>
    </row>
    <row r="62" spans="1:15" ht="60" hidden="1" customHeight="1" thickBot="1" x14ac:dyDescent="0.25">
      <c r="A62" s="4609"/>
      <c r="B62" s="3913"/>
      <c r="C62" s="758"/>
      <c r="D62" s="2801"/>
      <c r="E62" s="629"/>
      <c r="F62" s="3018"/>
      <c r="G62" s="4565"/>
      <c r="H62" s="5141"/>
      <c r="I62" s="5137"/>
      <c r="J62" s="2800"/>
      <c r="K62" s="3017" t="s">
        <v>32</v>
      </c>
      <c r="L62" s="3016"/>
      <c r="M62" s="3015"/>
      <c r="N62" s="3014"/>
      <c r="O62" s="3013"/>
    </row>
    <row r="63" spans="1:15" ht="12.75" customHeight="1" x14ac:dyDescent="0.2">
      <c r="A63" s="4534" t="s">
        <v>10</v>
      </c>
      <c r="B63" s="4523" t="s">
        <v>10</v>
      </c>
      <c r="C63" s="765" t="s">
        <v>42</v>
      </c>
      <c r="D63" s="3012"/>
      <c r="E63" s="4642"/>
      <c r="F63" s="5054" t="s">
        <v>1070</v>
      </c>
      <c r="G63" s="4563" t="s">
        <v>101</v>
      </c>
      <c r="H63" s="5139" t="s">
        <v>20</v>
      </c>
      <c r="I63" s="5135" t="s">
        <v>990</v>
      </c>
      <c r="J63" s="4385" t="s">
        <v>183</v>
      </c>
      <c r="K63" s="1496" t="s">
        <v>1064</v>
      </c>
      <c r="L63" s="666">
        <f>L67</f>
        <v>1988.4</v>
      </c>
      <c r="M63" s="3011"/>
      <c r="N63" s="2938"/>
      <c r="O63" s="3010"/>
    </row>
    <row r="64" spans="1:15" x14ac:dyDescent="0.2">
      <c r="A64" s="4552"/>
      <c r="B64" s="3912"/>
      <c r="C64" s="760"/>
      <c r="D64" s="2809"/>
      <c r="E64" s="4561"/>
      <c r="F64" s="5055"/>
      <c r="G64" s="4564"/>
      <c r="H64" s="5140"/>
      <c r="I64" s="5136"/>
      <c r="J64" s="4386"/>
      <c r="K64" s="2986" t="s">
        <v>22</v>
      </c>
      <c r="L64" s="664"/>
      <c r="M64" s="2984"/>
      <c r="N64" s="3009"/>
      <c r="O64" s="3008"/>
    </row>
    <row r="65" spans="1:20" ht="12.75" customHeight="1" x14ac:dyDescent="0.2">
      <c r="A65" s="4552"/>
      <c r="B65" s="3912"/>
      <c r="C65" s="760"/>
      <c r="D65" s="2809"/>
      <c r="E65" s="4561"/>
      <c r="F65" s="5055"/>
      <c r="G65" s="4564"/>
      <c r="H65" s="5140"/>
      <c r="I65" s="5136"/>
      <c r="J65" s="4386"/>
      <c r="K65" s="1614" t="s">
        <v>27</v>
      </c>
      <c r="L65" s="1613">
        <f>L68</f>
        <v>26.6</v>
      </c>
      <c r="M65" s="2812"/>
      <c r="N65" s="2811"/>
      <c r="O65" s="3007"/>
      <c r="R65" s="2978"/>
      <c r="S65" s="2978"/>
      <c r="T65" s="429"/>
    </row>
    <row r="66" spans="1:20" ht="13.5" thickBot="1" x14ac:dyDescent="0.25">
      <c r="A66" s="5178"/>
      <c r="B66" s="5179"/>
      <c r="C66" s="760"/>
      <c r="D66" s="3006"/>
      <c r="E66" s="4561"/>
      <c r="F66" s="5158"/>
      <c r="G66" s="4564"/>
      <c r="H66" s="5140"/>
      <c r="I66" s="5136"/>
      <c r="J66" s="4386"/>
      <c r="K66" s="1488" t="s">
        <v>32</v>
      </c>
      <c r="L66" s="1487">
        <f>L63+L65+L64</f>
        <v>2015</v>
      </c>
      <c r="M66" s="2927"/>
      <c r="N66" s="3005"/>
      <c r="O66" s="2923"/>
      <c r="R66" s="2978"/>
      <c r="S66" s="2978"/>
      <c r="T66" s="429"/>
    </row>
    <row r="67" spans="1:20" ht="18" customHeight="1" x14ac:dyDescent="0.2">
      <c r="A67" s="768" t="s">
        <v>10</v>
      </c>
      <c r="B67" s="3004" t="s">
        <v>10</v>
      </c>
      <c r="C67" s="765" t="s">
        <v>42</v>
      </c>
      <c r="D67" s="3003" t="s">
        <v>10</v>
      </c>
      <c r="E67" s="4561"/>
      <c r="F67" s="4580" t="s">
        <v>1070</v>
      </c>
      <c r="G67" s="4564"/>
      <c r="H67" s="5140"/>
      <c r="I67" s="5136"/>
      <c r="J67" s="4386"/>
      <c r="K67" s="2910" t="s">
        <v>1064</v>
      </c>
      <c r="L67" s="3002">
        <v>1988.4</v>
      </c>
      <c r="M67" s="2996"/>
      <c r="N67" s="2995"/>
      <c r="O67" s="2994"/>
      <c r="R67" s="2978"/>
      <c r="S67" s="2978"/>
      <c r="T67" s="429"/>
    </row>
    <row r="68" spans="1:20" ht="19.5" customHeight="1" thickBot="1" x14ac:dyDescent="0.25">
      <c r="A68" s="3001"/>
      <c r="B68" s="3000"/>
      <c r="C68" s="760"/>
      <c r="D68" s="2999"/>
      <c r="E68" s="4561"/>
      <c r="F68" s="4659"/>
      <c r="G68" s="4564"/>
      <c r="H68" s="5140"/>
      <c r="I68" s="5136"/>
      <c r="J68" s="4386"/>
      <c r="K68" s="2998" t="s">
        <v>27</v>
      </c>
      <c r="L68" s="2997">
        <v>26.6</v>
      </c>
      <c r="M68" s="2996"/>
      <c r="N68" s="2995"/>
      <c r="O68" s="2994"/>
      <c r="R68" s="2978"/>
      <c r="S68" s="2978"/>
      <c r="T68" s="429"/>
    </row>
    <row r="69" spans="1:20" ht="15.75" customHeight="1" thickBot="1" x14ac:dyDescent="0.25">
      <c r="A69" s="2993"/>
      <c r="B69" s="2992"/>
      <c r="C69" s="2991"/>
      <c r="D69" s="2990"/>
      <c r="E69" s="4562"/>
      <c r="F69" s="4655"/>
      <c r="G69" s="4565"/>
      <c r="H69" s="5141"/>
      <c r="I69" s="5137"/>
      <c r="J69" s="4387"/>
      <c r="K69" s="2799" t="s">
        <v>32</v>
      </c>
      <c r="L69" s="2891">
        <f>SUM(L67:L68)</f>
        <v>2015</v>
      </c>
      <c r="M69" s="2874"/>
      <c r="N69" s="2944"/>
      <c r="O69" s="2943"/>
      <c r="R69" s="2978"/>
      <c r="S69" s="2978"/>
      <c r="T69" s="429"/>
    </row>
    <row r="70" spans="1:20" ht="20.25" customHeight="1" x14ac:dyDescent="0.2">
      <c r="A70" s="4534" t="s">
        <v>10</v>
      </c>
      <c r="B70" s="4523" t="s">
        <v>10</v>
      </c>
      <c r="C70" s="5151" t="s">
        <v>44</v>
      </c>
      <c r="D70" s="3957" t="s">
        <v>1069</v>
      </c>
      <c r="E70" s="5066"/>
      <c r="F70" s="5067"/>
      <c r="G70" s="4563" t="s">
        <v>102</v>
      </c>
      <c r="H70" s="5139" t="s">
        <v>20</v>
      </c>
      <c r="I70" s="5135" t="s">
        <v>990</v>
      </c>
      <c r="J70" s="1192" t="s">
        <v>183</v>
      </c>
      <c r="K70" s="1496" t="s">
        <v>22</v>
      </c>
      <c r="L70" s="666"/>
      <c r="M70" s="5198" t="s">
        <v>1068</v>
      </c>
      <c r="N70" s="5203" t="s">
        <v>314</v>
      </c>
      <c r="O70" s="5205">
        <v>20</v>
      </c>
      <c r="R70" s="2982"/>
      <c r="S70" s="2989"/>
      <c r="T70" s="429"/>
    </row>
    <row r="71" spans="1:20" ht="12.75" customHeight="1" x14ac:dyDescent="0.2">
      <c r="A71" s="4552"/>
      <c r="B71" s="3912"/>
      <c r="C71" s="5153"/>
      <c r="D71" s="5068"/>
      <c r="E71" s="5069"/>
      <c r="F71" s="5070"/>
      <c r="G71" s="4564"/>
      <c r="H71" s="5140"/>
      <c r="I71" s="5136"/>
      <c r="J71" s="2808"/>
      <c r="K71" s="1614" t="s">
        <v>27</v>
      </c>
      <c r="L71" s="1613">
        <f>L76</f>
        <v>554.79999999999995</v>
      </c>
      <c r="M71" s="5199"/>
      <c r="N71" s="5204"/>
      <c r="O71" s="5206"/>
      <c r="R71" s="2982"/>
      <c r="S71" s="2989"/>
      <c r="T71" s="2988"/>
    </row>
    <row r="72" spans="1:20" ht="19.5" customHeight="1" x14ac:dyDescent="0.2">
      <c r="A72" s="4552"/>
      <c r="B72" s="3912"/>
      <c r="C72" s="5153"/>
      <c r="D72" s="5068"/>
      <c r="E72" s="5069"/>
      <c r="F72" s="5070"/>
      <c r="G72" s="4564"/>
      <c r="H72" s="5140"/>
      <c r="I72" s="5136"/>
      <c r="J72" s="2808"/>
      <c r="K72" s="1614" t="s">
        <v>54</v>
      </c>
      <c r="L72" s="2987"/>
      <c r="M72" s="2977"/>
      <c r="N72" s="2976"/>
      <c r="O72" s="2973"/>
      <c r="R72" s="2982"/>
      <c r="S72" s="2981"/>
      <c r="T72" s="429"/>
    </row>
    <row r="73" spans="1:20" ht="12.75" customHeight="1" x14ac:dyDescent="0.2">
      <c r="A73" s="4552"/>
      <c r="B73" s="3912"/>
      <c r="C73" s="5153"/>
      <c r="D73" s="5068"/>
      <c r="E73" s="5069"/>
      <c r="F73" s="5070"/>
      <c r="G73" s="4564"/>
      <c r="H73" s="5140"/>
      <c r="I73" s="5136"/>
      <c r="J73" s="2808"/>
      <c r="K73" s="2986" t="s">
        <v>1064</v>
      </c>
      <c r="L73" s="2985"/>
      <c r="M73" s="2984"/>
      <c r="N73" s="2976"/>
      <c r="O73" s="2983"/>
      <c r="R73" s="2982"/>
      <c r="S73" s="2981"/>
      <c r="T73" s="429"/>
    </row>
    <row r="74" spans="1:20" ht="13.5" customHeight="1" thickBot="1" x14ac:dyDescent="0.25">
      <c r="A74" s="4535"/>
      <c r="B74" s="4524"/>
      <c r="C74" s="5180"/>
      <c r="D74" s="5071"/>
      <c r="E74" s="5072"/>
      <c r="F74" s="5073"/>
      <c r="G74" s="4565"/>
      <c r="H74" s="5141"/>
      <c r="I74" s="5137"/>
      <c r="J74" s="2800"/>
      <c r="K74" s="1488" t="s">
        <v>32</v>
      </c>
      <c r="L74" s="1487">
        <f>L70+L71+L72+L73</f>
        <v>554.79999999999995</v>
      </c>
      <c r="M74" s="2980"/>
      <c r="N74" s="2907"/>
      <c r="O74" s="2969"/>
      <c r="R74" s="2979"/>
      <c r="S74" s="2896"/>
      <c r="T74" s="429"/>
    </row>
    <row r="75" spans="1:20" ht="26.25" customHeight="1" x14ac:dyDescent="0.2">
      <c r="A75" s="4607" t="s">
        <v>10</v>
      </c>
      <c r="B75" s="3911" t="s">
        <v>10</v>
      </c>
      <c r="C75" s="5151" t="s">
        <v>44</v>
      </c>
      <c r="D75" s="5145" t="s">
        <v>33</v>
      </c>
      <c r="E75" s="4661"/>
      <c r="F75" s="2899" t="s">
        <v>1067</v>
      </c>
      <c r="G75" s="4566" t="s">
        <v>102</v>
      </c>
      <c r="H75" s="5139" t="s">
        <v>20</v>
      </c>
      <c r="I75" s="5214" t="s">
        <v>990</v>
      </c>
      <c r="J75" s="1192" t="s">
        <v>183</v>
      </c>
      <c r="K75" s="2952" t="s">
        <v>22</v>
      </c>
      <c r="L75" s="2917">
        <v>0</v>
      </c>
      <c r="M75" s="2920" t="s">
        <v>1066</v>
      </c>
      <c r="N75" s="2957" t="s">
        <v>381</v>
      </c>
      <c r="O75" s="2921">
        <v>3500</v>
      </c>
      <c r="R75" s="2978"/>
      <c r="S75" s="2978"/>
      <c r="T75" s="429"/>
    </row>
    <row r="76" spans="1:20" ht="25.5" x14ac:dyDescent="0.2">
      <c r="A76" s="4608"/>
      <c r="B76" s="3912"/>
      <c r="C76" s="5153"/>
      <c r="D76" s="5146"/>
      <c r="E76" s="5154"/>
      <c r="F76" s="2897"/>
      <c r="G76" s="4567"/>
      <c r="H76" s="5140"/>
      <c r="I76" s="5215"/>
      <c r="J76" s="2808"/>
      <c r="K76" s="2946" t="s">
        <v>27</v>
      </c>
      <c r="L76" s="2937">
        <v>554.79999999999995</v>
      </c>
      <c r="M76" s="2977" t="s">
        <v>1065</v>
      </c>
      <c r="N76" s="2976" t="s">
        <v>214</v>
      </c>
      <c r="O76" s="2973">
        <v>110</v>
      </c>
    </row>
    <row r="77" spans="1:20" x14ac:dyDescent="0.2">
      <c r="A77" s="4608"/>
      <c r="B77" s="3912"/>
      <c r="C77" s="5153"/>
      <c r="D77" s="5146"/>
      <c r="E77" s="5154"/>
      <c r="F77" s="2897"/>
      <c r="G77" s="4567"/>
      <c r="H77" s="5140"/>
      <c r="I77" s="5215"/>
      <c r="J77" s="2808"/>
      <c r="K77" s="2946" t="s">
        <v>54</v>
      </c>
      <c r="L77" s="2925"/>
      <c r="M77" s="2974"/>
      <c r="N77" s="2894"/>
      <c r="O77" s="2973"/>
    </row>
    <row r="78" spans="1:20" x14ac:dyDescent="0.2">
      <c r="A78" s="4608"/>
      <c r="B78" s="3912"/>
      <c r="C78" s="5153"/>
      <c r="D78" s="5146"/>
      <c r="E78" s="5154"/>
      <c r="F78" s="2897"/>
      <c r="G78" s="4567"/>
      <c r="H78" s="5140"/>
      <c r="I78" s="5215"/>
      <c r="J78" s="2808"/>
      <c r="K78" s="2975" t="s">
        <v>1064</v>
      </c>
      <c r="L78" s="2925"/>
      <c r="M78" s="2974"/>
      <c r="N78" s="2894"/>
      <c r="O78" s="2973"/>
    </row>
    <row r="79" spans="1:20" ht="13.5" thickBot="1" x14ac:dyDescent="0.25">
      <c r="A79" s="4609"/>
      <c r="B79" s="3913"/>
      <c r="C79" s="5152"/>
      <c r="D79" s="5147"/>
      <c r="E79" s="4662"/>
      <c r="F79" s="2972"/>
      <c r="G79" s="4568"/>
      <c r="H79" s="5141"/>
      <c r="I79" s="5215"/>
      <c r="J79" s="2800"/>
      <c r="K79" s="2971" t="s">
        <v>32</v>
      </c>
      <c r="L79" s="2913">
        <f>SUM(L75:L78)</f>
        <v>554.79999999999995</v>
      </c>
      <c r="M79" s="2970"/>
      <c r="N79" s="2907"/>
      <c r="O79" s="2969"/>
    </row>
    <row r="80" spans="1:20" ht="19.5" customHeight="1" thickBot="1" x14ac:dyDescent="0.25">
      <c r="A80" s="835" t="s">
        <v>10</v>
      </c>
      <c r="B80" s="2871" t="s">
        <v>10</v>
      </c>
      <c r="C80" s="5166" t="s">
        <v>50</v>
      </c>
      <c r="D80" s="4031"/>
      <c r="E80" s="4031"/>
      <c r="F80" s="4031"/>
      <c r="G80" s="4031"/>
      <c r="H80" s="4031"/>
      <c r="I80" s="4031"/>
      <c r="J80" s="4042"/>
      <c r="K80" s="2794" t="s">
        <v>32</v>
      </c>
      <c r="L80" s="2793">
        <f>L25+L34+L47+L66+L74</f>
        <v>2913.6000000000004</v>
      </c>
      <c r="M80" s="2968"/>
      <c r="N80" s="2967"/>
      <c r="O80" s="2966"/>
    </row>
    <row r="81" spans="1:18" ht="24.75" customHeight="1" thickBot="1" x14ac:dyDescent="0.25">
      <c r="A81" s="4607" t="s">
        <v>10</v>
      </c>
      <c r="B81" s="3911" t="s">
        <v>33</v>
      </c>
      <c r="C81" s="2965" t="s">
        <v>1063</v>
      </c>
      <c r="D81" s="2964"/>
      <c r="E81" s="2963"/>
      <c r="F81" s="2960"/>
      <c r="G81" s="2960"/>
      <c r="H81" s="2962"/>
      <c r="I81" s="2961"/>
      <c r="J81" s="2960"/>
      <c r="K81" s="2960"/>
      <c r="L81" s="2960"/>
      <c r="M81" s="2960"/>
      <c r="N81" s="2960"/>
      <c r="O81" s="2959"/>
    </row>
    <row r="82" spans="1:18" ht="38.25" x14ac:dyDescent="0.2">
      <c r="A82" s="4608"/>
      <c r="B82" s="3912"/>
      <c r="C82" s="5208"/>
      <c r="D82" s="5209"/>
      <c r="E82" s="5209"/>
      <c r="F82" s="5209"/>
      <c r="G82" s="5209"/>
      <c r="H82" s="5209"/>
      <c r="I82" s="5209"/>
      <c r="J82" s="5209"/>
      <c r="K82" s="5209"/>
      <c r="L82" s="5210"/>
      <c r="M82" s="2958" t="s">
        <v>1062</v>
      </c>
      <c r="N82" s="2957" t="s">
        <v>1061</v>
      </c>
      <c r="O82" s="2956">
        <v>1</v>
      </c>
    </row>
    <row r="83" spans="1:18" ht="26.25" thickBot="1" x14ac:dyDescent="0.25">
      <c r="A83" s="4609"/>
      <c r="B83" s="3913"/>
      <c r="C83" s="5211"/>
      <c r="D83" s="5212"/>
      <c r="E83" s="5212"/>
      <c r="F83" s="5212"/>
      <c r="G83" s="5212"/>
      <c r="H83" s="5212"/>
      <c r="I83" s="5212"/>
      <c r="J83" s="5212"/>
      <c r="K83" s="5212"/>
      <c r="L83" s="5213"/>
      <c r="M83" s="455" t="s">
        <v>1060</v>
      </c>
      <c r="N83" s="2955"/>
      <c r="O83" s="2954"/>
    </row>
    <row r="84" spans="1:18" ht="12.75" customHeight="1" x14ac:dyDescent="0.2">
      <c r="A84" s="5131" t="s">
        <v>10</v>
      </c>
      <c r="B84" s="3911" t="s">
        <v>33</v>
      </c>
      <c r="C84" s="765" t="s">
        <v>10</v>
      </c>
      <c r="D84" s="3957" t="s">
        <v>1059</v>
      </c>
      <c r="E84" s="5066"/>
      <c r="F84" s="5067"/>
      <c r="G84" s="4563" t="s">
        <v>480</v>
      </c>
      <c r="H84" s="5167" t="s">
        <v>20</v>
      </c>
      <c r="I84" s="5135" t="s">
        <v>78</v>
      </c>
      <c r="J84" s="1192" t="s">
        <v>183</v>
      </c>
      <c r="K84" s="1496" t="s">
        <v>22</v>
      </c>
      <c r="L84" s="2953">
        <f>L89+L92+L95+L98+L102+L105+L107+L111+L114+L117+L119+L121+L123+L126+L129+L132+L134+L136+L138+L140+L142+L144+L147+L149</f>
        <v>217</v>
      </c>
      <c r="M84" s="2939"/>
      <c r="N84" s="2938"/>
      <c r="O84" s="2952"/>
    </row>
    <row r="85" spans="1:18" x14ac:dyDescent="0.2">
      <c r="A85" s="5155"/>
      <c r="B85" s="3912"/>
      <c r="C85" s="760"/>
      <c r="D85" s="5068"/>
      <c r="E85" s="5069"/>
      <c r="F85" s="5070"/>
      <c r="G85" s="4564"/>
      <c r="H85" s="5140"/>
      <c r="I85" s="5136"/>
      <c r="J85" s="2808"/>
      <c r="K85" s="1614" t="s">
        <v>27</v>
      </c>
      <c r="L85" s="2948"/>
      <c r="M85" s="2951"/>
      <c r="N85" s="2950"/>
      <c r="O85" s="2949"/>
      <c r="Q85" s="365"/>
      <c r="R85" s="365"/>
    </row>
    <row r="86" spans="1:18" x14ac:dyDescent="0.2">
      <c r="A86" s="5155"/>
      <c r="B86" s="3912"/>
      <c r="C86" s="760"/>
      <c r="D86" s="5068"/>
      <c r="E86" s="5069"/>
      <c r="F86" s="5070"/>
      <c r="G86" s="4564"/>
      <c r="H86" s="5140"/>
      <c r="I86" s="5136"/>
      <c r="J86" s="2808"/>
      <c r="K86" s="1614" t="s">
        <v>25</v>
      </c>
      <c r="L86" s="2948">
        <f>L145</f>
        <v>306.3</v>
      </c>
      <c r="M86" s="2951"/>
      <c r="N86" s="2950"/>
      <c r="O86" s="2949"/>
    </row>
    <row r="87" spans="1:18" x14ac:dyDescent="0.2">
      <c r="A87" s="5155"/>
      <c r="B87" s="3912"/>
      <c r="C87" s="760"/>
      <c r="D87" s="5068"/>
      <c r="E87" s="5069"/>
      <c r="F87" s="5070"/>
      <c r="G87" s="4564"/>
      <c r="H87" s="5140"/>
      <c r="I87" s="5136"/>
      <c r="J87" s="2808"/>
      <c r="K87" s="1614"/>
      <c r="L87" s="2948"/>
      <c r="M87" s="2947"/>
      <c r="N87" s="2811"/>
      <c r="O87" s="2946"/>
    </row>
    <row r="88" spans="1:18" ht="13.5" thickBot="1" x14ac:dyDescent="0.25">
      <c r="A88" s="5132"/>
      <c r="B88" s="3913"/>
      <c r="C88" s="2802"/>
      <c r="D88" s="5071"/>
      <c r="E88" s="5072"/>
      <c r="F88" s="5073"/>
      <c r="G88" s="5202"/>
      <c r="H88" s="5207"/>
      <c r="I88" s="5136"/>
      <c r="J88" s="2800"/>
      <c r="K88" s="2945" t="s">
        <v>32</v>
      </c>
      <c r="L88" s="1517">
        <f>L84+L85+L86+L87</f>
        <v>523.29999999999995</v>
      </c>
      <c r="M88" s="2874"/>
      <c r="N88" s="2944"/>
      <c r="O88" s="2943"/>
    </row>
    <row r="89" spans="1:18" ht="26.25" customHeight="1" x14ac:dyDescent="0.2">
      <c r="A89" s="5131" t="s">
        <v>10</v>
      </c>
      <c r="B89" s="3911" t="s">
        <v>33</v>
      </c>
      <c r="C89" s="5151" t="s">
        <v>10</v>
      </c>
      <c r="D89" s="5145" t="s">
        <v>10</v>
      </c>
      <c r="E89" s="4661"/>
      <c r="F89" s="5133" t="s">
        <v>1058</v>
      </c>
      <c r="G89" s="4563" t="s">
        <v>480</v>
      </c>
      <c r="H89" s="5139" t="s">
        <v>20</v>
      </c>
      <c r="I89" s="2942" t="s">
        <v>78</v>
      </c>
      <c r="J89" s="4385" t="s">
        <v>1057</v>
      </c>
      <c r="K89" s="2910" t="s">
        <v>22</v>
      </c>
      <c r="L89" s="2941">
        <v>1.2</v>
      </c>
      <c r="M89" s="2939" t="s">
        <v>1056</v>
      </c>
      <c r="N89" s="2938" t="s">
        <v>214</v>
      </c>
      <c r="O89" s="2921">
        <v>3600</v>
      </c>
    </row>
    <row r="90" spans="1:18" x14ac:dyDescent="0.2">
      <c r="A90" s="5155"/>
      <c r="B90" s="3912"/>
      <c r="C90" s="5153"/>
      <c r="D90" s="5146"/>
      <c r="E90" s="5154"/>
      <c r="F90" s="5138"/>
      <c r="G90" s="4564"/>
      <c r="H90" s="5140"/>
      <c r="I90" s="2808"/>
      <c r="J90" s="4386"/>
      <c r="K90" s="2926" t="s">
        <v>27</v>
      </c>
      <c r="L90" s="2925"/>
      <c r="M90" s="2927"/>
      <c r="N90" s="2924"/>
      <c r="O90" s="2923"/>
    </row>
    <row r="91" spans="1:18" ht="13.5" thickBot="1" x14ac:dyDescent="0.25">
      <c r="A91" s="5132"/>
      <c r="B91" s="3913"/>
      <c r="C91" s="5152"/>
      <c r="D91" s="5147"/>
      <c r="E91" s="4662"/>
      <c r="F91" s="5134"/>
      <c r="G91" s="4565"/>
      <c r="H91" s="5140"/>
      <c r="I91" s="2800"/>
      <c r="J91" s="4387"/>
      <c r="K91" s="2914" t="s">
        <v>32</v>
      </c>
      <c r="L91" s="2913">
        <f>SUM(L89:L90)</f>
        <v>1.2</v>
      </c>
      <c r="M91" s="2912"/>
      <c r="N91" s="2918"/>
      <c r="O91" s="2911"/>
    </row>
    <row r="92" spans="1:18" ht="38.25" x14ac:dyDescent="0.2">
      <c r="A92" s="5131" t="s">
        <v>10</v>
      </c>
      <c r="B92" s="3911" t="s">
        <v>33</v>
      </c>
      <c r="C92" s="5151" t="s">
        <v>10</v>
      </c>
      <c r="D92" s="5145" t="s">
        <v>33</v>
      </c>
      <c r="E92" s="4661"/>
      <c r="F92" s="5133" t="s">
        <v>1055</v>
      </c>
      <c r="G92" s="4563" t="s">
        <v>480</v>
      </c>
      <c r="H92" s="5140"/>
      <c r="I92" s="5135" t="s">
        <v>78</v>
      </c>
      <c r="J92" s="4385" t="s">
        <v>1015</v>
      </c>
      <c r="K92" s="2910" t="s">
        <v>22</v>
      </c>
      <c r="L92" s="2917">
        <v>20</v>
      </c>
      <c r="M92" s="2939" t="s">
        <v>1054</v>
      </c>
      <c r="N92" s="2940" t="s">
        <v>214</v>
      </c>
      <c r="O92" s="2919">
        <v>5000</v>
      </c>
    </row>
    <row r="93" spans="1:18" x14ac:dyDescent="0.2">
      <c r="A93" s="5155"/>
      <c r="B93" s="3912"/>
      <c r="C93" s="5153"/>
      <c r="D93" s="5146"/>
      <c r="E93" s="5154"/>
      <c r="F93" s="5138"/>
      <c r="G93" s="4564"/>
      <c r="H93" s="5140"/>
      <c r="I93" s="5136"/>
      <c r="J93" s="4386"/>
      <c r="K93" s="2926" t="s">
        <v>27</v>
      </c>
      <c r="L93" s="2925"/>
      <c r="M93" s="2927"/>
      <c r="N93" s="2924"/>
      <c r="O93" s="2923"/>
    </row>
    <row r="94" spans="1:18" ht="13.5" thickBot="1" x14ac:dyDescent="0.25">
      <c r="A94" s="5132"/>
      <c r="B94" s="3913"/>
      <c r="C94" s="5152"/>
      <c r="D94" s="5147"/>
      <c r="E94" s="4662"/>
      <c r="F94" s="5134"/>
      <c r="G94" s="4565"/>
      <c r="H94" s="5141"/>
      <c r="I94" s="5137"/>
      <c r="J94" s="4387"/>
      <c r="K94" s="2914" t="s">
        <v>32</v>
      </c>
      <c r="L94" s="2913">
        <f>SUM(L92:L93)</f>
        <v>20</v>
      </c>
      <c r="M94" s="2912"/>
      <c r="N94" s="2918"/>
      <c r="O94" s="2911"/>
    </row>
    <row r="95" spans="1:18" ht="26.25" customHeight="1" x14ac:dyDescent="0.2">
      <c r="A95" s="5131" t="s">
        <v>10</v>
      </c>
      <c r="B95" s="3911" t="s">
        <v>33</v>
      </c>
      <c r="C95" s="5151" t="s">
        <v>10</v>
      </c>
      <c r="D95" s="5145" t="s">
        <v>38</v>
      </c>
      <c r="E95" s="4661"/>
      <c r="F95" s="5133" t="s">
        <v>1053</v>
      </c>
      <c r="G95" s="4563" t="s">
        <v>480</v>
      </c>
      <c r="H95" s="5139" t="s">
        <v>20</v>
      </c>
      <c r="I95" s="5135" t="s">
        <v>78</v>
      </c>
      <c r="J95" s="4385" t="s">
        <v>1015</v>
      </c>
      <c r="K95" s="2910" t="s">
        <v>22</v>
      </c>
      <c r="L95" s="2917">
        <v>0</v>
      </c>
      <c r="M95" s="2939" t="s">
        <v>1053</v>
      </c>
      <c r="N95" s="2938"/>
      <c r="O95" s="2921"/>
    </row>
    <row r="96" spans="1:18" x14ac:dyDescent="0.2">
      <c r="A96" s="5155"/>
      <c r="B96" s="3912"/>
      <c r="C96" s="5153"/>
      <c r="D96" s="5146"/>
      <c r="E96" s="5154"/>
      <c r="F96" s="5138"/>
      <c r="G96" s="4564"/>
      <c r="H96" s="5140"/>
      <c r="I96" s="5136"/>
      <c r="J96" s="4386"/>
      <c r="K96" s="2926" t="s">
        <v>27</v>
      </c>
      <c r="L96" s="2925">
        <v>0</v>
      </c>
      <c r="M96" s="2927"/>
      <c r="N96" s="2924"/>
      <c r="O96" s="2923"/>
    </row>
    <row r="97" spans="1:18" ht="13.5" thickBot="1" x14ac:dyDescent="0.25">
      <c r="A97" s="5132"/>
      <c r="B97" s="3913"/>
      <c r="C97" s="5152"/>
      <c r="D97" s="5147"/>
      <c r="E97" s="4662"/>
      <c r="F97" s="5134"/>
      <c r="G97" s="4565"/>
      <c r="H97" s="5140"/>
      <c r="I97" s="5137"/>
      <c r="J97" s="4387"/>
      <c r="K97" s="2914" t="s">
        <v>32</v>
      </c>
      <c r="L97" s="2913">
        <f>SUM(L95:L96)</f>
        <v>0</v>
      </c>
      <c r="M97" s="2912"/>
      <c r="N97" s="2918"/>
      <c r="O97" s="2911"/>
    </row>
    <row r="98" spans="1:18" ht="38.25" x14ac:dyDescent="0.2">
      <c r="A98" s="5131" t="s">
        <v>10</v>
      </c>
      <c r="B98" s="3911" t="s">
        <v>33</v>
      </c>
      <c r="C98" s="5151" t="s">
        <v>10</v>
      </c>
      <c r="D98" s="5145" t="s">
        <v>42</v>
      </c>
      <c r="E98" s="4661"/>
      <c r="F98" s="5133" t="s">
        <v>1052</v>
      </c>
      <c r="G98" s="4563" t="s">
        <v>480</v>
      </c>
      <c r="H98" s="5140"/>
      <c r="I98" s="5135" t="s">
        <v>78</v>
      </c>
      <c r="J98" s="4385" t="s">
        <v>1011</v>
      </c>
      <c r="K98" s="2910" t="s">
        <v>22</v>
      </c>
      <c r="L98" s="2917">
        <v>20</v>
      </c>
      <c r="M98" s="1595" t="s">
        <v>1051</v>
      </c>
      <c r="N98" s="2938" t="s">
        <v>214</v>
      </c>
      <c r="O98" s="2921">
        <v>2000</v>
      </c>
    </row>
    <row r="99" spans="1:18" x14ac:dyDescent="0.2">
      <c r="A99" s="5155"/>
      <c r="B99" s="3912"/>
      <c r="C99" s="5153"/>
      <c r="D99" s="5146"/>
      <c r="E99" s="5154"/>
      <c r="F99" s="5138"/>
      <c r="G99" s="4564"/>
      <c r="H99" s="5140"/>
      <c r="I99" s="5136"/>
      <c r="J99" s="4386"/>
      <c r="K99" s="2936" t="s">
        <v>25</v>
      </c>
      <c r="L99" s="2937"/>
      <c r="M99" s="2927"/>
      <c r="N99" s="2924"/>
      <c r="O99" s="2923"/>
    </row>
    <row r="100" spans="1:18" x14ac:dyDescent="0.2">
      <c r="A100" s="5155"/>
      <c r="B100" s="3912"/>
      <c r="C100" s="5153"/>
      <c r="D100" s="5146"/>
      <c r="E100" s="5154"/>
      <c r="F100" s="5138"/>
      <c r="G100" s="4564"/>
      <c r="H100" s="5140"/>
      <c r="I100" s="5136"/>
      <c r="J100" s="4386"/>
      <c r="K100" s="2926" t="s">
        <v>27</v>
      </c>
      <c r="L100" s="2925"/>
      <c r="M100" s="2927"/>
      <c r="N100" s="2924"/>
      <c r="O100" s="2923"/>
    </row>
    <row r="101" spans="1:18" ht="13.5" customHeight="1" thickBot="1" x14ac:dyDescent="0.25">
      <c r="A101" s="5132"/>
      <c r="B101" s="3913"/>
      <c r="C101" s="5152"/>
      <c r="D101" s="5147"/>
      <c r="E101" s="4662"/>
      <c r="F101" s="5134"/>
      <c r="G101" s="4565"/>
      <c r="H101" s="5141"/>
      <c r="I101" s="5137"/>
      <c r="J101" s="4387"/>
      <c r="K101" s="2914" t="s">
        <v>32</v>
      </c>
      <c r="L101" s="2913">
        <f>SUM(L98:L100)</f>
        <v>20</v>
      </c>
      <c r="M101" s="2912"/>
      <c r="N101" s="2918"/>
      <c r="O101" s="2911"/>
    </row>
    <row r="102" spans="1:18" ht="28.5" customHeight="1" x14ac:dyDescent="0.2">
      <c r="A102" s="5131" t="s">
        <v>10</v>
      </c>
      <c r="B102" s="3911" t="s">
        <v>33</v>
      </c>
      <c r="C102" s="5151" t="s">
        <v>10</v>
      </c>
      <c r="D102" s="5145" t="s">
        <v>44</v>
      </c>
      <c r="E102" s="4661"/>
      <c r="F102" s="5133" t="s">
        <v>1050</v>
      </c>
      <c r="G102" s="4563" t="s">
        <v>480</v>
      </c>
      <c r="H102" s="5139" t="s">
        <v>20</v>
      </c>
      <c r="I102" s="5135" t="s">
        <v>78</v>
      </c>
      <c r="J102" s="4385" t="s">
        <v>1015</v>
      </c>
      <c r="K102" s="2910" t="s">
        <v>22</v>
      </c>
      <c r="L102" s="2933">
        <v>3</v>
      </c>
      <c r="M102" s="1595" t="s">
        <v>1049</v>
      </c>
      <c r="N102" s="2922" t="s">
        <v>381</v>
      </c>
      <c r="O102" s="2921">
        <v>15</v>
      </c>
    </row>
    <row r="103" spans="1:18" ht="12.75" customHeight="1" x14ac:dyDescent="0.2">
      <c r="A103" s="5155"/>
      <c r="B103" s="3912"/>
      <c r="C103" s="5153"/>
      <c r="D103" s="5146"/>
      <c r="E103" s="5154"/>
      <c r="F103" s="5138"/>
      <c r="G103" s="4564"/>
      <c r="H103" s="5140"/>
      <c r="I103" s="5136"/>
      <c r="J103" s="4386"/>
      <c r="K103" s="2926" t="s">
        <v>27</v>
      </c>
      <c r="L103" s="2925"/>
      <c r="M103" s="2927"/>
      <c r="N103" s="2924"/>
      <c r="O103" s="2923"/>
    </row>
    <row r="104" spans="1:18" ht="13.5" thickBot="1" x14ac:dyDescent="0.25">
      <c r="A104" s="5132"/>
      <c r="B104" s="3913"/>
      <c r="C104" s="5152"/>
      <c r="D104" s="5147"/>
      <c r="E104" s="4662"/>
      <c r="F104" s="5134"/>
      <c r="G104" s="4565"/>
      <c r="H104" s="5140"/>
      <c r="I104" s="5137"/>
      <c r="J104" s="4387"/>
      <c r="K104" s="2914" t="s">
        <v>32</v>
      </c>
      <c r="L104" s="2913">
        <f>SUM(L102:L103)</f>
        <v>3</v>
      </c>
      <c r="M104" s="2912"/>
      <c r="N104" s="2918"/>
      <c r="O104" s="2911"/>
    </row>
    <row r="105" spans="1:18" ht="25.5" x14ac:dyDescent="0.2">
      <c r="A105" s="5131" t="s">
        <v>10</v>
      </c>
      <c r="B105" s="3911" t="s">
        <v>33</v>
      </c>
      <c r="C105" s="5151" t="s">
        <v>10</v>
      </c>
      <c r="D105" s="5145" t="s">
        <v>47</v>
      </c>
      <c r="E105" s="4661"/>
      <c r="F105" s="5133" t="s">
        <v>1048</v>
      </c>
      <c r="G105" s="4563" t="s">
        <v>480</v>
      </c>
      <c r="H105" s="5140"/>
      <c r="I105" s="5135" t="s">
        <v>78</v>
      </c>
      <c r="J105" s="4385" t="s">
        <v>1015</v>
      </c>
      <c r="K105" s="2910" t="s">
        <v>22</v>
      </c>
      <c r="L105" s="2917">
        <v>5</v>
      </c>
      <c r="M105" s="1595" t="s">
        <v>1047</v>
      </c>
      <c r="N105" s="2922" t="s">
        <v>214</v>
      </c>
      <c r="O105" s="2921">
        <v>1</v>
      </c>
    </row>
    <row r="106" spans="1:18" ht="13.5" thickBot="1" x14ac:dyDescent="0.25">
      <c r="A106" s="5132"/>
      <c r="B106" s="3913"/>
      <c r="C106" s="5152"/>
      <c r="D106" s="5147"/>
      <c r="E106" s="4662"/>
      <c r="F106" s="5134"/>
      <c r="G106" s="4565"/>
      <c r="H106" s="5141"/>
      <c r="I106" s="5137"/>
      <c r="J106" s="4387"/>
      <c r="K106" s="2914" t="s">
        <v>32</v>
      </c>
      <c r="L106" s="2913">
        <f>SUM(L105:L105)</f>
        <v>5</v>
      </c>
      <c r="M106" s="2912"/>
      <c r="N106" s="2918"/>
      <c r="O106" s="2911"/>
    </row>
    <row r="107" spans="1:18" ht="30" customHeight="1" x14ac:dyDescent="0.2">
      <c r="A107" s="5131" t="s">
        <v>10</v>
      </c>
      <c r="B107" s="3911" t="s">
        <v>33</v>
      </c>
      <c r="C107" s="5151" t="s">
        <v>10</v>
      </c>
      <c r="D107" s="5145" t="s">
        <v>63</v>
      </c>
      <c r="E107" s="4661"/>
      <c r="F107" s="5133" t="s">
        <v>1046</v>
      </c>
      <c r="G107" s="4563" t="s">
        <v>480</v>
      </c>
      <c r="H107" s="5139" t="s">
        <v>20</v>
      </c>
      <c r="I107" s="5135" t="s">
        <v>78</v>
      </c>
      <c r="J107" s="4385" t="s">
        <v>1034</v>
      </c>
      <c r="K107" s="2910" t="s">
        <v>22</v>
      </c>
      <c r="L107" s="2917">
        <v>20</v>
      </c>
      <c r="M107" s="5200" t="s">
        <v>1045</v>
      </c>
      <c r="N107" s="2922" t="s">
        <v>314</v>
      </c>
      <c r="O107" s="2921">
        <v>80</v>
      </c>
    </row>
    <row r="108" spans="1:18" x14ac:dyDescent="0.2">
      <c r="A108" s="5155"/>
      <c r="B108" s="3912"/>
      <c r="C108" s="5153"/>
      <c r="D108" s="5146"/>
      <c r="E108" s="5154"/>
      <c r="F108" s="5138"/>
      <c r="G108" s="4564"/>
      <c r="H108" s="5140"/>
      <c r="I108" s="5136"/>
      <c r="J108" s="4386"/>
      <c r="K108" s="2936" t="s">
        <v>25</v>
      </c>
      <c r="L108" s="2925"/>
      <c r="M108" s="5201"/>
      <c r="N108" s="2924"/>
      <c r="O108" s="2923"/>
    </row>
    <row r="109" spans="1:18" x14ac:dyDescent="0.2">
      <c r="A109" s="5155"/>
      <c r="B109" s="3912"/>
      <c r="C109" s="5153"/>
      <c r="D109" s="5146"/>
      <c r="E109" s="5154"/>
      <c r="F109" s="5138"/>
      <c r="G109" s="4564"/>
      <c r="H109" s="5140"/>
      <c r="I109" s="5136"/>
      <c r="J109" s="4386"/>
      <c r="K109" s="2926" t="s">
        <v>27</v>
      </c>
      <c r="L109" s="2925"/>
      <c r="M109" s="2927"/>
      <c r="N109" s="2924"/>
      <c r="O109" s="2923"/>
    </row>
    <row r="110" spans="1:18" ht="13.5" thickBot="1" x14ac:dyDescent="0.25">
      <c r="A110" s="5132"/>
      <c r="B110" s="3913"/>
      <c r="C110" s="5152"/>
      <c r="D110" s="5147"/>
      <c r="E110" s="4662"/>
      <c r="F110" s="5134"/>
      <c r="G110" s="4565"/>
      <c r="H110" s="5140"/>
      <c r="I110" s="5137"/>
      <c r="J110" s="4387"/>
      <c r="K110" s="2914" t="s">
        <v>32</v>
      </c>
      <c r="L110" s="2913">
        <f>SUM(L107:L109)</f>
        <v>20</v>
      </c>
      <c r="M110" s="2912"/>
      <c r="N110" s="2918"/>
      <c r="O110" s="2911"/>
    </row>
    <row r="111" spans="1:18" ht="25.5" x14ac:dyDescent="0.2">
      <c r="A111" s="5131" t="s">
        <v>10</v>
      </c>
      <c r="B111" s="3911" t="s">
        <v>33</v>
      </c>
      <c r="C111" s="5151" t="s">
        <v>10</v>
      </c>
      <c r="D111" s="5145" t="s">
        <v>66</v>
      </c>
      <c r="E111" s="4661"/>
      <c r="F111" s="5133" t="s">
        <v>1044</v>
      </c>
      <c r="G111" s="4563" t="s">
        <v>480</v>
      </c>
      <c r="H111" s="5140"/>
      <c r="I111" s="5135" t="s">
        <v>78</v>
      </c>
      <c r="J111" s="4385" t="s">
        <v>1015</v>
      </c>
      <c r="K111" s="2910" t="s">
        <v>22</v>
      </c>
      <c r="L111" s="2935">
        <v>3.97</v>
      </c>
      <c r="M111" s="1595" t="s">
        <v>1043</v>
      </c>
      <c r="N111" s="2922" t="s">
        <v>214</v>
      </c>
      <c r="O111" s="2921">
        <v>40</v>
      </c>
      <c r="R111" s="365"/>
    </row>
    <row r="112" spans="1:18" x14ac:dyDescent="0.2">
      <c r="A112" s="5155"/>
      <c r="B112" s="3912"/>
      <c r="C112" s="5153"/>
      <c r="D112" s="5146"/>
      <c r="E112" s="5154"/>
      <c r="F112" s="5138"/>
      <c r="G112" s="4564"/>
      <c r="H112" s="5140"/>
      <c r="I112" s="5136"/>
      <c r="J112" s="4386"/>
      <c r="K112" s="2926" t="s">
        <v>27</v>
      </c>
      <c r="L112" s="2925"/>
      <c r="M112" s="2927"/>
      <c r="N112" s="2924"/>
      <c r="O112" s="2923"/>
      <c r="R112" s="365"/>
    </row>
    <row r="113" spans="1:18" ht="13.5" thickBot="1" x14ac:dyDescent="0.25">
      <c r="A113" s="5132"/>
      <c r="B113" s="3913"/>
      <c r="C113" s="5152"/>
      <c r="D113" s="5147"/>
      <c r="E113" s="4662"/>
      <c r="F113" s="5134"/>
      <c r="G113" s="4565"/>
      <c r="H113" s="5141"/>
      <c r="I113" s="5137"/>
      <c r="J113" s="4387"/>
      <c r="K113" s="2914" t="s">
        <v>32</v>
      </c>
      <c r="L113" s="2932">
        <f>SUM(L111:L112)</f>
        <v>3.97</v>
      </c>
      <c r="M113" s="2912"/>
      <c r="N113" s="2918"/>
      <c r="O113" s="2911"/>
      <c r="R113" s="365"/>
    </row>
    <row r="114" spans="1:18" ht="25.5" x14ac:dyDescent="0.2">
      <c r="A114" s="5131" t="s">
        <v>10</v>
      </c>
      <c r="B114" s="3911" t="s">
        <v>33</v>
      </c>
      <c r="C114" s="5151" t="s">
        <v>10</v>
      </c>
      <c r="D114" s="5145" t="s">
        <v>68</v>
      </c>
      <c r="E114" s="4661"/>
      <c r="F114" s="5133" t="s">
        <v>1042</v>
      </c>
      <c r="G114" s="4563" t="s">
        <v>480</v>
      </c>
      <c r="H114" s="5139" t="s">
        <v>20</v>
      </c>
      <c r="I114" s="5135" t="s">
        <v>78</v>
      </c>
      <c r="J114" s="4385" t="s">
        <v>1015</v>
      </c>
      <c r="K114" s="2910" t="s">
        <v>22</v>
      </c>
      <c r="L114" s="2934">
        <v>3.33</v>
      </c>
      <c r="M114" s="2920" t="s">
        <v>1041</v>
      </c>
      <c r="N114" s="2922" t="s">
        <v>214</v>
      </c>
      <c r="O114" s="2921">
        <v>40</v>
      </c>
      <c r="R114" s="365"/>
    </row>
    <row r="115" spans="1:18" x14ac:dyDescent="0.2">
      <c r="A115" s="5155"/>
      <c r="B115" s="3912"/>
      <c r="C115" s="5153"/>
      <c r="D115" s="5146"/>
      <c r="E115" s="5154"/>
      <c r="F115" s="5138"/>
      <c r="G115" s="4564"/>
      <c r="H115" s="5140"/>
      <c r="I115" s="5136"/>
      <c r="J115" s="4386"/>
      <c r="K115" s="2926" t="s">
        <v>27</v>
      </c>
      <c r="L115" s="2925"/>
      <c r="M115" s="2927"/>
      <c r="N115" s="2924"/>
      <c r="O115" s="2923"/>
      <c r="R115" s="365"/>
    </row>
    <row r="116" spans="1:18" ht="13.5" thickBot="1" x14ac:dyDescent="0.25">
      <c r="A116" s="5132"/>
      <c r="B116" s="3913"/>
      <c r="C116" s="5152"/>
      <c r="D116" s="5147"/>
      <c r="E116" s="4662"/>
      <c r="F116" s="5134"/>
      <c r="G116" s="4565"/>
      <c r="H116" s="5140"/>
      <c r="I116" s="5137"/>
      <c r="J116" s="4387"/>
      <c r="K116" s="2914" t="s">
        <v>32</v>
      </c>
      <c r="L116" s="2932">
        <f>SUM(L114:L115)</f>
        <v>3.33</v>
      </c>
      <c r="M116" s="2912"/>
      <c r="N116" s="2918"/>
      <c r="O116" s="2911"/>
      <c r="R116" s="365"/>
    </row>
    <row r="117" spans="1:18" ht="24.75" customHeight="1" x14ac:dyDescent="0.2">
      <c r="A117" s="5131" t="s">
        <v>10</v>
      </c>
      <c r="B117" s="3911" t="s">
        <v>33</v>
      </c>
      <c r="C117" s="5151" t="s">
        <v>10</v>
      </c>
      <c r="D117" s="5145" t="s">
        <v>72</v>
      </c>
      <c r="E117" s="4661"/>
      <c r="F117" s="5133" t="s">
        <v>1040</v>
      </c>
      <c r="G117" s="4563" t="s">
        <v>480</v>
      </c>
      <c r="H117" s="5140"/>
      <c r="I117" s="5135" t="s">
        <v>78</v>
      </c>
      <c r="J117" s="5142" t="s">
        <v>1007</v>
      </c>
      <c r="K117" s="2910" t="s">
        <v>22</v>
      </c>
      <c r="L117" s="2917">
        <v>0.3</v>
      </c>
      <c r="M117" s="2920" t="s">
        <v>1039</v>
      </c>
      <c r="N117" s="2922" t="s">
        <v>214</v>
      </c>
      <c r="O117" s="2921">
        <v>3</v>
      </c>
      <c r="R117" s="365"/>
    </row>
    <row r="118" spans="1:18" ht="13.5" thickBot="1" x14ac:dyDescent="0.25">
      <c r="A118" s="5132"/>
      <c r="B118" s="3913"/>
      <c r="C118" s="5152"/>
      <c r="D118" s="5147"/>
      <c r="E118" s="4662"/>
      <c r="F118" s="5134"/>
      <c r="G118" s="4565"/>
      <c r="H118" s="5140"/>
      <c r="I118" s="5137"/>
      <c r="J118" s="5144"/>
      <c r="K118" s="2914" t="s">
        <v>32</v>
      </c>
      <c r="L118" s="2932">
        <f>SUM(L117)</f>
        <v>0.3</v>
      </c>
      <c r="M118" s="2912"/>
      <c r="N118" s="2918"/>
      <c r="O118" s="2911"/>
      <c r="R118" s="365"/>
    </row>
    <row r="119" spans="1:18" ht="30" customHeight="1" x14ac:dyDescent="0.2">
      <c r="A119" s="5131" t="s">
        <v>10</v>
      </c>
      <c r="B119" s="3911" t="s">
        <v>33</v>
      </c>
      <c r="C119" s="5151" t="s">
        <v>10</v>
      </c>
      <c r="D119" s="5145" t="s">
        <v>76</v>
      </c>
      <c r="E119" s="4661"/>
      <c r="F119" s="5133" t="s">
        <v>1038</v>
      </c>
      <c r="G119" s="4563" t="s">
        <v>480</v>
      </c>
      <c r="H119" s="5140"/>
      <c r="I119" s="5135" t="s">
        <v>78</v>
      </c>
      <c r="J119" s="5142" t="s">
        <v>1034</v>
      </c>
      <c r="K119" s="2910" t="s">
        <v>22</v>
      </c>
      <c r="L119" s="2933">
        <v>2.2000000000000002</v>
      </c>
      <c r="M119" s="2920" t="s">
        <v>1037</v>
      </c>
      <c r="N119" s="2922" t="s">
        <v>214</v>
      </c>
      <c r="O119" s="2921">
        <v>3</v>
      </c>
      <c r="R119" s="365"/>
    </row>
    <row r="120" spans="1:18" ht="13.5" thickBot="1" x14ac:dyDescent="0.25">
      <c r="A120" s="5132"/>
      <c r="B120" s="3913"/>
      <c r="C120" s="5152"/>
      <c r="D120" s="5147"/>
      <c r="E120" s="4662"/>
      <c r="F120" s="5134"/>
      <c r="G120" s="4564"/>
      <c r="H120" s="5141"/>
      <c r="I120" s="5137"/>
      <c r="J120" s="5144"/>
      <c r="K120" s="2914" t="s">
        <v>32</v>
      </c>
      <c r="L120" s="2932">
        <f>SUM(L119)</f>
        <v>2.2000000000000002</v>
      </c>
      <c r="M120" s="2912"/>
      <c r="N120" s="2918"/>
      <c r="O120" s="2911"/>
      <c r="R120" s="365"/>
    </row>
    <row r="121" spans="1:18" ht="30.75" customHeight="1" thickBot="1" x14ac:dyDescent="0.25">
      <c r="A121" s="5131" t="s">
        <v>10</v>
      </c>
      <c r="B121" s="3911" t="s">
        <v>33</v>
      </c>
      <c r="C121" s="5151" t="s">
        <v>10</v>
      </c>
      <c r="D121" s="5145" t="s">
        <v>78</v>
      </c>
      <c r="E121" s="5156"/>
      <c r="F121" s="5133" t="s">
        <v>1036</v>
      </c>
      <c r="G121" s="4563" t="s">
        <v>480</v>
      </c>
      <c r="H121" s="5167" t="s">
        <v>20</v>
      </c>
      <c r="I121" s="5135" t="s">
        <v>78</v>
      </c>
      <c r="J121" s="5142" t="s">
        <v>1007</v>
      </c>
      <c r="K121" s="2931" t="s">
        <v>22</v>
      </c>
      <c r="L121" s="2930">
        <v>1.9</v>
      </c>
      <c r="M121" s="2920" t="s">
        <v>1036</v>
      </c>
      <c r="N121" s="2922" t="s">
        <v>214</v>
      </c>
      <c r="O121" s="2921">
        <v>1</v>
      </c>
      <c r="R121" s="365"/>
    </row>
    <row r="122" spans="1:18" ht="13.5" thickBot="1" x14ac:dyDescent="0.25">
      <c r="A122" s="5132"/>
      <c r="B122" s="3913"/>
      <c r="C122" s="5152"/>
      <c r="D122" s="5147"/>
      <c r="E122" s="5157"/>
      <c r="F122" s="5134"/>
      <c r="G122" s="4564"/>
      <c r="H122" s="5140"/>
      <c r="I122" s="5137"/>
      <c r="J122" s="5144"/>
      <c r="K122" s="2929" t="s">
        <v>32</v>
      </c>
      <c r="L122" s="2928">
        <f>SUM(L121)</f>
        <v>1.9</v>
      </c>
      <c r="M122" s="2912"/>
      <c r="N122" s="2918"/>
      <c r="O122" s="2911"/>
    </row>
    <row r="123" spans="1:18" ht="51" x14ac:dyDescent="0.2">
      <c r="A123" s="5131" t="s">
        <v>10</v>
      </c>
      <c r="B123" s="3911" t="s">
        <v>33</v>
      </c>
      <c r="C123" s="5151" t="s">
        <v>10</v>
      </c>
      <c r="D123" s="5145" t="s">
        <v>80</v>
      </c>
      <c r="E123" s="4661"/>
      <c r="F123" s="5133" t="s">
        <v>1035</v>
      </c>
      <c r="G123" s="4563" t="s">
        <v>480</v>
      </c>
      <c r="H123" s="5140"/>
      <c r="I123" s="5135" t="s">
        <v>78</v>
      </c>
      <c r="J123" s="5142" t="s">
        <v>1034</v>
      </c>
      <c r="K123" s="2910" t="s">
        <v>22</v>
      </c>
      <c r="L123" s="2917">
        <v>10</v>
      </c>
      <c r="M123" s="2920" t="s">
        <v>1033</v>
      </c>
      <c r="N123" s="2922" t="s">
        <v>381</v>
      </c>
      <c r="O123" s="2921">
        <v>10</v>
      </c>
    </row>
    <row r="124" spans="1:18" x14ac:dyDescent="0.2">
      <c r="A124" s="5155"/>
      <c r="B124" s="3912"/>
      <c r="C124" s="5153"/>
      <c r="D124" s="5146"/>
      <c r="E124" s="5154"/>
      <c r="F124" s="5138"/>
      <c r="G124" s="4564"/>
      <c r="H124" s="5140"/>
      <c r="I124" s="5136"/>
      <c r="J124" s="5143"/>
      <c r="K124" s="2926" t="s">
        <v>27</v>
      </c>
      <c r="L124" s="2925"/>
      <c r="M124" s="2927"/>
      <c r="N124" s="2924"/>
      <c r="O124" s="2923"/>
    </row>
    <row r="125" spans="1:18" ht="13.5" thickBot="1" x14ac:dyDescent="0.25">
      <c r="A125" s="5132"/>
      <c r="B125" s="3913"/>
      <c r="C125" s="5152"/>
      <c r="D125" s="5147"/>
      <c r="E125" s="4662"/>
      <c r="F125" s="5134"/>
      <c r="G125" s="4565"/>
      <c r="H125" s="5168"/>
      <c r="I125" s="5137"/>
      <c r="J125" s="5144"/>
      <c r="K125" s="2914" t="s">
        <v>32</v>
      </c>
      <c r="L125" s="2913">
        <f>SUM(L123:L124)</f>
        <v>10</v>
      </c>
      <c r="M125" s="2912"/>
      <c r="N125" s="2918"/>
      <c r="O125" s="2911"/>
    </row>
    <row r="126" spans="1:18" ht="39" customHeight="1" x14ac:dyDescent="0.2">
      <c r="A126" s="5131" t="s">
        <v>10</v>
      </c>
      <c r="B126" s="3911" t="s">
        <v>33</v>
      </c>
      <c r="C126" s="5151" t="s">
        <v>10</v>
      </c>
      <c r="D126" s="5145" t="s">
        <v>83</v>
      </c>
      <c r="E126" s="4661"/>
      <c r="F126" s="5133" t="s">
        <v>1032</v>
      </c>
      <c r="G126" s="4563" t="s">
        <v>480</v>
      </c>
      <c r="H126" s="5139" t="s">
        <v>20</v>
      </c>
      <c r="I126" s="5135" t="s">
        <v>78</v>
      </c>
      <c r="J126" s="5142" t="s">
        <v>1015</v>
      </c>
      <c r="K126" s="2910" t="s">
        <v>22</v>
      </c>
      <c r="L126" s="2917">
        <v>0</v>
      </c>
      <c r="M126" s="2920" t="s">
        <v>1031</v>
      </c>
      <c r="N126" s="2922" t="s">
        <v>381</v>
      </c>
      <c r="O126" s="2921">
        <v>40</v>
      </c>
    </row>
    <row r="127" spans="1:18" x14ac:dyDescent="0.2">
      <c r="A127" s="5155"/>
      <c r="B127" s="3912"/>
      <c r="C127" s="5153"/>
      <c r="D127" s="5146"/>
      <c r="E127" s="5154"/>
      <c r="F127" s="5138"/>
      <c r="G127" s="4564"/>
      <c r="H127" s="5140"/>
      <c r="I127" s="5136"/>
      <c r="J127" s="5143"/>
      <c r="K127" s="2926" t="s">
        <v>27</v>
      </c>
      <c r="L127" s="2925"/>
      <c r="M127" s="2927"/>
      <c r="N127" s="2924"/>
      <c r="O127" s="2923"/>
    </row>
    <row r="128" spans="1:18" ht="13.5" thickBot="1" x14ac:dyDescent="0.25">
      <c r="A128" s="5132"/>
      <c r="B128" s="3913"/>
      <c r="C128" s="5152"/>
      <c r="D128" s="5147"/>
      <c r="E128" s="4662"/>
      <c r="F128" s="5134"/>
      <c r="G128" s="4565"/>
      <c r="H128" s="5140"/>
      <c r="I128" s="5137"/>
      <c r="J128" s="5144"/>
      <c r="K128" s="2914" t="s">
        <v>32</v>
      </c>
      <c r="L128" s="2913">
        <f>SUM(L126:L127)</f>
        <v>0</v>
      </c>
      <c r="M128" s="2912"/>
      <c r="N128" s="2918"/>
      <c r="O128" s="2911"/>
    </row>
    <row r="129" spans="1:20" ht="24.75" customHeight="1" x14ac:dyDescent="0.2">
      <c r="A129" s="5131" t="s">
        <v>10</v>
      </c>
      <c r="B129" s="3911" t="s">
        <v>33</v>
      </c>
      <c r="C129" s="5151" t="s">
        <v>10</v>
      </c>
      <c r="D129" s="5145" t="s">
        <v>85</v>
      </c>
      <c r="E129" s="4661"/>
      <c r="F129" s="5133" t="s">
        <v>1030</v>
      </c>
      <c r="G129" s="4563" t="s">
        <v>480</v>
      </c>
      <c r="H129" s="5140"/>
      <c r="I129" s="5135" t="s">
        <v>78</v>
      </c>
      <c r="J129" s="5142" t="s">
        <v>1029</v>
      </c>
      <c r="K129" s="2910" t="s">
        <v>22</v>
      </c>
      <c r="L129" s="2917">
        <v>13</v>
      </c>
      <c r="M129" s="5200" t="s">
        <v>1028</v>
      </c>
      <c r="N129" s="2922" t="s">
        <v>381</v>
      </c>
      <c r="O129" s="2921">
        <v>50</v>
      </c>
    </row>
    <row r="130" spans="1:20" x14ac:dyDescent="0.2">
      <c r="A130" s="5155"/>
      <c r="B130" s="3912"/>
      <c r="C130" s="5153"/>
      <c r="D130" s="5146"/>
      <c r="E130" s="5154"/>
      <c r="F130" s="5138"/>
      <c r="G130" s="4564"/>
      <c r="H130" s="5140"/>
      <c r="I130" s="5136"/>
      <c r="J130" s="5143"/>
      <c r="K130" s="2926" t="s">
        <v>27</v>
      </c>
      <c r="L130" s="2925">
        <v>0</v>
      </c>
      <c r="M130" s="5201"/>
      <c r="N130" s="2924"/>
      <c r="O130" s="2923"/>
    </row>
    <row r="131" spans="1:20" ht="13.5" thickBot="1" x14ac:dyDescent="0.25">
      <c r="A131" s="5132"/>
      <c r="B131" s="3913"/>
      <c r="C131" s="5152"/>
      <c r="D131" s="5147"/>
      <c r="E131" s="4662"/>
      <c r="F131" s="5134"/>
      <c r="G131" s="4565"/>
      <c r="H131" s="5141"/>
      <c r="I131" s="5137"/>
      <c r="J131" s="5144"/>
      <c r="K131" s="2914" t="s">
        <v>32</v>
      </c>
      <c r="L131" s="2913">
        <f>SUM(L129:L130)</f>
        <v>13</v>
      </c>
      <c r="M131" s="2912"/>
      <c r="N131" s="2918"/>
      <c r="O131" s="2911"/>
    </row>
    <row r="132" spans="1:20" ht="26.25" customHeight="1" x14ac:dyDescent="0.2">
      <c r="A132" s="5131" t="s">
        <v>10</v>
      </c>
      <c r="B132" s="3911" t="s">
        <v>33</v>
      </c>
      <c r="C132" s="5151" t="s">
        <v>10</v>
      </c>
      <c r="D132" s="5145" t="s">
        <v>775</v>
      </c>
      <c r="E132" s="4661"/>
      <c r="F132" s="5133" t="s">
        <v>1027</v>
      </c>
      <c r="G132" s="4563" t="s">
        <v>480</v>
      </c>
      <c r="H132" s="5139" t="s">
        <v>20</v>
      </c>
      <c r="I132" s="5135" t="s">
        <v>78</v>
      </c>
      <c r="J132" s="5142" t="s">
        <v>1007</v>
      </c>
      <c r="K132" s="2910" t="s">
        <v>22</v>
      </c>
      <c r="L132" s="2917">
        <v>0</v>
      </c>
      <c r="M132" s="2920" t="s">
        <v>1026</v>
      </c>
      <c r="N132" s="2922" t="s">
        <v>214</v>
      </c>
      <c r="O132" s="2921">
        <v>5</v>
      </c>
    </row>
    <row r="133" spans="1:20" ht="13.5" thickBot="1" x14ac:dyDescent="0.25">
      <c r="A133" s="5132"/>
      <c r="B133" s="3913"/>
      <c r="C133" s="5152"/>
      <c r="D133" s="5147"/>
      <c r="E133" s="4662"/>
      <c r="F133" s="5134"/>
      <c r="G133" s="4564"/>
      <c r="H133" s="5140"/>
      <c r="I133" s="5137"/>
      <c r="J133" s="5144"/>
      <c r="K133" s="2914" t="s">
        <v>32</v>
      </c>
      <c r="L133" s="2913">
        <f>SUM(L132)</f>
        <v>0</v>
      </c>
      <c r="M133" s="2912"/>
      <c r="N133" s="2918"/>
      <c r="O133" s="2911"/>
    </row>
    <row r="134" spans="1:20" ht="27" customHeight="1" x14ac:dyDescent="0.2">
      <c r="A134" s="5131" t="s">
        <v>10</v>
      </c>
      <c r="B134" s="3911" t="s">
        <v>33</v>
      </c>
      <c r="C134" s="5151" t="s">
        <v>10</v>
      </c>
      <c r="D134" s="5145" t="s">
        <v>772</v>
      </c>
      <c r="E134" s="4661"/>
      <c r="F134" s="5133" t="s">
        <v>1025</v>
      </c>
      <c r="G134" s="4563" t="s">
        <v>480</v>
      </c>
      <c r="H134" s="5140"/>
      <c r="I134" s="5135" t="s">
        <v>78</v>
      </c>
      <c r="J134" s="5142" t="s">
        <v>1003</v>
      </c>
      <c r="K134" s="2910" t="s">
        <v>22</v>
      </c>
      <c r="L134" s="2917">
        <v>22.1</v>
      </c>
      <c r="M134" s="2920" t="s">
        <v>1024</v>
      </c>
      <c r="N134" s="2819" t="s">
        <v>214</v>
      </c>
      <c r="O134" s="2919">
        <v>38</v>
      </c>
    </row>
    <row r="135" spans="1:20" ht="16.5" customHeight="1" thickBot="1" x14ac:dyDescent="0.25">
      <c r="A135" s="5132"/>
      <c r="B135" s="3913"/>
      <c r="C135" s="5152"/>
      <c r="D135" s="5147"/>
      <c r="E135" s="4662"/>
      <c r="F135" s="5134"/>
      <c r="G135" s="4564"/>
      <c r="H135" s="5140"/>
      <c r="I135" s="5137"/>
      <c r="J135" s="5144"/>
      <c r="K135" s="2914" t="s">
        <v>32</v>
      </c>
      <c r="L135" s="2913">
        <f>SUM(L134)</f>
        <v>22.1</v>
      </c>
      <c r="M135" s="2912"/>
      <c r="N135" s="2918"/>
      <c r="O135" s="2911"/>
    </row>
    <row r="136" spans="1:20" ht="30.75" customHeight="1" x14ac:dyDescent="0.2">
      <c r="A136" s="5131" t="s">
        <v>10</v>
      </c>
      <c r="B136" s="3911" t="s">
        <v>33</v>
      </c>
      <c r="C136" s="5151" t="s">
        <v>10</v>
      </c>
      <c r="D136" s="5145" t="s">
        <v>1023</v>
      </c>
      <c r="E136" s="4661"/>
      <c r="F136" s="5133" t="s">
        <v>1022</v>
      </c>
      <c r="G136" s="4563" t="s">
        <v>480</v>
      </c>
      <c r="H136" s="5140"/>
      <c r="I136" s="5135" t="s">
        <v>78</v>
      </c>
      <c r="J136" s="5142" t="s">
        <v>1011</v>
      </c>
      <c r="K136" s="2910" t="s">
        <v>22</v>
      </c>
      <c r="L136" s="2917">
        <v>8</v>
      </c>
      <c r="M136" s="2916" t="s">
        <v>1021</v>
      </c>
      <c r="N136" s="2886" t="s">
        <v>214</v>
      </c>
      <c r="O136" s="2915">
        <v>840</v>
      </c>
    </row>
    <row r="137" spans="1:20" ht="27.75" customHeight="1" thickBot="1" x14ac:dyDescent="0.25">
      <c r="A137" s="5132"/>
      <c r="B137" s="3913"/>
      <c r="C137" s="5152"/>
      <c r="D137" s="5147"/>
      <c r="E137" s="4662"/>
      <c r="F137" s="5134"/>
      <c r="G137" s="4564"/>
      <c r="H137" s="5140"/>
      <c r="I137" s="5137"/>
      <c r="J137" s="5144"/>
      <c r="K137" s="2914" t="s">
        <v>32</v>
      </c>
      <c r="L137" s="2913">
        <f>SUM(L136)</f>
        <v>8</v>
      </c>
      <c r="M137" s="2912"/>
      <c r="N137" s="2907"/>
      <c r="O137" s="2911"/>
    </row>
    <row r="138" spans="1:20" ht="26.25" customHeight="1" thickBot="1" x14ac:dyDescent="0.25">
      <c r="A138" s="5131" t="s">
        <v>10</v>
      </c>
      <c r="B138" s="3911" t="s">
        <v>33</v>
      </c>
      <c r="C138" s="2882" t="s">
        <v>10</v>
      </c>
      <c r="D138" s="2881" t="s">
        <v>1020</v>
      </c>
      <c r="E138" s="4661"/>
      <c r="F138" s="5162" t="s">
        <v>1019</v>
      </c>
      <c r="G138" s="4563" t="s">
        <v>480</v>
      </c>
      <c r="H138" s="5140"/>
      <c r="I138" s="5135" t="s">
        <v>78</v>
      </c>
      <c r="J138" s="2904" t="s">
        <v>1015</v>
      </c>
      <c r="K138" s="2910" t="s">
        <v>22</v>
      </c>
      <c r="L138" s="2888">
        <v>1</v>
      </c>
      <c r="M138" s="2887" t="s">
        <v>1018</v>
      </c>
      <c r="N138" s="2886" t="s">
        <v>214</v>
      </c>
      <c r="O138" s="2885">
        <v>12</v>
      </c>
      <c r="P138" s="363"/>
      <c r="Q138" s="363"/>
      <c r="R138" s="363"/>
      <c r="S138" s="363"/>
      <c r="T138" s="363"/>
    </row>
    <row r="139" spans="1:20" ht="18" customHeight="1" thickBot="1" x14ac:dyDescent="0.25">
      <c r="A139" s="5132"/>
      <c r="B139" s="3913"/>
      <c r="C139" s="1589"/>
      <c r="D139" s="630"/>
      <c r="E139" s="4662"/>
      <c r="F139" s="5163"/>
      <c r="G139" s="4564"/>
      <c r="H139" s="5140"/>
      <c r="I139" s="5137"/>
      <c r="J139" s="2909"/>
      <c r="K139" s="2827" t="s">
        <v>32</v>
      </c>
      <c r="L139" s="2891">
        <f>SUM(L138)</f>
        <v>1</v>
      </c>
      <c r="M139" s="2908"/>
      <c r="N139" s="2907"/>
      <c r="O139" s="2906"/>
      <c r="P139" s="365"/>
      <c r="Q139" s="365"/>
      <c r="R139" s="365"/>
      <c r="S139" s="365"/>
      <c r="T139" s="365"/>
    </row>
    <row r="140" spans="1:20" ht="24.75" customHeight="1" thickBot="1" x14ac:dyDescent="0.25">
      <c r="A140" s="5131" t="s">
        <v>10</v>
      </c>
      <c r="B140" s="3911" t="s">
        <v>33</v>
      </c>
      <c r="C140" s="2882" t="s">
        <v>10</v>
      </c>
      <c r="D140" s="2881" t="s">
        <v>1017</v>
      </c>
      <c r="E140" s="2890"/>
      <c r="F140" s="4581" t="s">
        <v>1016</v>
      </c>
      <c r="G140" s="4563" t="s">
        <v>480</v>
      </c>
      <c r="H140" s="2901"/>
      <c r="I140" s="5135" t="s">
        <v>78</v>
      </c>
      <c r="J140" s="2904" t="s">
        <v>1015</v>
      </c>
      <c r="K140" s="2807" t="s">
        <v>22</v>
      </c>
      <c r="L140" s="2896">
        <v>1</v>
      </c>
      <c r="M140" s="2887" t="s">
        <v>1014</v>
      </c>
      <c r="N140" s="2886" t="s">
        <v>214</v>
      </c>
      <c r="O140" s="2885">
        <v>1</v>
      </c>
    </row>
    <row r="141" spans="1:20" ht="18" customHeight="1" thickBot="1" x14ac:dyDescent="0.25">
      <c r="A141" s="5132"/>
      <c r="B141" s="3913"/>
      <c r="C141" s="1589"/>
      <c r="D141" s="630"/>
      <c r="E141" s="629"/>
      <c r="F141" s="4583"/>
      <c r="G141" s="4564"/>
      <c r="H141" s="2901"/>
      <c r="I141" s="5137"/>
      <c r="J141" s="2900"/>
      <c r="K141" s="2827" t="s">
        <v>32</v>
      </c>
      <c r="L141" s="2891">
        <f>SUM(L140)</f>
        <v>1</v>
      </c>
      <c r="M141" s="2884"/>
      <c r="N141" s="2883"/>
      <c r="O141" s="2872"/>
    </row>
    <row r="142" spans="1:20" ht="24.75" customHeight="1" thickBot="1" x14ac:dyDescent="0.25">
      <c r="A142" s="5131" t="s">
        <v>10</v>
      </c>
      <c r="B142" s="3911" t="s">
        <v>33</v>
      </c>
      <c r="C142" s="2882" t="s">
        <v>10</v>
      </c>
      <c r="D142" s="2881" t="s">
        <v>1013</v>
      </c>
      <c r="E142" s="2890"/>
      <c r="F142" s="2905" t="s">
        <v>1012</v>
      </c>
      <c r="G142" s="4564"/>
      <c r="H142" s="2901"/>
      <c r="I142" s="5135" t="s">
        <v>78</v>
      </c>
      <c r="J142" s="2904" t="s">
        <v>1011</v>
      </c>
      <c r="K142" s="2889" t="s">
        <v>22</v>
      </c>
      <c r="L142" s="2830">
        <v>13</v>
      </c>
      <c r="M142" s="2903" t="s">
        <v>1010</v>
      </c>
      <c r="N142" s="2886" t="s">
        <v>214</v>
      </c>
      <c r="O142" s="2885">
        <v>7</v>
      </c>
    </row>
    <row r="143" spans="1:20" ht="24.75" customHeight="1" thickBot="1" x14ac:dyDescent="0.25">
      <c r="A143" s="5132"/>
      <c r="B143" s="3913"/>
      <c r="C143" s="1589"/>
      <c r="D143" s="630"/>
      <c r="E143" s="629"/>
      <c r="F143" s="2902"/>
      <c r="G143" s="4565"/>
      <c r="H143" s="2901"/>
      <c r="I143" s="5137"/>
      <c r="J143" s="2900"/>
      <c r="K143" s="2827" t="s">
        <v>32</v>
      </c>
      <c r="L143" s="2891">
        <f>SUM(L142)</f>
        <v>13</v>
      </c>
      <c r="M143" s="2884"/>
      <c r="N143" s="2883"/>
      <c r="O143" s="2872"/>
    </row>
    <row r="144" spans="1:20" ht="24.75" customHeight="1" thickBot="1" x14ac:dyDescent="0.25">
      <c r="A144" s="5131" t="s">
        <v>10</v>
      </c>
      <c r="B144" s="3911" t="s">
        <v>33</v>
      </c>
      <c r="C144" s="2882" t="s">
        <v>10</v>
      </c>
      <c r="D144" s="2881" t="s">
        <v>1009</v>
      </c>
      <c r="E144" s="2890"/>
      <c r="F144" s="2899" t="s">
        <v>1008</v>
      </c>
      <c r="G144" s="4563" t="s">
        <v>480</v>
      </c>
      <c r="H144" s="5139" t="s">
        <v>20</v>
      </c>
      <c r="I144" s="5135" t="s">
        <v>78</v>
      </c>
      <c r="J144" s="5142" t="s">
        <v>1007</v>
      </c>
      <c r="K144" s="2889" t="s">
        <v>22</v>
      </c>
      <c r="L144" s="2830">
        <v>56</v>
      </c>
      <c r="M144" s="2887" t="s">
        <v>1006</v>
      </c>
      <c r="N144" s="2886" t="s">
        <v>214</v>
      </c>
      <c r="O144" s="2885">
        <v>3</v>
      </c>
    </row>
    <row r="145" spans="1:15" ht="24.75" customHeight="1" thickBot="1" x14ac:dyDescent="0.25">
      <c r="A145" s="5155"/>
      <c r="B145" s="3912"/>
      <c r="C145" s="641"/>
      <c r="D145" s="2898"/>
      <c r="E145" s="2828"/>
      <c r="F145" s="2897"/>
      <c r="G145" s="4564"/>
      <c r="H145" s="5140"/>
      <c r="I145" s="5136"/>
      <c r="J145" s="5143"/>
      <c r="K145" s="2807" t="s">
        <v>25</v>
      </c>
      <c r="L145" s="2896">
        <v>306.3</v>
      </c>
      <c r="M145" s="2895"/>
      <c r="N145" s="2894"/>
      <c r="O145" s="2893"/>
    </row>
    <row r="146" spans="1:15" ht="18.75" customHeight="1" thickBot="1" x14ac:dyDescent="0.25">
      <c r="A146" s="5132"/>
      <c r="B146" s="3913"/>
      <c r="C146" s="1589"/>
      <c r="D146" s="630"/>
      <c r="E146" s="629"/>
      <c r="F146" s="2892"/>
      <c r="G146" s="4564"/>
      <c r="H146" s="5140"/>
      <c r="I146" s="5137"/>
      <c r="J146" s="2800"/>
      <c r="K146" s="2827" t="s">
        <v>32</v>
      </c>
      <c r="L146" s="2891">
        <f>SUM(L144:L145)</f>
        <v>362.3</v>
      </c>
      <c r="M146" s="2884"/>
      <c r="N146" s="2883"/>
      <c r="O146" s="2872"/>
    </row>
    <row r="147" spans="1:15" ht="30" customHeight="1" thickBot="1" x14ac:dyDescent="0.25">
      <c r="A147" s="5131" t="s">
        <v>10</v>
      </c>
      <c r="B147" s="3911" t="s">
        <v>33</v>
      </c>
      <c r="C147" s="2882" t="s">
        <v>10</v>
      </c>
      <c r="D147" s="5175" t="s">
        <v>1005</v>
      </c>
      <c r="E147" s="2890"/>
      <c r="F147" s="5164" t="s">
        <v>1004</v>
      </c>
      <c r="G147" s="4564"/>
      <c r="H147" s="5140"/>
      <c r="I147" s="5135" t="s">
        <v>78</v>
      </c>
      <c r="J147" s="1192" t="s">
        <v>1003</v>
      </c>
      <c r="K147" s="2889" t="s">
        <v>22</v>
      </c>
      <c r="L147" s="2888">
        <v>0</v>
      </c>
      <c r="M147" s="2887"/>
      <c r="N147" s="2886"/>
      <c r="O147" s="2885"/>
    </row>
    <row r="148" spans="1:15" ht="24.75" customHeight="1" thickBot="1" x14ac:dyDescent="0.25">
      <c r="A148" s="5132"/>
      <c r="B148" s="3913"/>
      <c r="C148" s="1589"/>
      <c r="D148" s="5176"/>
      <c r="E148" s="629"/>
      <c r="F148" s="5165"/>
      <c r="G148" s="4565"/>
      <c r="H148" s="5140"/>
      <c r="I148" s="5137"/>
      <c r="J148" s="2800"/>
      <c r="K148" s="2827" t="s">
        <v>32</v>
      </c>
      <c r="L148" s="2875">
        <f>SUM(L147)</f>
        <v>0</v>
      </c>
      <c r="M148" s="2884"/>
      <c r="N148" s="2883"/>
      <c r="O148" s="2872"/>
    </row>
    <row r="149" spans="1:15" ht="24.75" customHeight="1" thickBot="1" x14ac:dyDescent="0.25">
      <c r="A149" s="5131" t="s">
        <v>10</v>
      </c>
      <c r="B149" s="3911" t="s">
        <v>33</v>
      </c>
      <c r="C149" s="2882" t="s">
        <v>10</v>
      </c>
      <c r="D149" s="2881" t="s">
        <v>1002</v>
      </c>
      <c r="E149" s="4661"/>
      <c r="F149" s="2880" t="s">
        <v>1001</v>
      </c>
      <c r="G149" s="4563" t="s">
        <v>480</v>
      </c>
      <c r="H149" s="5140"/>
      <c r="I149" s="5135" t="s">
        <v>78</v>
      </c>
      <c r="J149" s="5161" t="s">
        <v>1000</v>
      </c>
      <c r="K149" s="2807" t="s">
        <v>22</v>
      </c>
      <c r="L149" s="2830">
        <v>12</v>
      </c>
      <c r="M149" s="2879" t="s">
        <v>999</v>
      </c>
      <c r="N149" s="2878" t="s">
        <v>214</v>
      </c>
      <c r="O149" s="2877">
        <v>1</v>
      </c>
    </row>
    <row r="150" spans="1:15" ht="24.75" customHeight="1" thickBot="1" x14ac:dyDescent="0.25">
      <c r="A150" s="5132"/>
      <c r="B150" s="3913"/>
      <c r="C150" s="826"/>
      <c r="D150" s="630"/>
      <c r="E150" s="4662"/>
      <c r="F150" s="2876"/>
      <c r="G150" s="4564"/>
      <c r="H150" s="5141"/>
      <c r="I150" s="5137"/>
      <c r="J150" s="5161"/>
      <c r="K150" s="2827" t="s">
        <v>32</v>
      </c>
      <c r="L150" s="2875">
        <v>12</v>
      </c>
      <c r="M150" s="2874"/>
      <c r="N150" s="2873"/>
      <c r="O150" s="2872"/>
    </row>
    <row r="151" spans="1:15" ht="13.5" customHeight="1" thickBot="1" x14ac:dyDescent="0.25">
      <c r="A151" s="835" t="s">
        <v>10</v>
      </c>
      <c r="B151" s="2871" t="s">
        <v>33</v>
      </c>
      <c r="C151" s="5166" t="s">
        <v>50</v>
      </c>
      <c r="D151" s="4031"/>
      <c r="E151" s="4031"/>
      <c r="F151" s="4031"/>
      <c r="G151" s="4031"/>
      <c r="H151" s="4031"/>
      <c r="I151" s="4031"/>
      <c r="J151" s="4032"/>
      <c r="K151" s="2794" t="s">
        <v>32</v>
      </c>
      <c r="L151" s="2870">
        <f>L88</f>
        <v>523.29999999999995</v>
      </c>
      <c r="M151" s="2869"/>
      <c r="N151" s="2868"/>
      <c r="O151" s="2867"/>
    </row>
    <row r="152" spans="1:15" ht="13.5" thickBot="1" x14ac:dyDescent="0.25">
      <c r="A152" s="2866" t="s">
        <v>10</v>
      </c>
      <c r="B152" s="5159" t="s">
        <v>465</v>
      </c>
      <c r="C152" s="5160"/>
      <c r="D152" s="5160"/>
      <c r="E152" s="5160"/>
      <c r="F152" s="5160"/>
      <c r="G152" s="5160"/>
      <c r="H152" s="5160"/>
      <c r="I152" s="5160"/>
      <c r="J152" s="5160"/>
      <c r="K152" s="5160"/>
      <c r="L152" s="2865">
        <f>L80+L151</f>
        <v>3436.9000000000005</v>
      </c>
      <c r="M152" s="2864"/>
      <c r="N152" s="2863"/>
      <c r="O152" s="2862"/>
    </row>
    <row r="153" spans="1:15" ht="15" thickBot="1" x14ac:dyDescent="0.25">
      <c r="A153" s="1616" t="s">
        <v>33</v>
      </c>
      <c r="B153" s="2861" t="s">
        <v>998</v>
      </c>
      <c r="C153" s="2860"/>
      <c r="D153" s="2860"/>
      <c r="E153" s="2860"/>
      <c r="F153" s="2859"/>
      <c r="G153" s="2859"/>
      <c r="H153" s="2858"/>
      <c r="I153" s="2857"/>
      <c r="J153" s="612"/>
      <c r="K153" s="612"/>
      <c r="L153" s="612"/>
      <c r="M153" s="612"/>
      <c r="N153" s="612"/>
      <c r="O153" s="2856"/>
    </row>
    <row r="154" spans="1:15" ht="26.25" thickBot="1" x14ac:dyDescent="0.25">
      <c r="A154" s="835"/>
      <c r="B154" s="5172"/>
      <c r="C154" s="5173"/>
      <c r="D154" s="5173"/>
      <c r="E154" s="5173"/>
      <c r="F154" s="5173"/>
      <c r="G154" s="5173"/>
      <c r="H154" s="5173"/>
      <c r="I154" s="5173"/>
      <c r="J154" s="5173"/>
      <c r="K154" s="5173"/>
      <c r="L154" s="5174"/>
      <c r="M154" s="2855" t="s">
        <v>997</v>
      </c>
      <c r="N154" s="2854" t="s">
        <v>314</v>
      </c>
      <c r="O154" s="2853">
        <v>37.6</v>
      </c>
    </row>
    <row r="155" spans="1:15" ht="15.75" thickBot="1" x14ac:dyDescent="0.25">
      <c r="A155" s="768" t="s">
        <v>33</v>
      </c>
      <c r="B155" s="2852" t="s">
        <v>10</v>
      </c>
      <c r="C155" s="538" t="s">
        <v>996</v>
      </c>
      <c r="D155" s="536"/>
      <c r="E155" s="2848"/>
      <c r="F155" s="2848"/>
      <c r="G155" s="2848"/>
      <c r="H155" s="2851"/>
      <c r="I155" s="2850"/>
      <c r="J155" s="2848"/>
      <c r="K155" s="2848"/>
      <c r="L155" s="2848"/>
      <c r="M155" s="2849"/>
      <c r="N155" s="2848"/>
      <c r="O155" s="2847"/>
    </row>
    <row r="156" spans="1:15" ht="37.5" customHeight="1" thickBot="1" x14ac:dyDescent="0.25">
      <c r="A156" s="835"/>
      <c r="B156" s="621"/>
      <c r="C156" s="2846"/>
      <c r="D156" s="2845"/>
      <c r="E156" s="2842"/>
      <c r="F156" s="2842"/>
      <c r="G156" s="2842"/>
      <c r="H156" s="2844"/>
      <c r="I156" s="2843"/>
      <c r="J156" s="2842"/>
      <c r="K156" s="2842"/>
      <c r="L156" s="2842"/>
      <c r="M156" s="1619" t="s">
        <v>619</v>
      </c>
      <c r="N156" s="2841" t="s">
        <v>995</v>
      </c>
      <c r="O156" s="2840">
        <v>70</v>
      </c>
    </row>
    <row r="157" spans="1:15" ht="20.25" customHeight="1" thickBot="1" x14ac:dyDescent="0.25">
      <c r="A157" s="4607" t="s">
        <v>33</v>
      </c>
      <c r="B157" s="3911" t="s">
        <v>10</v>
      </c>
      <c r="C157" s="765" t="s">
        <v>10</v>
      </c>
      <c r="D157" s="2822"/>
      <c r="E157" s="657"/>
      <c r="F157" s="5054" t="s">
        <v>992</v>
      </c>
      <c r="G157" s="4563" t="s">
        <v>416</v>
      </c>
      <c r="H157" s="5139" t="s">
        <v>20</v>
      </c>
      <c r="I157" s="5135" t="s">
        <v>990</v>
      </c>
      <c r="J157" s="4385" t="s">
        <v>183</v>
      </c>
      <c r="K157" s="2821" t="s">
        <v>22</v>
      </c>
      <c r="L157" s="2820">
        <v>0</v>
      </c>
      <c r="M157" s="1595" t="s">
        <v>994</v>
      </c>
      <c r="N157" s="2819" t="s">
        <v>214</v>
      </c>
      <c r="O157" s="2839">
        <v>5</v>
      </c>
    </row>
    <row r="158" spans="1:15" ht="26.25" thickBot="1" x14ac:dyDescent="0.25">
      <c r="A158" s="4608"/>
      <c r="B158" s="3912"/>
      <c r="C158" s="760"/>
      <c r="D158" s="2838"/>
      <c r="E158" s="639"/>
      <c r="F158" s="5055"/>
      <c r="G158" s="4564"/>
      <c r="H158" s="5140"/>
      <c r="I158" s="5136"/>
      <c r="J158" s="4386"/>
      <c r="K158" s="2814"/>
      <c r="L158" s="2813"/>
      <c r="M158" s="2815" t="s">
        <v>993</v>
      </c>
      <c r="N158" s="2837" t="s">
        <v>214</v>
      </c>
      <c r="O158" s="2836">
        <v>2</v>
      </c>
    </row>
    <row r="159" spans="1:15" ht="24" customHeight="1" thickBot="1" x14ac:dyDescent="0.25">
      <c r="A159" s="4609"/>
      <c r="B159" s="3913"/>
      <c r="C159" s="2802"/>
      <c r="D159" s="2835"/>
      <c r="E159" s="629"/>
      <c r="F159" s="5158"/>
      <c r="G159" s="4564"/>
      <c r="H159" s="5140"/>
      <c r="I159" s="5136"/>
      <c r="J159" s="4386"/>
      <c r="K159" s="2834" t="s">
        <v>32</v>
      </c>
      <c r="L159" s="2833">
        <f>SUM(L157:L158)</f>
        <v>0</v>
      </c>
      <c r="M159" s="2832"/>
      <c r="N159" s="2831"/>
      <c r="O159" s="2795"/>
    </row>
    <row r="160" spans="1:15" ht="18" customHeight="1" thickBot="1" x14ac:dyDescent="0.25">
      <c r="A160" s="4607" t="s">
        <v>33</v>
      </c>
      <c r="B160" s="3911" t="s">
        <v>10</v>
      </c>
      <c r="C160" s="765" t="s">
        <v>10</v>
      </c>
      <c r="D160" s="2809" t="s">
        <v>10</v>
      </c>
      <c r="E160" s="2828"/>
      <c r="F160" s="4580" t="s">
        <v>992</v>
      </c>
      <c r="G160" s="4564"/>
      <c r="H160" s="5140"/>
      <c r="I160" s="5136"/>
      <c r="J160" s="4386"/>
      <c r="K160" s="2807" t="s">
        <v>22</v>
      </c>
      <c r="L160" s="2830">
        <v>0</v>
      </c>
      <c r="M160" s="2825"/>
      <c r="N160" s="2824"/>
      <c r="O160" s="2823"/>
    </row>
    <row r="161" spans="1:15" ht="37.5" customHeight="1" thickBot="1" x14ac:dyDescent="0.25">
      <c r="A161" s="4609"/>
      <c r="B161" s="3913"/>
      <c r="C161" s="2829"/>
      <c r="D161" s="2809"/>
      <c r="E161" s="2828"/>
      <c r="F161" s="4655"/>
      <c r="G161" s="4565"/>
      <c r="H161" s="5141"/>
      <c r="I161" s="5137"/>
      <c r="J161" s="4386"/>
      <c r="K161" s="2827" t="s">
        <v>32</v>
      </c>
      <c r="L161" s="2826">
        <f>SUM(L160)</f>
        <v>0</v>
      </c>
      <c r="M161" s="2825"/>
      <c r="N161" s="2824"/>
      <c r="O161" s="2823"/>
    </row>
    <row r="162" spans="1:15" ht="26.25" thickBot="1" x14ac:dyDescent="0.25">
      <c r="A162" s="4607" t="s">
        <v>33</v>
      </c>
      <c r="B162" s="3911" t="s">
        <v>10</v>
      </c>
      <c r="C162" s="765" t="s">
        <v>33</v>
      </c>
      <c r="D162" s="2822"/>
      <c r="E162" s="657"/>
      <c r="F162" s="5054" t="s">
        <v>991</v>
      </c>
      <c r="G162" s="4563" t="s">
        <v>404</v>
      </c>
      <c r="H162" s="5167" t="s">
        <v>20</v>
      </c>
      <c r="I162" s="5135" t="s">
        <v>990</v>
      </c>
      <c r="J162" s="1192" t="s">
        <v>183</v>
      </c>
      <c r="K162" s="2821" t="s">
        <v>22</v>
      </c>
      <c r="L162" s="2820">
        <v>0</v>
      </c>
      <c r="M162" s="1595" t="s">
        <v>989</v>
      </c>
      <c r="N162" s="2819" t="s">
        <v>214</v>
      </c>
      <c r="O162" s="2818"/>
    </row>
    <row r="163" spans="1:15" ht="64.5" thickBot="1" x14ac:dyDescent="0.25">
      <c r="A163" s="4609"/>
      <c r="B163" s="3913"/>
      <c r="C163" s="760"/>
      <c r="D163" s="2817"/>
      <c r="E163" s="639"/>
      <c r="F163" s="5055"/>
      <c r="G163" s="4564"/>
      <c r="H163" s="5140"/>
      <c r="I163" s="5136"/>
      <c r="J163" s="2808"/>
      <c r="K163" s="2816"/>
      <c r="L163" s="2813"/>
      <c r="M163" s="2815" t="s">
        <v>988</v>
      </c>
      <c r="N163" s="2811" t="s">
        <v>314</v>
      </c>
      <c r="O163" s="2810">
        <v>50</v>
      </c>
    </row>
    <row r="164" spans="1:15" ht="13.5" customHeight="1" thickBot="1" x14ac:dyDescent="0.25">
      <c r="A164" s="4607" t="s">
        <v>33</v>
      </c>
      <c r="B164" s="3911" t="s">
        <v>10</v>
      </c>
      <c r="C164" s="765" t="s">
        <v>33</v>
      </c>
      <c r="D164" s="2809" t="s">
        <v>10</v>
      </c>
      <c r="E164" s="639"/>
      <c r="F164" s="4580" t="s">
        <v>987</v>
      </c>
      <c r="G164" s="4564"/>
      <c r="H164" s="5140"/>
      <c r="I164" s="5136"/>
      <c r="J164" s="2808"/>
      <c r="K164" s="2814" t="s">
        <v>32</v>
      </c>
      <c r="L164" s="2813">
        <f>SUM(L162:L163)</f>
        <v>0</v>
      </c>
      <c r="M164" s="2812" t="s">
        <v>811</v>
      </c>
      <c r="N164" s="2811" t="s">
        <v>381</v>
      </c>
      <c r="O164" s="2810">
        <v>263</v>
      </c>
    </row>
    <row r="165" spans="1:15" ht="13.5" thickBot="1" x14ac:dyDescent="0.25">
      <c r="A165" s="4608"/>
      <c r="B165" s="3912"/>
      <c r="C165" s="760"/>
      <c r="D165" s="2809"/>
      <c r="E165" s="639"/>
      <c r="F165" s="4659"/>
      <c r="G165" s="4564"/>
      <c r="H165" s="5140"/>
      <c r="I165" s="5136"/>
      <c r="J165" s="2808"/>
      <c r="K165" s="2807" t="s">
        <v>22</v>
      </c>
      <c r="L165" s="2806">
        <v>0</v>
      </c>
      <c r="M165" s="2805"/>
      <c r="N165" s="2804"/>
      <c r="O165" s="2803"/>
    </row>
    <row r="166" spans="1:15" ht="13.5" customHeight="1" thickBot="1" x14ac:dyDescent="0.25">
      <c r="A166" s="4609"/>
      <c r="B166" s="3913"/>
      <c r="C166" s="2802"/>
      <c r="D166" s="2801"/>
      <c r="E166" s="629"/>
      <c r="F166" s="4655"/>
      <c r="G166" s="4565"/>
      <c r="H166" s="5168"/>
      <c r="I166" s="5137"/>
      <c r="J166" s="2800"/>
      <c r="K166" s="2799" t="s">
        <v>32</v>
      </c>
      <c r="L166" s="2798">
        <f>SUM(L165)</f>
        <v>0</v>
      </c>
      <c r="M166" s="2797"/>
      <c r="N166" s="2796"/>
      <c r="O166" s="2795"/>
    </row>
    <row r="167" spans="1:15" ht="13.5" customHeight="1" thickBot="1" x14ac:dyDescent="0.25">
      <c r="A167" s="632" t="s">
        <v>33</v>
      </c>
      <c r="B167" s="1462" t="s">
        <v>10</v>
      </c>
      <c r="C167" s="5166" t="s">
        <v>50</v>
      </c>
      <c r="D167" s="4031"/>
      <c r="E167" s="4031"/>
      <c r="F167" s="4031"/>
      <c r="G167" s="4031"/>
      <c r="H167" s="4031"/>
      <c r="I167" s="4031"/>
      <c r="J167" s="4032"/>
      <c r="K167" s="2794" t="s">
        <v>32</v>
      </c>
      <c r="L167" s="2793">
        <f>L159+L166</f>
        <v>0</v>
      </c>
      <c r="M167" s="2792"/>
      <c r="N167" s="2791"/>
      <c r="O167" s="2790"/>
    </row>
    <row r="168" spans="1:15" ht="13.5" thickBot="1" x14ac:dyDescent="0.25">
      <c r="A168" s="2789" t="s">
        <v>33</v>
      </c>
      <c r="B168" s="5159" t="s">
        <v>465</v>
      </c>
      <c r="C168" s="5160"/>
      <c r="D168" s="5160"/>
      <c r="E168" s="5160"/>
      <c r="F168" s="5160"/>
      <c r="G168" s="5160"/>
      <c r="H168" s="5160"/>
      <c r="I168" s="5160"/>
      <c r="J168" s="5160"/>
      <c r="K168" s="5177"/>
      <c r="L168" s="2788">
        <f>L159+L166</f>
        <v>0</v>
      </c>
      <c r="M168" s="2787"/>
      <c r="N168" s="2786"/>
      <c r="O168" s="2785"/>
    </row>
    <row r="169" spans="1:15" ht="13.5" thickBot="1" x14ac:dyDescent="0.25">
      <c r="A169" s="4604" t="s">
        <v>89</v>
      </c>
      <c r="B169" s="4605"/>
      <c r="C169" s="4605"/>
      <c r="D169" s="4605"/>
      <c r="E169" s="4605"/>
      <c r="F169" s="4605"/>
      <c r="G169" s="4605"/>
      <c r="H169" s="4605"/>
      <c r="I169" s="4605"/>
      <c r="J169" s="4605"/>
      <c r="K169" s="4606"/>
      <c r="L169" s="2784">
        <f>L152+L168</f>
        <v>3436.9000000000005</v>
      </c>
      <c r="M169" s="2783"/>
      <c r="N169" s="2782"/>
      <c r="O169" s="2781"/>
    </row>
    <row r="170" spans="1:15" x14ac:dyDescent="0.2">
      <c r="A170" s="1454" t="s">
        <v>171</v>
      </c>
      <c r="B170" s="1454"/>
      <c r="C170" s="1454"/>
      <c r="D170" s="1454"/>
      <c r="E170" s="1454"/>
      <c r="F170" s="1454"/>
      <c r="G170" s="1454"/>
      <c r="H170" s="1455"/>
      <c r="I170" s="2780"/>
      <c r="J170" s="1454"/>
      <c r="K170" s="1454"/>
      <c r="L170" s="1454"/>
      <c r="M170" s="1454"/>
      <c r="N170" s="1450"/>
      <c r="O170" s="1449"/>
    </row>
    <row r="171" spans="1:15" x14ac:dyDescent="0.2">
      <c r="A171" s="1452"/>
      <c r="B171" s="1452"/>
      <c r="C171" s="1452"/>
      <c r="D171" s="1452"/>
      <c r="E171" s="1452"/>
      <c r="F171" s="1452"/>
      <c r="G171" s="1452"/>
      <c r="H171" s="1453"/>
      <c r="I171" s="2779"/>
      <c r="J171" s="1452"/>
      <c r="K171" s="1452"/>
      <c r="L171" s="1452"/>
      <c r="M171" s="1452"/>
      <c r="N171" s="1450"/>
      <c r="O171" s="1449"/>
    </row>
    <row r="172" spans="1:15" ht="214.5" customHeight="1" x14ac:dyDescent="0.2">
      <c r="A172" s="1431"/>
      <c r="B172" s="1436"/>
      <c r="C172" s="1436"/>
      <c r="D172" s="1436"/>
      <c r="E172" s="1436"/>
      <c r="M172" s="1436"/>
      <c r="N172" s="1436"/>
      <c r="O172" s="1434"/>
    </row>
    <row r="173" spans="1:15" ht="16.5" thickBot="1" x14ac:dyDescent="0.25">
      <c r="A173" s="1431"/>
      <c r="B173" s="1436"/>
      <c r="C173" s="1436"/>
      <c r="D173" s="1436"/>
      <c r="E173" s="1436"/>
      <c r="F173" s="4601" t="s">
        <v>124</v>
      </c>
      <c r="G173" s="4601"/>
      <c r="H173" s="4601"/>
      <c r="I173" s="4601"/>
      <c r="J173" s="4601"/>
      <c r="K173" s="4601"/>
      <c r="L173" s="4601"/>
      <c r="M173" s="1448"/>
      <c r="N173" s="1448"/>
      <c r="O173" s="1434"/>
    </row>
    <row r="174" spans="1:15" ht="26.25" thickBot="1" x14ac:dyDescent="0.25">
      <c r="A174" s="1431"/>
      <c r="B174" s="1436"/>
      <c r="C174" s="1436"/>
      <c r="D174" s="1436"/>
      <c r="E174" s="1436"/>
      <c r="F174" s="1447"/>
      <c r="G174" s="1445"/>
      <c r="H174" s="1446"/>
      <c r="I174" s="2778"/>
      <c r="J174" s="1445"/>
      <c r="K174" s="386"/>
      <c r="L174" s="80" t="s">
        <v>143</v>
      </c>
      <c r="M174" s="1431"/>
      <c r="N174" s="1431"/>
      <c r="O174" s="1434"/>
    </row>
    <row r="175" spans="1:15" ht="13.5" thickBot="1" x14ac:dyDescent="0.25">
      <c r="A175" s="1431"/>
      <c r="B175" s="1436"/>
      <c r="C175" s="1436"/>
      <c r="D175" s="1436"/>
      <c r="E175" s="1436"/>
      <c r="F175" s="4574" t="s">
        <v>986</v>
      </c>
      <c r="G175" s="4575"/>
      <c r="H175" s="4575"/>
      <c r="I175" s="4575"/>
      <c r="J175" s="4575"/>
      <c r="K175" s="4576"/>
      <c r="L175" s="2777">
        <f>SUM(L176:L186)</f>
        <v>3436.9000000000005</v>
      </c>
      <c r="M175" s="1444"/>
      <c r="N175" s="1431"/>
      <c r="O175" s="1434"/>
    </row>
    <row r="176" spans="1:15" x14ac:dyDescent="0.2">
      <c r="A176" s="1431"/>
      <c r="B176" s="1436"/>
      <c r="C176" s="1436"/>
      <c r="D176" s="1436"/>
      <c r="E176" s="1436"/>
      <c r="F176" s="4577" t="s">
        <v>128</v>
      </c>
      <c r="G176" s="4578"/>
      <c r="H176" s="4578"/>
      <c r="I176" s="4578"/>
      <c r="J176" s="4578"/>
      <c r="K176" s="4579"/>
      <c r="L176" s="1430">
        <f>L64+L70+L84+L157+L162</f>
        <v>217</v>
      </c>
      <c r="M176" s="1431"/>
      <c r="N176" s="1431"/>
      <c r="O176" s="1434"/>
    </row>
    <row r="177" spans="1:15" x14ac:dyDescent="0.2">
      <c r="A177" s="1431"/>
      <c r="B177" s="1436"/>
      <c r="C177" s="1436"/>
      <c r="D177" s="1436"/>
      <c r="E177" s="1436"/>
      <c r="F177" s="4577" t="s">
        <v>129</v>
      </c>
      <c r="G177" s="4578"/>
      <c r="H177" s="4578"/>
      <c r="I177" s="4578"/>
      <c r="J177" s="4578"/>
      <c r="K177" s="4579"/>
      <c r="L177" s="1438"/>
      <c r="M177" s="2557"/>
      <c r="N177" s="1431"/>
      <c r="O177" s="1434"/>
    </row>
    <row r="178" spans="1:15" x14ac:dyDescent="0.2">
      <c r="A178" s="1431"/>
      <c r="B178" s="1436"/>
      <c r="C178" s="1436"/>
      <c r="D178" s="1436"/>
      <c r="E178" s="1436"/>
      <c r="F178" s="4577" t="s">
        <v>130</v>
      </c>
      <c r="G178" s="4578"/>
      <c r="H178" s="4578"/>
      <c r="I178" s="4578"/>
      <c r="J178" s="4578"/>
      <c r="K178" s="4579"/>
      <c r="L178" s="2776">
        <f>L65+L71+L85+L42+L33</f>
        <v>581.9</v>
      </c>
      <c r="M178" s="1431"/>
      <c r="N178" s="1431"/>
      <c r="O178" s="1434"/>
    </row>
    <row r="179" spans="1:15" ht="15" customHeight="1" x14ac:dyDescent="0.2">
      <c r="A179" s="1431"/>
      <c r="B179" s="1436"/>
      <c r="C179" s="1436"/>
      <c r="D179" s="1436"/>
      <c r="E179" s="1436"/>
      <c r="F179" s="4577" t="s">
        <v>131</v>
      </c>
      <c r="G179" s="4578"/>
      <c r="H179" s="4578"/>
      <c r="I179" s="4578"/>
      <c r="J179" s="4578"/>
      <c r="K179" s="4579"/>
      <c r="L179" s="1438"/>
      <c r="M179" s="1431"/>
      <c r="N179" s="1431"/>
      <c r="O179" s="1434"/>
    </row>
    <row r="180" spans="1:15" x14ac:dyDescent="0.2">
      <c r="A180" s="1431"/>
      <c r="B180" s="1436"/>
      <c r="C180" s="1436"/>
      <c r="D180" s="1436"/>
      <c r="E180" s="1436"/>
      <c r="F180" s="3859" t="s">
        <v>132</v>
      </c>
      <c r="G180" s="3860"/>
      <c r="H180" s="3860"/>
      <c r="I180" s="3860"/>
      <c r="J180" s="3860"/>
      <c r="K180" s="4243"/>
      <c r="L180" s="919"/>
      <c r="M180" s="1431"/>
      <c r="N180" s="1431"/>
      <c r="O180" s="1434"/>
    </row>
    <row r="181" spans="1:15" x14ac:dyDescent="0.2">
      <c r="A181" s="1431"/>
      <c r="B181" s="1436"/>
      <c r="C181" s="1436"/>
      <c r="D181" s="1436"/>
      <c r="E181" s="1436"/>
      <c r="F181" s="1443" t="s">
        <v>133</v>
      </c>
      <c r="G181" s="1442"/>
      <c r="H181" s="1441"/>
      <c r="I181" s="2775"/>
      <c r="J181" s="1440"/>
      <c r="K181" s="1439"/>
      <c r="L181" s="1438">
        <f>L21+L32+L41+L63+L73</f>
        <v>2331.7000000000003</v>
      </c>
      <c r="M181" s="2557"/>
      <c r="N181" s="1431"/>
      <c r="O181" s="1434"/>
    </row>
    <row r="182" spans="1:15" ht="15.75" customHeight="1" x14ac:dyDescent="0.2">
      <c r="A182" s="1431"/>
      <c r="B182" s="1436"/>
      <c r="C182" s="1436"/>
      <c r="D182" s="1436"/>
      <c r="E182" s="1436"/>
      <c r="F182" s="4577" t="s">
        <v>134</v>
      </c>
      <c r="G182" s="4578"/>
      <c r="H182" s="4578"/>
      <c r="I182" s="4578"/>
      <c r="J182" s="4578"/>
      <c r="K182" s="4579"/>
      <c r="L182" s="1438"/>
      <c r="M182" s="1431"/>
      <c r="N182" s="1431"/>
      <c r="O182" s="1437"/>
    </row>
    <row r="183" spans="1:15" ht="15.75" customHeight="1" x14ac:dyDescent="0.2">
      <c r="A183" s="1431"/>
      <c r="B183" s="1436"/>
      <c r="C183" s="1436"/>
      <c r="D183" s="1436"/>
      <c r="E183" s="1436"/>
      <c r="F183" s="4577" t="s">
        <v>135</v>
      </c>
      <c r="G183" s="4578"/>
      <c r="H183" s="4578"/>
      <c r="I183" s="4578"/>
      <c r="J183" s="4578"/>
      <c r="K183" s="4579"/>
      <c r="L183" s="1435"/>
      <c r="M183" s="1431"/>
      <c r="N183" s="1431"/>
      <c r="O183" s="1434"/>
    </row>
    <row r="184" spans="1:15" x14ac:dyDescent="0.2">
      <c r="A184" s="1431"/>
      <c r="B184" s="1436"/>
      <c r="C184" s="1436"/>
      <c r="D184" s="1436"/>
      <c r="E184" s="1436"/>
      <c r="F184" s="4577" t="s">
        <v>136</v>
      </c>
      <c r="G184" s="4578"/>
      <c r="H184" s="4578"/>
      <c r="I184" s="4578"/>
      <c r="J184" s="4578"/>
      <c r="K184" s="4579"/>
      <c r="L184" s="1435"/>
      <c r="M184" s="1431"/>
      <c r="N184" s="1431"/>
      <c r="O184" s="1434"/>
    </row>
    <row r="185" spans="1:15" x14ac:dyDescent="0.2">
      <c r="A185" s="1431"/>
      <c r="B185" s="1436"/>
      <c r="C185" s="1436"/>
      <c r="D185" s="1436"/>
      <c r="E185" s="1436"/>
      <c r="F185" s="4577" t="s">
        <v>137</v>
      </c>
      <c r="G185" s="4578"/>
      <c r="H185" s="4578"/>
      <c r="I185" s="4578"/>
      <c r="J185" s="4578"/>
      <c r="K185" s="4579"/>
      <c r="L185" s="1435">
        <f>L86</f>
        <v>306.3</v>
      </c>
      <c r="M185" s="1431"/>
      <c r="N185" s="1431"/>
      <c r="O185" s="1434"/>
    </row>
    <row r="186" spans="1:15" ht="13.5" thickBot="1" x14ac:dyDescent="0.25">
      <c r="F186" s="4590" t="s">
        <v>985</v>
      </c>
      <c r="G186" s="4591"/>
      <c r="H186" s="4591"/>
      <c r="I186" s="4591"/>
      <c r="J186" s="4591"/>
      <c r="K186" s="4592"/>
      <c r="L186" s="1433"/>
      <c r="M186" s="1431"/>
      <c r="N186" s="1431"/>
    </row>
    <row r="187" spans="1:15" ht="13.5" thickBot="1" x14ac:dyDescent="0.25">
      <c r="F187" s="4572" t="s">
        <v>984</v>
      </c>
      <c r="G187" s="4573"/>
      <c r="H187" s="4573"/>
      <c r="I187" s="4573"/>
      <c r="J187" s="4573"/>
      <c r="K187" s="4573"/>
      <c r="L187" s="1432">
        <v>0</v>
      </c>
      <c r="M187" s="1431"/>
      <c r="N187" s="1431"/>
    </row>
    <row r="188" spans="1:15" ht="18" customHeight="1" thickBot="1" x14ac:dyDescent="0.25">
      <c r="F188" s="5169" t="s">
        <v>458</v>
      </c>
      <c r="G188" s="5170"/>
      <c r="H188" s="5170"/>
      <c r="I188" s="5170"/>
      <c r="J188" s="5170"/>
      <c r="K188" s="5171"/>
      <c r="L188" s="2774">
        <v>0</v>
      </c>
    </row>
    <row r="189" spans="1:15" ht="13.5" thickBot="1" x14ac:dyDescent="0.25">
      <c r="F189" s="5148" t="s">
        <v>983</v>
      </c>
      <c r="G189" s="5149"/>
      <c r="H189" s="5149"/>
      <c r="I189" s="5149"/>
      <c r="J189" s="5149"/>
      <c r="K189" s="5150"/>
      <c r="L189" s="2773">
        <f>L175+L187</f>
        <v>3436.9000000000005</v>
      </c>
    </row>
    <row r="191" spans="1:15" x14ac:dyDescent="0.2">
      <c r="N191" s="2772"/>
    </row>
  </sheetData>
  <mergeCells count="344">
    <mergeCell ref="M1:O1"/>
    <mergeCell ref="Q1:T3"/>
    <mergeCell ref="M129:M130"/>
    <mergeCell ref="G84:G88"/>
    <mergeCell ref="G121:G122"/>
    <mergeCell ref="J63:J69"/>
    <mergeCell ref="I102:I104"/>
    <mergeCell ref="N70:N71"/>
    <mergeCell ref="O70:O71"/>
    <mergeCell ref="I70:I74"/>
    <mergeCell ref="H63:H69"/>
    <mergeCell ref="I63:I69"/>
    <mergeCell ref="J98:J101"/>
    <mergeCell ref="J102:J104"/>
    <mergeCell ref="H114:H120"/>
    <mergeCell ref="I92:I94"/>
    <mergeCell ref="H84:H88"/>
    <mergeCell ref="C82:L83"/>
    <mergeCell ref="H70:H74"/>
    <mergeCell ref="I75:I79"/>
    <mergeCell ref="I123:I125"/>
    <mergeCell ref="M107:M108"/>
    <mergeCell ref="J105:J106"/>
    <mergeCell ref="J117:J118"/>
    <mergeCell ref="J121:J122"/>
    <mergeCell ref="G48:G54"/>
    <mergeCell ref="I6:I8"/>
    <mergeCell ref="K6:K8"/>
    <mergeCell ref="L6:L8"/>
    <mergeCell ref="M7:M8"/>
    <mergeCell ref="D70:F74"/>
    <mergeCell ref="H75:H79"/>
    <mergeCell ref="G70:G74"/>
    <mergeCell ref="C6:C8"/>
    <mergeCell ref="E6:E8"/>
    <mergeCell ref="F6:F8"/>
    <mergeCell ref="H6:H8"/>
    <mergeCell ref="G26:G31"/>
    <mergeCell ref="H26:H31"/>
    <mergeCell ref="F26:F27"/>
    <mergeCell ref="M70:M71"/>
    <mergeCell ref="J92:J94"/>
    <mergeCell ref="J89:J91"/>
    <mergeCell ref="J95:J97"/>
    <mergeCell ref="J119:J120"/>
    <mergeCell ref="J107:J110"/>
    <mergeCell ref="J111:J113"/>
    <mergeCell ref="B98:B101"/>
    <mergeCell ref="B95:B97"/>
    <mergeCell ref="A95:A97"/>
    <mergeCell ref="I119:I120"/>
    <mergeCell ref="C107:C110"/>
    <mergeCell ref="E102:E104"/>
    <mergeCell ref="H107:H113"/>
    <mergeCell ref="E111:E113"/>
    <mergeCell ref="B92:B94"/>
    <mergeCell ref="J114:J116"/>
    <mergeCell ref="I114:I116"/>
    <mergeCell ref="C92:C94"/>
    <mergeCell ref="C95:C97"/>
    <mergeCell ref="B55:B62"/>
    <mergeCell ref="A55:A62"/>
    <mergeCell ref="A70:A74"/>
    <mergeCell ref="B70:B74"/>
    <mergeCell ref="A81:A83"/>
    <mergeCell ref="B84:B88"/>
    <mergeCell ref="A92:A94"/>
    <mergeCell ref="A84:A88"/>
    <mergeCell ref="C80:J80"/>
    <mergeCell ref="I84:I88"/>
    <mergeCell ref="G75:G79"/>
    <mergeCell ref="G55:G62"/>
    <mergeCell ref="O7:O8"/>
    <mergeCell ref="D32:F34"/>
    <mergeCell ref="H32:H37"/>
    <mergeCell ref="G38:G47"/>
    <mergeCell ref="N5:O5"/>
    <mergeCell ref="A3:O3"/>
    <mergeCell ref="A2:O2"/>
    <mergeCell ref="A4:O4"/>
    <mergeCell ref="H19:H25"/>
    <mergeCell ref="B19:B25"/>
    <mergeCell ref="G32:G37"/>
    <mergeCell ref="F35:F37"/>
    <mergeCell ref="B32:B34"/>
    <mergeCell ref="C32:C34"/>
    <mergeCell ref="A26:A31"/>
    <mergeCell ref="A35:A37"/>
    <mergeCell ref="A13:A18"/>
    <mergeCell ref="A19:A25"/>
    <mergeCell ref="A38:A47"/>
    <mergeCell ref="B35:B37"/>
    <mergeCell ref="C35:C37"/>
    <mergeCell ref="I26:I31"/>
    <mergeCell ref="M6:O6"/>
    <mergeCell ref="N7:N8"/>
    <mergeCell ref="A6:A8"/>
    <mergeCell ref="B6:B8"/>
    <mergeCell ref="A32:A34"/>
    <mergeCell ref="D19:F25"/>
    <mergeCell ref="B10:L11"/>
    <mergeCell ref="G19:G25"/>
    <mergeCell ref="I19:I25"/>
    <mergeCell ref="A10:A11"/>
    <mergeCell ref="I32:I37"/>
    <mergeCell ref="D35:D37"/>
    <mergeCell ref="D6:D8"/>
    <mergeCell ref="G6:G8"/>
    <mergeCell ref="J6:J8"/>
    <mergeCell ref="E92:E94"/>
    <mergeCell ref="E95:E97"/>
    <mergeCell ref="E98:E101"/>
    <mergeCell ref="F67:F69"/>
    <mergeCell ref="E75:E79"/>
    <mergeCell ref="F107:F110"/>
    <mergeCell ref="G107:G110"/>
    <mergeCell ref="G63:G69"/>
    <mergeCell ref="H89:H94"/>
    <mergeCell ref="G92:G94"/>
    <mergeCell ref="G95:G97"/>
    <mergeCell ref="G105:G106"/>
    <mergeCell ref="H95:H101"/>
    <mergeCell ref="H102:H106"/>
    <mergeCell ref="G102:G104"/>
    <mergeCell ref="D84:F88"/>
    <mergeCell ref="B26:B31"/>
    <mergeCell ref="D75:D79"/>
    <mergeCell ref="A75:A79"/>
    <mergeCell ref="C70:C74"/>
    <mergeCell ref="C75:C79"/>
    <mergeCell ref="F63:F66"/>
    <mergeCell ref="F55:F57"/>
    <mergeCell ref="F48:F54"/>
    <mergeCell ref="B38:B47"/>
    <mergeCell ref="B75:B79"/>
    <mergeCell ref="I38:I47"/>
    <mergeCell ref="H38:H47"/>
    <mergeCell ref="I48:I54"/>
    <mergeCell ref="I55:I62"/>
    <mergeCell ref="H48:H54"/>
    <mergeCell ref="H55:H62"/>
    <mergeCell ref="A114:A116"/>
    <mergeCell ref="A63:A66"/>
    <mergeCell ref="B63:B66"/>
    <mergeCell ref="A107:A110"/>
    <mergeCell ref="A111:A113"/>
    <mergeCell ref="E63:E69"/>
    <mergeCell ref="B114:B116"/>
    <mergeCell ref="D95:D97"/>
    <mergeCell ref="D98:D101"/>
    <mergeCell ref="C105:C106"/>
    <mergeCell ref="D38:F47"/>
    <mergeCell ref="C98:C101"/>
    <mergeCell ref="E107:E110"/>
    <mergeCell ref="B81:B83"/>
    <mergeCell ref="B105:B106"/>
    <mergeCell ref="B107:B110"/>
    <mergeCell ref="E105:E106"/>
    <mergeCell ref="D107:D110"/>
    <mergeCell ref="J123:J125"/>
    <mergeCell ref="I95:I97"/>
    <mergeCell ref="I98:I101"/>
    <mergeCell ref="I105:I106"/>
    <mergeCell ref="I107:I110"/>
    <mergeCell ref="I111:I113"/>
    <mergeCell ref="F187:K187"/>
    <mergeCell ref="F176:K176"/>
    <mergeCell ref="F177:K177"/>
    <mergeCell ref="F180:K180"/>
    <mergeCell ref="J134:J135"/>
    <mergeCell ref="I132:I133"/>
    <mergeCell ref="J132:J133"/>
    <mergeCell ref="F188:K188"/>
    <mergeCell ref="E89:E91"/>
    <mergeCell ref="F89:F91"/>
    <mergeCell ref="F92:F94"/>
    <mergeCell ref="F95:F97"/>
    <mergeCell ref="F98:F101"/>
    <mergeCell ref="F102:F104"/>
    <mergeCell ref="E117:E118"/>
    <mergeCell ref="F114:F116"/>
    <mergeCell ref="I117:I118"/>
    <mergeCell ref="H121:H125"/>
    <mergeCell ref="F164:F166"/>
    <mergeCell ref="G162:G166"/>
    <mergeCell ref="B154:L154"/>
    <mergeCell ref="D147:D148"/>
    <mergeCell ref="F186:K186"/>
    <mergeCell ref="B168:K168"/>
    <mergeCell ref="F162:F163"/>
    <mergeCell ref="F179:K179"/>
    <mergeCell ref="C151:J151"/>
    <mergeCell ref="F111:F113"/>
    <mergeCell ref="G111:G113"/>
    <mergeCell ref="G98:G101"/>
    <mergeCell ref="G144:G148"/>
    <mergeCell ref="A164:A166"/>
    <mergeCell ref="A162:A163"/>
    <mergeCell ref="A157:A159"/>
    <mergeCell ref="A160:A161"/>
    <mergeCell ref="A142:A143"/>
    <mergeCell ref="F182:K182"/>
    <mergeCell ref="C167:J167"/>
    <mergeCell ref="B160:B161"/>
    <mergeCell ref="A144:A146"/>
    <mergeCell ref="H162:H166"/>
    <mergeCell ref="I142:I143"/>
    <mergeCell ref="I144:I146"/>
    <mergeCell ref="F185:K185"/>
    <mergeCell ref="F184:K184"/>
    <mergeCell ref="F183:K183"/>
    <mergeCell ref="F178:K178"/>
    <mergeCell ref="F175:K175"/>
    <mergeCell ref="J136:J137"/>
    <mergeCell ref="F147:F148"/>
    <mergeCell ref="B162:B163"/>
    <mergeCell ref="B157:B159"/>
    <mergeCell ref="B149:B150"/>
    <mergeCell ref="B144:B146"/>
    <mergeCell ref="B140:B141"/>
    <mergeCell ref="E149:E150"/>
    <mergeCell ref="B142:B143"/>
    <mergeCell ref="J144:J145"/>
    <mergeCell ref="F140:F141"/>
    <mergeCell ref="F136:F137"/>
    <mergeCell ref="I136:I137"/>
    <mergeCell ref="I138:I139"/>
    <mergeCell ref="F157:F159"/>
    <mergeCell ref="I149:I150"/>
    <mergeCell ref="G149:G150"/>
    <mergeCell ref="H144:H150"/>
    <mergeCell ref="I134:I135"/>
    <mergeCell ref="I157:I161"/>
    <mergeCell ref="G157:G161"/>
    <mergeCell ref="B152:K152"/>
    <mergeCell ref="J157:J161"/>
    <mergeCell ref="H157:H161"/>
    <mergeCell ref="J149:J150"/>
    <mergeCell ref="G138:G139"/>
    <mergeCell ref="F138:F139"/>
    <mergeCell ref="B134:B135"/>
    <mergeCell ref="G134:G135"/>
    <mergeCell ref="F134:F135"/>
    <mergeCell ref="A89:A91"/>
    <mergeCell ref="B89:B91"/>
    <mergeCell ref="C89:C91"/>
    <mergeCell ref="D105:D106"/>
    <mergeCell ref="G89:G91"/>
    <mergeCell ref="D89:D91"/>
    <mergeCell ref="D92:D94"/>
    <mergeCell ref="B123:B125"/>
    <mergeCell ref="B121:B122"/>
    <mergeCell ref="F123:F125"/>
    <mergeCell ref="D121:D122"/>
    <mergeCell ref="D114:D116"/>
    <mergeCell ref="D123:D125"/>
    <mergeCell ref="F121:F122"/>
    <mergeCell ref="F117:F118"/>
    <mergeCell ref="G114:G116"/>
    <mergeCell ref="G119:G120"/>
    <mergeCell ref="B117:B118"/>
    <mergeCell ref="B119:B120"/>
    <mergeCell ref="C114:C116"/>
    <mergeCell ref="C117:C118"/>
    <mergeCell ref="E121:E122"/>
    <mergeCell ref="D117:D118"/>
    <mergeCell ref="G123:G125"/>
    <mergeCell ref="A105:A106"/>
    <mergeCell ref="A102:A104"/>
    <mergeCell ref="F105:F106"/>
    <mergeCell ref="D102:D104"/>
    <mergeCell ref="C102:C104"/>
    <mergeCell ref="A98:A101"/>
    <mergeCell ref="B102:B104"/>
    <mergeCell ref="G117:G118"/>
    <mergeCell ref="E114:E116"/>
    <mergeCell ref="A117:A118"/>
    <mergeCell ref="C111:C113"/>
    <mergeCell ref="B136:B137"/>
    <mergeCell ref="D134:D135"/>
    <mergeCell ref="E134:E135"/>
    <mergeCell ref="D126:D128"/>
    <mergeCell ref="C134:C135"/>
    <mergeCell ref="C132:C133"/>
    <mergeCell ref="D119:D120"/>
    <mergeCell ref="A134:A135"/>
    <mergeCell ref="E119:E120"/>
    <mergeCell ref="E126:E128"/>
    <mergeCell ref="E129:E131"/>
    <mergeCell ref="B126:B128"/>
    <mergeCell ref="D136:D137"/>
    <mergeCell ref="C136:C137"/>
    <mergeCell ref="A136:A137"/>
    <mergeCell ref="B132:B133"/>
    <mergeCell ref="E132:E133"/>
    <mergeCell ref="A121:A122"/>
    <mergeCell ref="A123:A125"/>
    <mergeCell ref="A126:A128"/>
    <mergeCell ref="A119:A120"/>
    <mergeCell ref="J126:J128"/>
    <mergeCell ref="J129:J131"/>
    <mergeCell ref="F126:F128"/>
    <mergeCell ref="B111:B113"/>
    <mergeCell ref="D111:D113"/>
    <mergeCell ref="F189:K189"/>
    <mergeCell ref="C119:C120"/>
    <mergeCell ref="C121:C122"/>
    <mergeCell ref="C123:C125"/>
    <mergeCell ref="E123:E125"/>
    <mergeCell ref="D129:D131"/>
    <mergeCell ref="I121:I122"/>
    <mergeCell ref="B164:B166"/>
    <mergeCell ref="C126:C128"/>
    <mergeCell ref="C129:C131"/>
    <mergeCell ref="E136:E137"/>
    <mergeCell ref="D132:D133"/>
    <mergeCell ref="B129:B131"/>
    <mergeCell ref="I162:I166"/>
    <mergeCell ref="A169:K169"/>
    <mergeCell ref="F173:L173"/>
    <mergeCell ref="F160:F161"/>
    <mergeCell ref="G140:G143"/>
    <mergeCell ref="I140:I141"/>
    <mergeCell ref="A149:A150"/>
    <mergeCell ref="A147:A148"/>
    <mergeCell ref="F119:F120"/>
    <mergeCell ref="E138:E139"/>
    <mergeCell ref="B147:B148"/>
    <mergeCell ref="I126:I128"/>
    <mergeCell ref="I129:I131"/>
    <mergeCell ref="G136:G137"/>
    <mergeCell ref="F129:F131"/>
    <mergeCell ref="F132:F133"/>
    <mergeCell ref="H126:H131"/>
    <mergeCell ref="A129:A131"/>
    <mergeCell ref="A132:A133"/>
    <mergeCell ref="I147:I148"/>
    <mergeCell ref="B138:B139"/>
    <mergeCell ref="H132:H139"/>
    <mergeCell ref="A140:A141"/>
    <mergeCell ref="G132:G133"/>
    <mergeCell ref="G126:G128"/>
    <mergeCell ref="G129:G131"/>
    <mergeCell ref="A138:A139"/>
  </mergeCells>
  <pageMargins left="0.70866141732283472" right="0.70866141732283472" top="0.74803149606299213" bottom="0.74803149606299213" header="0.31496062992125984" footer="0.31496062992125984"/>
  <pageSetup paperSize="9" scale="55" firstPageNumber="53"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Įvardinti diapazonai</vt:lpstr>
      </vt:variant>
      <vt:variant>
        <vt:i4>1</vt:i4>
      </vt:variant>
    </vt:vector>
  </HeadingPairs>
  <TitlesOfParts>
    <vt:vector size="13" baseType="lpstr">
      <vt:lpstr>1 Programa</vt:lpstr>
      <vt:lpstr>2 programa</vt:lpstr>
      <vt:lpstr>4 programa</vt:lpstr>
      <vt:lpstr>5 programa</vt:lpstr>
      <vt:lpstr>6 programa</vt:lpstr>
      <vt:lpstr>9 programa</vt:lpstr>
      <vt:lpstr>10 programa</vt:lpstr>
      <vt:lpstr>11 programa</vt:lpstr>
      <vt:lpstr>13 programa</vt:lpstr>
      <vt:lpstr>14 programa</vt:lpstr>
      <vt:lpstr>15 programa</vt:lpstr>
      <vt:lpstr>Priemonių vykdytojų kodai </vt:lpstr>
      <vt:lpstr>'10 programa'!Print_Area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cp:lastPrinted>2022-10-26T09:55:29Z</cp:lastPrinted>
  <dcterms:created xsi:type="dcterms:W3CDTF">2022-02-01T11:04:48Z</dcterms:created>
  <dcterms:modified xsi:type="dcterms:W3CDTF">2022-10-28T08:23:36Z</dcterms:modified>
</cp:coreProperties>
</file>