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ana2\Desktop\Metinis veiklos planas 2023 m\1 keitimas\"/>
    </mc:Choice>
  </mc:AlternateContent>
  <bookViews>
    <workbookView xWindow="0" yWindow="0" windowWidth="28800" windowHeight="12435"/>
  </bookViews>
  <sheets>
    <sheet name="10 programa" sheetId="1" r:id="rId1"/>
    <sheet name="Priemonių vykdytojų kodai " sheetId="4" r:id="rId2"/>
    <sheet name="Lapas1" sheetId="2" state="hidden" r:id="rId3"/>
  </sheets>
  <definedNames>
    <definedName name="_xlnm._FilterDatabase" localSheetId="0" hidden="1">'10 programa'!$A$6:$L$502</definedName>
    <definedName name="_xlnm.Print_Area" localSheetId="0">'10 programa'!$A$1:$O$524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8" i="1" l="1"/>
  <c r="L267" i="1"/>
  <c r="L266" i="1"/>
  <c r="L265" i="1"/>
  <c r="L346" i="1"/>
  <c r="L358" i="1" l="1"/>
  <c r="L354" i="1"/>
  <c r="L350" i="1"/>
  <c r="L67" i="1" l="1"/>
  <c r="L66" i="1"/>
  <c r="L40" i="1"/>
  <c r="L225" i="1" l="1"/>
  <c r="L499" i="1"/>
  <c r="L441" i="1"/>
  <c r="L65" i="1" l="1"/>
  <c r="L469" i="1"/>
  <c r="L466" i="1"/>
  <c r="L165" i="1"/>
  <c r="L163" i="1"/>
  <c r="L221" i="1" l="1"/>
  <c r="L217" i="1"/>
  <c r="L23" i="1"/>
  <c r="L28" i="1"/>
  <c r="L29" i="1"/>
  <c r="L444" i="1" l="1"/>
  <c r="L80" i="1" l="1"/>
  <c r="L281" i="1"/>
  <c r="L68" i="1" l="1"/>
  <c r="L69" i="1" s="1"/>
  <c r="L45" i="1"/>
  <c r="L101" i="1"/>
  <c r="L106" i="1"/>
  <c r="L342" i="1" l="1"/>
  <c r="L223" i="1" l="1"/>
  <c r="L359" i="1"/>
  <c r="L394" i="1"/>
  <c r="L410" i="1"/>
  <c r="L478" i="1" l="1"/>
  <c r="L489" i="1"/>
  <c r="L496" i="1"/>
  <c r="L310" i="1"/>
  <c r="L61" i="1"/>
  <c r="L57" i="1" l="1"/>
  <c r="L27" i="1"/>
  <c r="L435" i="1" l="1"/>
  <c r="L429" i="1"/>
  <c r="L396" i="1"/>
  <c r="L393" i="1"/>
  <c r="L381" i="1"/>
  <c r="L379" i="1"/>
  <c r="L224" i="1"/>
  <c r="L164" i="1"/>
  <c r="L157" i="1"/>
  <c r="L146" i="1"/>
  <c r="L145" i="1"/>
  <c r="L137" i="1"/>
  <c r="L136" i="1"/>
  <c r="L135" i="1"/>
  <c r="L125" i="1"/>
  <c r="L126" i="1"/>
  <c r="L128" i="1"/>
  <c r="L119" i="1"/>
  <c r="L108" i="1"/>
  <c r="L107" i="1"/>
  <c r="L99" i="1"/>
  <c r="L90" i="1"/>
  <c r="L71" i="1" l="1"/>
  <c r="L338" i="1" l="1"/>
  <c r="L100" i="1" l="1"/>
  <c r="L409" i="1" l="1"/>
  <c r="L405" i="1"/>
  <c r="L401" i="1"/>
  <c r="L378" i="1"/>
  <c r="L374" i="1"/>
  <c r="L370" i="1"/>
  <c r="L366" i="1"/>
  <c r="L144" i="1" l="1"/>
  <c r="L395" i="1"/>
  <c r="L156" i="1" l="1"/>
  <c r="L162" i="1" l="1"/>
  <c r="L445" i="1"/>
  <c r="L124" i="1" l="1"/>
  <c r="L440" i="1"/>
  <c r="L434" i="1"/>
  <c r="L385" i="1"/>
  <c r="L151" i="1"/>
  <c r="L112" i="1"/>
  <c r="L94" i="1"/>
  <c r="L84" i="1"/>
  <c r="L76" i="1"/>
  <c r="L53" i="1" l="1"/>
  <c r="L49" i="1"/>
  <c r="L74" i="1"/>
  <c r="L77" i="1" l="1"/>
  <c r="L468" i="1" l="1"/>
  <c r="L522" i="1"/>
  <c r="L127" i="1"/>
  <c r="L334" i="1"/>
  <c r="L330" i="1"/>
  <c r="L326" i="1"/>
  <c r="L322" i="1"/>
  <c r="L318" i="1"/>
  <c r="L314" i="1"/>
  <c r="L305" i="1"/>
  <c r="L301" i="1"/>
  <c r="L293" i="1"/>
  <c r="L297" i="1"/>
  <c r="L289" i="1"/>
  <c r="L285" i="1"/>
  <c r="L277" i="1"/>
  <c r="L273" i="1"/>
  <c r="L361" i="1"/>
  <c r="L360" i="1"/>
  <c r="L412" i="1"/>
  <c r="L411" i="1"/>
  <c r="L467" i="1"/>
  <c r="L512" i="1" s="1"/>
  <c r="L443" i="1"/>
  <c r="L425" i="1"/>
  <c r="L421" i="1"/>
  <c r="L417" i="1"/>
  <c r="L432" i="1"/>
  <c r="L438" i="1"/>
  <c r="L470" i="1" l="1"/>
  <c r="L500" i="1" s="1"/>
  <c r="L413" i="1"/>
  <c r="L397" i="1" l="1"/>
  <c r="L382" i="1"/>
  <c r="L362" i="1" l="1"/>
  <c r="L159" i="1" l="1"/>
  <c r="L226" i="1"/>
  <c r="L258" i="1"/>
  <c r="L254" i="1"/>
  <c r="L250" i="1"/>
  <c r="L246" i="1"/>
  <c r="L242" i="1"/>
  <c r="L238" i="1"/>
  <c r="L234" i="1"/>
  <c r="L230" i="1"/>
  <c r="L213" i="1"/>
  <c r="L209" i="1"/>
  <c r="L205" i="1"/>
  <c r="L201" i="1"/>
  <c r="L197" i="1"/>
  <c r="L193" i="1"/>
  <c r="L189" i="1"/>
  <c r="L185" i="1"/>
  <c r="L179" i="1"/>
  <c r="L175" i="1"/>
  <c r="L171" i="1"/>
  <c r="L134" i="1"/>
  <c r="L129" i="1" s="1"/>
  <c r="L147" i="1"/>
  <c r="L142" i="1"/>
  <c r="L138" i="1"/>
  <c r="L122" i="1"/>
  <c r="L109" i="1"/>
  <c r="L102" i="1"/>
  <c r="L92" i="1"/>
  <c r="L95" i="1" s="1"/>
  <c r="L82" i="1"/>
  <c r="L85" i="1" s="1"/>
  <c r="L19" i="1"/>
  <c r="L15" i="1"/>
  <c r="L30" i="1" s="1"/>
  <c r="L113" i="1" l="1"/>
  <c r="L152" i="1"/>
  <c r="L167" i="1"/>
  <c r="L259" i="1" s="1"/>
  <c r="L260" i="1" l="1"/>
  <c r="L386" i="1" l="1"/>
  <c r="L510" i="1" s="1"/>
  <c r="L387" i="1" l="1"/>
  <c r="L513" i="1" s="1"/>
  <c r="L388" i="1" l="1"/>
  <c r="L520" i="1" s="1"/>
  <c r="L509" i="1" l="1"/>
  <c r="L508" i="1" s="1"/>
  <c r="L524" i="1" s="1"/>
  <c r="L389" i="1"/>
  <c r="L269" i="1" l="1"/>
  <c r="L426" i="1" s="1"/>
  <c r="L501" i="1" s="1"/>
  <c r="L31" i="1" l="1"/>
  <c r="L114" i="1" s="1"/>
  <c r="L502" i="1" s="1"/>
</calcChain>
</file>

<file path=xl/sharedStrings.xml><?xml version="1.0" encoding="utf-8"?>
<sst xmlns="http://schemas.openxmlformats.org/spreadsheetml/2006/main" count="1599" uniqueCount="382">
  <si>
    <t>IŠ VISO:</t>
  </si>
  <si>
    <t>KITI ŠALTINIAI, IŠ VISO:</t>
  </si>
  <si>
    <r>
      <t>Praėjusių metų lėšų likutis (</t>
    </r>
    <r>
      <rPr>
        <b/>
        <sz val="9"/>
        <rFont val="Times New Roman"/>
        <family val="1"/>
        <charset val="186"/>
      </rPr>
      <t>L</t>
    </r>
    <r>
      <rPr>
        <sz val="9"/>
        <rFont val="Times New Roman"/>
        <family val="1"/>
        <charset val="186"/>
      </rPr>
      <t>)</t>
    </r>
  </si>
  <si>
    <r>
      <t>Europos Sąjungos paramos lėšos (</t>
    </r>
    <r>
      <rPr>
        <b/>
        <sz val="9"/>
        <rFont val="Times New Roman"/>
        <family val="1"/>
        <charset val="186"/>
      </rPr>
      <t>ES)</t>
    </r>
  </si>
  <si>
    <r>
      <t>Paskolų lėšos investicijų projektams įgyvendinti (</t>
    </r>
    <r>
      <rPr>
        <b/>
        <sz val="9"/>
        <rFont val="Times New Roman"/>
        <family val="1"/>
        <charset val="186"/>
      </rPr>
      <t>P</t>
    </r>
    <r>
      <rPr>
        <sz val="9"/>
        <rFont val="Times New Roman"/>
        <family val="1"/>
        <charset val="186"/>
      </rPr>
      <t>)</t>
    </r>
  </si>
  <si>
    <r>
      <t>Valstybės biudžeto specialiosios tikslinės dotacijos lėšos valstybės funkcijoms atlikti (</t>
    </r>
    <r>
      <rPr>
        <b/>
        <sz val="9"/>
        <rFont val="Times New Roman"/>
        <family val="1"/>
        <charset val="186"/>
      </rPr>
      <t>VBSF)</t>
    </r>
  </si>
  <si>
    <r>
      <t>Ugdymo reikmių lėšos (</t>
    </r>
    <r>
      <rPr>
        <b/>
        <sz val="9"/>
        <rFont val="Times New Roman"/>
        <family val="1"/>
        <charset val="186"/>
      </rPr>
      <t>ML</t>
    </r>
    <r>
      <rPr>
        <sz val="9"/>
        <rFont val="Times New Roman"/>
        <family val="1"/>
        <charset val="186"/>
      </rPr>
      <t>)</t>
    </r>
  </si>
  <si>
    <r>
      <t>Valstybės lėšos kapitalo investicijoms (</t>
    </r>
    <r>
      <rPr>
        <b/>
        <sz val="9"/>
        <rFont val="Times New Roman"/>
        <family val="1"/>
        <charset val="186"/>
      </rPr>
      <t>VKI)</t>
    </r>
  </si>
  <si>
    <r>
      <t>Valstybės lėšos vietinės reikšmės keliams (gatvėms) tiesti, taisyti, prižiūrėti ir saugaus eismo sąlygoms užtikrinti (</t>
    </r>
    <r>
      <rPr>
        <b/>
        <sz val="9"/>
        <rFont val="Times New Roman"/>
        <family val="1"/>
        <charset val="186"/>
      </rPr>
      <t>KPP</t>
    </r>
    <r>
      <rPr>
        <sz val="9"/>
        <rFont val="Times New Roman"/>
        <family val="1"/>
        <charset val="186"/>
      </rPr>
      <t>)</t>
    </r>
  </si>
  <si>
    <r>
      <t>Valstybės biudžeto lėšos (</t>
    </r>
    <r>
      <rPr>
        <b/>
        <sz val="9"/>
        <rFont val="Times New Roman"/>
        <family val="1"/>
        <charset val="186"/>
      </rPr>
      <t>VB)</t>
    </r>
  </si>
  <si>
    <r>
      <t>Savivaldybės biudžeto lėšos</t>
    </r>
    <r>
      <rPr>
        <b/>
        <sz val="9"/>
        <rFont val="Times New Roman"/>
        <family val="1"/>
        <charset val="186"/>
      </rPr>
      <t xml:space="preserve"> (SB)</t>
    </r>
  </si>
  <si>
    <t xml:space="preserve">Savivaldybės biudžetas, iš jo: </t>
  </si>
  <si>
    <t>SAVIVALDYBĖS  LĖŠOS, IŠ VISO:</t>
  </si>
  <si>
    <t>Finansavimo šaltinių suvestinė</t>
  </si>
  <si>
    <t>Iš viso programai:</t>
  </si>
  <si>
    <t>Iš viso tikslui:</t>
  </si>
  <si>
    <t>01</t>
  </si>
  <si>
    <t>Iš viso uždaviniui:</t>
  </si>
  <si>
    <t>02</t>
  </si>
  <si>
    <t>Iš viso:</t>
  </si>
  <si>
    <t>1.2.2</t>
  </si>
  <si>
    <t>1.2.1</t>
  </si>
  <si>
    <t>288724610</t>
  </si>
  <si>
    <t>1.1.1</t>
  </si>
  <si>
    <t>Planuojama reikšmė</t>
  </si>
  <si>
    <t>mato vnt.</t>
  </si>
  <si>
    <t>pavadinimas</t>
  </si>
  <si>
    <t>Indėlio kriterijaus</t>
  </si>
  <si>
    <t>Finansavimo šaltinis</t>
  </si>
  <si>
    <t>Vykdytojas (skyrius, darbuotojas) ar projekto vadovas</t>
  </si>
  <si>
    <t>Priemonės vykdytojo kodas</t>
  </si>
  <si>
    <t xml:space="preserve">Asignavimų valdytojo kodas </t>
  </si>
  <si>
    <t>Priemonės kodas</t>
  </si>
  <si>
    <t>Papriemonės kodas</t>
  </si>
  <si>
    <t>Priemonės požymis</t>
  </si>
  <si>
    <t>Uždavinio kodas</t>
  </si>
  <si>
    <t>Programos tikslo kodas</t>
  </si>
  <si>
    <t xml:space="preserve">             TIKSLŲ, UŽDAVINIŲ, PRIEMONIŲ IR PAPRIEMONIŲ, IŠLAIDŲ IR VERTINIMO KRITERIJŲ SUVESTINĖ                                        </t>
  </si>
  <si>
    <t>tūkst. Eur</t>
  </si>
  <si>
    <t>*Priemonės požymis – nauja priemonė / pažangos projektas (P), tęstinė priemonė / projektas (T)</t>
  </si>
  <si>
    <r>
      <t>Įstaigų  pajamos už paslaugas (</t>
    </r>
    <r>
      <rPr>
        <b/>
        <sz val="9"/>
        <rFont val="Times New Roman"/>
        <family val="1"/>
        <charset val="186"/>
      </rPr>
      <t>SP</t>
    </r>
    <r>
      <rPr>
        <sz val="9"/>
        <rFont val="Times New Roman"/>
        <family val="1"/>
        <charset val="186"/>
      </rPr>
      <t>)</t>
    </r>
  </si>
  <si>
    <r>
      <t>Valstybės biudžeto specialioji tikslinė dotacija regioninėms įstaigoms ir klasėms finansuoti (</t>
    </r>
    <r>
      <rPr>
        <b/>
        <sz val="9"/>
        <rFont val="Times New Roman"/>
        <family val="1"/>
        <charset val="186"/>
      </rPr>
      <t>VBSR)</t>
    </r>
  </si>
  <si>
    <r>
      <t>Valstybės biudžeto lėšos,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</rPr>
      <t>)</t>
    </r>
  </si>
  <si>
    <t xml:space="preserve">Vykdyti kryptingą darnaus judumo politiką savivaldybėje </t>
  </si>
  <si>
    <t>Parų skaičius, kai buvo viršyta kietųjų dalelių KD10 paros ribinė vertė 50 µg/m3</t>
  </si>
  <si>
    <t>Įskaitinių eismo įvykių, kuriuose sužeidžiami pėstieji ir dviratininkai, skaičius</t>
  </si>
  <si>
    <t>vnt.</t>
  </si>
  <si>
    <t>SB</t>
  </si>
  <si>
    <t>KPP</t>
  </si>
  <si>
    <t>VB</t>
  </si>
  <si>
    <t>Miesto infrastruktūros skyrius</t>
  </si>
  <si>
    <t>7</t>
  </si>
  <si>
    <t>Dviračių ir pėsčiųjų takų ilgis (šalia gatvių)</t>
  </si>
  <si>
    <t>km</t>
  </si>
  <si>
    <t>Kapitališkai suremontuoto nuo Vilniaus g. iki  Nemuno g./ Aukštaičių g. šaligatvio  ilgis</t>
  </si>
  <si>
    <t>Padidinti eismo saugumą</t>
  </si>
  <si>
    <t>Įskaitinių eismo įvykių skaičius</t>
  </si>
  <si>
    <t>Modernizuotos, įdiegiant inžinerines eismo saugos priemones, nereguliuojamos pėsčiųjų perėjos</t>
  </si>
  <si>
    <t>03</t>
  </si>
  <si>
    <t>Ramaus eismo gatvių be tranzitinio transporto tinklo plėtra. Eismo intensyvumo miesto centre mažinimas</t>
  </si>
  <si>
    <t>04</t>
  </si>
  <si>
    <t>Naujų įrengtų išmaniųjų (reaguojanti į srautą ir keičianti signalus) perėjų skaičius</t>
  </si>
  <si>
    <t>Kelio ženklų, užtvarų ir kitų eismo saugumo gerinimo priemonių įrengimas ir priežiūra</t>
  </si>
  <si>
    <t>vnt</t>
  </si>
  <si>
    <t>Modernizuotų šviesoforinių sankryžų skaičius</t>
  </si>
  <si>
    <t>Bendras gatvių ilgis, kuriose pritaikytos tranzitą ribojančios priemonės</t>
  </si>
  <si>
    <t>Gatvės, kurioms taikomas „gyvenamosios zonos“ eismo statusas</t>
  </si>
  <si>
    <t>Naujai rekonstruotų gatvių, kuriose sumažinti pertekliniai parametrai ilgis</t>
  </si>
  <si>
    <t>Įrengtas Šiaurinis apvažiavimas</t>
  </si>
  <si>
    <t xml:space="preserve">Zonų be CO2  skaičius </t>
  </si>
  <si>
    <t xml:space="preserve">Elektromobilių įkrovimo prieigų tinklo plėtra </t>
  </si>
  <si>
    <t xml:space="preserve">Paskatinti netaršaus mikrotransporto (paspirtukai, dviračiai, riedžiai ir kt.) infrastruktūros plėtrą </t>
  </si>
  <si>
    <r>
      <t>Pasiekti skirtingų transporto būdų darną miesto sistemoje</t>
    </r>
    <r>
      <rPr>
        <u/>
        <sz val="11"/>
        <rFont val="Times New Roman"/>
        <family val="1"/>
        <charset val="186"/>
      </rPr>
      <t xml:space="preserve"> </t>
    </r>
  </si>
  <si>
    <t>Elektromobilių įkrovimo prieigų skaičius</t>
  </si>
  <si>
    <t xml:space="preserve"> Keleivių naudojimosi viešojo transporto paslaugomis pokytis </t>
  </si>
  <si>
    <t>proc.</t>
  </si>
  <si>
    <t>3</t>
  </si>
  <si>
    <t>Vietinio susisiekimo bendrų maršrutų su kitomis savivaldybėmis skaičius</t>
  </si>
  <si>
    <t>2</t>
  </si>
  <si>
    <t>Keleivių pasitenkinimo viešojo transporto paslaugomis pokytis</t>
  </si>
  <si>
    <t xml:space="preserve">Viešojo transporto maršrutinio tinklo optimizavimas. Viešojo transporto infrastruktūros modernizavimas </t>
  </si>
  <si>
    <r>
      <t>Padidinti naudojimosi viešuoju transportu mastą</t>
    </r>
    <r>
      <rPr>
        <u/>
        <sz val="11"/>
        <rFont val="Times New Roman"/>
        <family val="1"/>
        <charset val="186"/>
      </rPr>
      <t xml:space="preserve"> </t>
    </r>
  </si>
  <si>
    <t>1.3.1</t>
  </si>
  <si>
    <t>1.4.1</t>
  </si>
  <si>
    <t>05</t>
  </si>
  <si>
    <t>Mažiau teršiančių, elektra ir (ar) dujomis varomų viešojo transporto priemonių dalis nuo visų viešojo transporto priemonių</t>
  </si>
  <si>
    <t>25</t>
  </si>
  <si>
    <t>Veikiančių subjektų, siūlančių nuomotis / dalintis automobilius, dviračius ir kitas transporto priemones, skaičius</t>
  </si>
  <si>
    <r>
      <t>Naujos autobusų stoties įrengimas ir prieigų sutvarkymas</t>
    </r>
    <r>
      <rPr>
        <b/>
        <u/>
        <sz val="10"/>
        <rFont val="Times New Roman"/>
        <family val="1"/>
        <charset val="186"/>
      </rPr>
      <t xml:space="preserve"> </t>
    </r>
  </si>
  <si>
    <t xml:space="preserve"> Įrengta nauja autobusų stotis ir sutvarkytos prieigos</t>
  </si>
  <si>
    <t>kompl.</t>
  </si>
  <si>
    <t>+</t>
  </si>
  <si>
    <t>„Rail Baltica“ transporto mazgo integravimas į Panevėžio miesto transporto tinklą</t>
  </si>
  <si>
    <t>Naujų maršrutų skaičius</t>
  </si>
  <si>
    <t>1.5.1</t>
  </si>
  <si>
    <t>1.5.2</t>
  </si>
  <si>
    <t xml:space="preserve">Mažinti poveikį klimato kaitai ir prisitaikyti prie jos </t>
  </si>
  <si>
    <t>Paskatinti energijos taupymą, atsinaujinančių ir alternatyvių energijos išteklių naudojimą</t>
  </si>
  <si>
    <t>Kvartalinės renovacijos skatinimas ir plėtra taikant kompleksines energetinio efektyvumo didinimo priemones</t>
  </si>
  <si>
    <t>Atsinaujinančių išteklių energijos naudojimo plėtros plano  parengimas ir įgyvendinimas</t>
  </si>
  <si>
    <t xml:space="preserve">Savivaldybės viešųjų pastatų modernizavimas, taikant energijos išteklių panaudojimo efektyvumo didinimo priemones </t>
  </si>
  <si>
    <t>Namų ūkių (būstų) šildymo įrenginių inventorizavimas ir vartotojų sąmoningumo didinimas</t>
  </si>
  <si>
    <t>Patobulinti miesto erdvių ir objektų kokybę, jų priežiūrą (SPP 2.2.3.)</t>
  </si>
  <si>
    <t xml:space="preserve">Suformuotų erdvių skaičius </t>
  </si>
  <si>
    <t>Įgyvendintų eko sistemą stiprinančių projektų skaičius</t>
  </si>
  <si>
    <t>Dalyvaujamojo biudžeto modelio taikymas</t>
  </si>
  <si>
    <t>Miesto viešųjų erdvių atnaujinimas, priežiūra</t>
  </si>
  <si>
    <t>Dalyvaujamojo biudžeto dalies didėjimas (kasmet)</t>
  </si>
  <si>
    <t>Atsinaujinančių išteklių energijos naudojimo plėtros plano  parengimas</t>
  </si>
  <si>
    <t>Parengtas atsinaujinančių išteklių energijos naudojimo plėtros planas</t>
  </si>
  <si>
    <t>kompl</t>
  </si>
  <si>
    <t>L</t>
  </si>
  <si>
    <t>Miesto vejų ir žolynų atnaujinimas ir priežiūra</t>
  </si>
  <si>
    <t>Miesto gėlynų atnaujinimas ir priežiūra</t>
  </si>
  <si>
    <t>Miesto želdynų atnaujinimas ir priežiūra</t>
  </si>
  <si>
    <t xml:space="preserve">Miesto    teritorijų, viešųjų tualetų valymas, priežiūra, šiukšliadėžių priežiūra </t>
  </si>
  <si>
    <t>Paruošiamųjų darbų atlikimas ir paslaugų suteikimas miesto renginiams</t>
  </si>
  <si>
    <t>Bepriežiūrių, bešeimininkių gyvūnų  laikinoji priežiūra</t>
  </si>
  <si>
    <t>Požeminių atliekų surinkimo konteinerių aikštelių su požeminiais konteineriais remontas</t>
  </si>
  <si>
    <t>Panevėžio miesto aplinkos komponentų stebėsena</t>
  </si>
  <si>
    <t>Bešeimininkių gyvūnų  (kačių) augintinių skaičiaus mažinimo programai vykdyti</t>
  </si>
  <si>
    <t>Tekstilės atliekų surinkimo konteineriams pirkti</t>
  </si>
  <si>
    <t>Miesto infrastruktūros skyriaus nenumatytos išlaidos</t>
  </si>
  <si>
    <t>06</t>
  </si>
  <si>
    <t>07</t>
  </si>
  <si>
    <t>08</t>
  </si>
  <si>
    <t>09</t>
  </si>
  <si>
    <t>10</t>
  </si>
  <si>
    <t>11</t>
  </si>
  <si>
    <t>2.2.1</t>
  </si>
  <si>
    <t>2.2.2</t>
  </si>
  <si>
    <t>Vykdoma vejų ir žolynų (želdinių) priežiūra mieste</t>
  </si>
  <si>
    <t>ha</t>
  </si>
  <si>
    <t>Prižiūrimi ir atnaujinami miesto gėlynai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</si>
  <si>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</si>
  <si>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Sodinamos gėlės ir dekoratyviniai augalai</t>
  </si>
  <si>
    <t>Medžių priežiūros paslaugos Panevėžio mieste</t>
  </si>
  <si>
    <t xml:space="preserve">Valomos gatvės  </t>
  </si>
  <si>
    <t xml:space="preserve">Valomi šaligatviai </t>
  </si>
  <si>
    <r>
      <t>tūkst. m</t>
    </r>
    <r>
      <rPr>
        <vertAlign val="superscript"/>
        <sz val="10"/>
        <rFont val="Times New Roman"/>
        <family val="1"/>
        <charset val="186"/>
      </rPr>
      <t xml:space="preserve">2   </t>
    </r>
  </si>
  <si>
    <t>Prižiūrimi viešieji tualetai</t>
  </si>
  <si>
    <t>Prižiūrimos šiukšlių dėžės</t>
  </si>
  <si>
    <t xml:space="preserve">Suteikti laikinąją priežiūrą bepriežiūriams, bešeimininkiams gyvūnams </t>
  </si>
  <si>
    <t>Atlikti darbus ir suteikti paslaugas (pastatyti biotualetus, atliekų surinkimo konteinerius, išvalyti teritorijas ir kt.) planuojamiems miesto renginiams</t>
  </si>
  <si>
    <t>Įsigyti tekstilės atliekų surinkimo konteinerius</t>
  </si>
  <si>
    <t xml:space="preserve">Sterilizuoti bešeimininkų kačių   </t>
  </si>
  <si>
    <t>Atlikti nenumatyti miesto infrastruktūros darbai, paslaugos</t>
  </si>
  <si>
    <t xml:space="preserve">Vaikų žaidimo aikštelių ir treniruoklių atnaujinimas, remontas ir priežiūra </t>
  </si>
  <si>
    <t>Viešųjų erdvių ir poilsio zonų infrastruktūros objektų atnaujinimas, remontas ir priežiūra</t>
  </si>
  <si>
    <t>Fontanų priežiūros paslaugos</t>
  </si>
  <si>
    <t>Nevėžio upės pakrančių tvarkymas</t>
  </si>
  <si>
    <t xml:space="preserve">Rinkliavos už transporto stovėjimą gatvėse ir aikštėse organizavimas  </t>
  </si>
  <si>
    <t xml:space="preserve">Miesto puošimas švenčių ir renginių metu  </t>
  </si>
  <si>
    <t xml:space="preserve">Mokestis už lietaus nuotekas   </t>
  </si>
  <si>
    <t>2.2.3</t>
  </si>
  <si>
    <t>Vaizdo stebėjimo kameros</t>
  </si>
  <si>
    <t>Renkama rinkliava (parkomatai)</t>
  </si>
  <si>
    <t>Papuošta miesto eglė ir Laisvės aikštė, kartą per metus</t>
  </si>
  <si>
    <t xml:space="preserve">Prižiūrima vaikų žaidimo aikštelių        </t>
  </si>
  <si>
    <t xml:space="preserve"> vnt.</t>
  </si>
  <si>
    <t>Sutvarkyta Nevėžio upės pakrantė</t>
  </si>
  <si>
    <t>Km</t>
  </si>
  <si>
    <t>Prižiūrėti miesto fontanai</t>
  </si>
  <si>
    <t>Sutvarkytos poilsio zonos</t>
  </si>
  <si>
    <t>Skaičiuojama nuo gatvių ir statinių stogų ploto</t>
  </si>
  <si>
    <t xml:space="preserve">Skatinti miesto plėtrą ir tvarią transformaciją   </t>
  </si>
  <si>
    <t xml:space="preserve">Apšviestų teritorijų plotas </t>
  </si>
  <si>
    <t>mln. kv. m</t>
  </si>
  <si>
    <t>1,5</t>
  </si>
  <si>
    <t>Modernizuoti esamą ir tvariai vystyti naują miesto infrastruktūrą</t>
  </si>
  <si>
    <t>Miesto vietinės reikšmės kelių ir gatvių infrastruktūros atnaujinimas ir plėtra</t>
  </si>
  <si>
    <t>Esamų tiltų ir kitos infrastruktūros remontas ir rekonstrukcija</t>
  </si>
  <si>
    <t>Daugiabučių gyvenamųjų namų teritorijų infrastruktūros atnaujinimas ir plėtra</t>
  </si>
  <si>
    <t>Matininkų gatvės kapitalinis remontas</t>
  </si>
  <si>
    <t xml:space="preserve">Parko gatvės dalies (nuo Tulpių g. iki Nemuno g.) kapitalinis remontas  </t>
  </si>
  <si>
    <t>12</t>
  </si>
  <si>
    <t>13</t>
  </si>
  <si>
    <t>14</t>
  </si>
  <si>
    <t>Sietyno gatvės kapitalinis remontas</t>
  </si>
  <si>
    <t>15</t>
  </si>
  <si>
    <t>Projektavimo darbai</t>
  </si>
  <si>
    <t>16</t>
  </si>
  <si>
    <t>Statinių kadastriniai matavimai</t>
  </si>
  <si>
    <t>3.1.1</t>
  </si>
  <si>
    <t>3.1.2</t>
  </si>
  <si>
    <t>Miesto gatvių ir viešųjų erdvių apšvietimo tinklų eksploatavimas  ir remontas</t>
  </si>
  <si>
    <t>Miesto gatvių ir vidaus  kelių apšvietimo tinklų remonto projektavimo ir rangos darbai</t>
  </si>
  <si>
    <t xml:space="preserve">Tilto per Nevėžį Nemuno gatvėje, Panevėžio mieste kapitalinis remontas </t>
  </si>
  <si>
    <t>Daugiabučių gyvenamųjų namų teritorijose esančių vidaus kelių (įvažų) remontas</t>
  </si>
  <si>
    <t>Daugiabučių gyvenamųjų namų teritorijose esančių šaligatvių remontas</t>
  </si>
  <si>
    <t xml:space="preserve">Kapinių teritorijos atnaujinimas ir priežiūra </t>
  </si>
  <si>
    <t>Panevėžio miesto savivaldybės teritorijoje mirusių žmonių palaikų vežimo ir laikymo paslaugos</t>
  </si>
  <si>
    <t>Vienišų ir neatpažintų žmonių palaikų laidojimas</t>
  </si>
  <si>
    <t>3.1.3</t>
  </si>
  <si>
    <t>3.1.4</t>
  </si>
  <si>
    <t>3.1.5</t>
  </si>
  <si>
    <t>3.1.6</t>
  </si>
  <si>
    <t>Savivaldybei priklausančius statinius rekonstruoti, atnaujinti, modernizuoti, remontuoti, apdrausti ir plėtoti</t>
  </si>
  <si>
    <t xml:space="preserve">Savivaldybei priklausiančių pastatų kasmet pagerintos būklės dalis (nuo visų priklausančių pastatų) </t>
  </si>
  <si>
    <t>5</t>
  </si>
  <si>
    <t>Žalumo indeksas</t>
  </si>
  <si>
    <t>Savivaldybės darnios energetikos plėtros indeksas</t>
  </si>
  <si>
    <t>Gedimų, įvykusių Savivaldybei priklausančiuose statiniuose, likvidavimas, statinių nugriovimas</t>
  </si>
  <si>
    <t>Užsakovo funkcijų vykdymas</t>
  </si>
  <si>
    <t xml:space="preserve">SB </t>
  </si>
  <si>
    <t>Savivaldybei priklausančių pastatų ir inžinerinių statinių rekonstravimas, atnaujinimas (modernizavimas)  ir remontas</t>
  </si>
  <si>
    <t>VKI</t>
  </si>
  <si>
    <t>Centralizuotos buhalterijos patalpų remontas</t>
  </si>
  <si>
    <t>Techninio darbo projekto „Pripučiamo futbolo maniežo įrengimas Beržų g. 37, Panevėžyje“ parengimas , projekto ekspertizė, įrengimo darbai</t>
  </si>
  <si>
    <t>Švietimo įstaigų remontas</t>
  </si>
  <si>
    <t>3.2.1.</t>
  </si>
  <si>
    <t>3.2.2.</t>
  </si>
  <si>
    <t>3.2.3.</t>
  </si>
  <si>
    <t>3.2.4.</t>
  </si>
  <si>
    <t>Išvalyta Nevėžio upės vaga- salos išardymas už Vakarinės gatvės</t>
  </si>
  <si>
    <t>Parengtas techninis projektas "BMX dviračių takų įrengimas J. Janonio g."</t>
  </si>
  <si>
    <t>Parengtas techninis darbo projektas „Pripučiamo futbolo maniežo įrengimas Beržų g. 37, Panevėžyje“, atlikta projekto ekspertizė, maniežo įrengimo darbai</t>
  </si>
  <si>
    <t>Atlikti techniniai projektai</t>
  </si>
  <si>
    <t>Sumontuotos signalizacijos bendro ugdymo įstaigose</t>
  </si>
  <si>
    <t>Atnaujinta stadiono danga</t>
  </si>
  <si>
    <t>Parengtas projektas objektui "Centralizuotos buhalterijos patalpų remontas" ir atlikti remonto darbai</t>
  </si>
  <si>
    <t>Vietinės reikšmės kelių ir gatvių su asfalto danga ilgis</t>
  </si>
  <si>
    <t>Vietinės reikšmės kelių ir gatvių su žvyro danga ilgis</t>
  </si>
  <si>
    <t>Atnaujintų gatvių su asfalto danga ilgis</t>
  </si>
  <si>
    <t>Kapitališkai suremontuotų gatvių su žvyro danga ilgis  (nuo Kazio Naruševičiaus g. 16 iki Panevėžio miesto ribos)</t>
  </si>
  <si>
    <t>Kapitališkai suremontuotų gatvių su asfalto danga ilgis</t>
  </si>
  <si>
    <t>Atlikti  inžinerinių statinių techniniai projektai</t>
  </si>
  <si>
    <t>Atlikti statinių kadastriniai matavimai</t>
  </si>
  <si>
    <t>Palaidota vienišų ir neatpažintų žmonių palaikų</t>
  </si>
  <si>
    <t>Vykdomas kapinių atnaujinimas ir  priežiūra</t>
  </si>
  <si>
    <t xml:space="preserve">tūkst. m2 </t>
  </si>
  <si>
    <t>Kapinių skaitmeninimo informacinės sistemos palaikymas</t>
  </si>
  <si>
    <t>  Naujų modernizuotų viešųjų pastatų skaičius</t>
  </si>
  <si>
    <t>Atlikta namų ūkių (būstų) šildymo įrenginių inventorizacija</t>
  </si>
  <si>
    <t>Atliktas pagal poreikį konteinerių su požeminiais konteineriais remontas</t>
  </si>
  <si>
    <t>Naujus aplinkai draugiškesnius šilumos būdus įdiegusių savivaldybės įmonių / organizacijų skaičius</t>
  </si>
  <si>
    <t xml:space="preserve">Įrengta vaikų žaidimo aikštelių        </t>
  </si>
  <si>
    <t>Atnaujintų ir naujai įrengtų vietinės reikšmės kelių ir gatvių ilgis</t>
  </si>
  <si>
    <t>Kapitališkai suremontuotos Matininkų g. su žvyro danga ilgis</t>
  </si>
  <si>
    <t>Kapitališkai suremontuotos Rėklių g. su žvyro danga ilgis</t>
  </si>
  <si>
    <t>Kapitališkai suremontuotos Sietyno g. su asfalto danga ilgis</t>
  </si>
  <si>
    <t>Kapitališkai suremontuotos Žvaigždžių g. su asfalto danga ilgis</t>
  </si>
  <si>
    <t xml:space="preserve">Eksploatuojama šviestuvų    </t>
  </si>
  <si>
    <t>Kapitališkai suremontuotos Bendrijų g. su žvyro danga ilgis</t>
  </si>
  <si>
    <t>Įrengta, rekonstruota apšvietimo tinklų</t>
  </si>
  <si>
    <t>Abonentų skaičius</t>
  </si>
  <si>
    <t>Suvartota el. energijos</t>
  </si>
  <si>
    <t>GWh</t>
  </si>
  <si>
    <t>Žvyruotų gatvių, kuriose sumažintas dulkėtumas, ilgis</t>
  </si>
  <si>
    <t>Vietinės reikšmės kelių ir gatvių su žvyro danga priežiūra, naudojant dulkėjimą mažinančias priemones, ilgis</t>
  </si>
  <si>
    <t>Atliktų tiltų ir kitos infrastruktūros  remonto ar rekonstrukcijos skaičius</t>
  </si>
  <si>
    <t>Kapitališkai suremontuotų tiltų skaičius</t>
  </si>
  <si>
    <t>Atnaujintų šaligatvių skaičius</t>
  </si>
  <si>
    <t>Atnaujintų vidaus kelių, automobilių aikštelių skaičius</t>
  </si>
  <si>
    <t>Įrengtų, atnaujintų vaikų žaidimų aikštelių skaičius</t>
  </si>
  <si>
    <t>Atnaujintų objektų skaičius</t>
  </si>
  <si>
    <t>Likviduota gedimų</t>
  </si>
  <si>
    <t>Apdrausti statybos techniniai prižiūrėtojai, draudimo polisai</t>
  </si>
  <si>
    <t>Išimta statybą leidžiančių dokumentų</t>
  </si>
  <si>
    <t>Atlikti paprastojo remonto darbai</t>
  </si>
  <si>
    <t>Nevėžio upės vagos valymo darbai(salos išardymas už Vakarinės gatvės)</t>
  </si>
  <si>
    <t xml:space="preserve">Vaizdo stebėjimo sistemos duomenų perdavimo ir stebėjimo paslaugos  </t>
  </si>
  <si>
    <t xml:space="preserve">Draudimo paslaugoms apmokėti (įgyvendinus projektą „Elektromobilių įkrovimo prieigų tinklo kūrimas Panevėžio mieste“) </t>
  </si>
  <si>
    <t xml:space="preserve">Draudimo paslaugoms apmokėti (įgyvendinus projektą „Oro kokybės valdymo plano parengimas ir taršos mažinimo priemonių įgyvendinimas“) (3 gatvių šlavimo automobiliai) </t>
  </si>
  <si>
    <t xml:space="preserve">Draudimo paslaugoms apmokėti (įgyvendinus projektą „Moigių namų pastatų komplekso modernizavimas ir pritaikymas visuomenės poreikiams“) </t>
  </si>
  <si>
    <t>Draudimo paslaugoms apmokėti (įgyvendinus projektą „Panevėžio miesto dailės galerijos aktualizavimas“)</t>
  </si>
  <si>
    <t xml:space="preserve">Draudimo paslaugoms apmokėti (įgyvendinus projektą „Darnaus judumo priemonių diegimas Panevėžio mieste“) </t>
  </si>
  <si>
    <t xml:space="preserve">Draudimo paslaugoms apmokėti įgyvendinus projektą „Panevėžio miesto ir Panevėžio rajono turizmo informacinės infrastruktūros plėtra“ </t>
  </si>
  <si>
    <t>Draudimo paslaugoms apmokėti (įgyvendinus projektą „Skate parko įrengimas Panevėžyje skatinant turistų srautus“)</t>
  </si>
  <si>
    <t>Draudimo paslaugoms apmokėti (įgyvendinus projektą „Socialinio būsto plėtra“) (pastato)</t>
  </si>
  <si>
    <t>Draudimo paslaugoms apmokėti (įgyvendinus projektą „Regos centro „Linelis“ vidaus patalpų ir ugdymo aplinkos modernizavimas“) (baldų)</t>
  </si>
  <si>
    <t>Inesticijų projektų skyrius</t>
  </si>
  <si>
    <t>Išmaniųjų pėsčiųjų perėjų įrengimas ir esamų modernizavimas. Šviesoforų postų priežiūra ir eksplotavimas</t>
  </si>
  <si>
    <t>Horizontaliai paženklintos, paženklinimu atnaujintos gatvės</t>
  </si>
  <si>
    <t>Panevėžio sporto centro „Aukštaitijos“ sporto komplekso, A. Jakšto g. 1, Panevėžys, pastato dalies patalpų remontas</t>
  </si>
  <si>
    <t>Pavadinimas</t>
  </si>
  <si>
    <t>Viešųjų pirkimų skyrius</t>
  </si>
  <si>
    <t>Vidaus administravimo skyrius</t>
  </si>
  <si>
    <t>Investicijų projektų skyrius</t>
  </si>
  <si>
    <t>Teritorijų planavimo ir architektūros skyrius</t>
  </si>
  <si>
    <t>Švietimo skyrius</t>
  </si>
  <si>
    <t>Strateginio planavimo ir finansų skyrius</t>
  </si>
  <si>
    <t>Sporto skyrius</t>
  </si>
  <si>
    <t>Socialinių reikalų skyrius</t>
  </si>
  <si>
    <t>Miesto plėtros skyrius</t>
  </si>
  <si>
    <t>Kultūros ir meno skyrius</t>
  </si>
  <si>
    <t>Komunikacijos skyrius</t>
  </si>
  <si>
    <t>E. plėtros skyrius</t>
  </si>
  <si>
    <t>Civilinės metrikacijos skyrius</t>
  </si>
  <si>
    <t>Panevėžio miesto savivaldybės administracija</t>
  </si>
  <si>
    <t xml:space="preserve">                              Pavadinimas</t>
  </si>
  <si>
    <t>Vykdytojo kodas</t>
  </si>
  <si>
    <t>Priemonių vykdytojų kodų klasifikatorius</t>
  </si>
  <si>
    <t>Turto, sukurto įgyvendinant projektus finansuojamus iš ES lėšų, draudimas</t>
  </si>
  <si>
    <t>Organizuoti kapinių priežiūrą, vienišų žmonių laidojimą</t>
  </si>
  <si>
    <t xml:space="preserve">Daugiabučių gyvenamųjų namų teritorijų infrastruktūros objektų atnaujinimas dalyvaujant fiziniams ir  (ar) juridiniams asmenims </t>
  </si>
  <si>
    <t xml:space="preserve">Žvyruotų gatvių dulkėtumo mažinimas   </t>
  </si>
  <si>
    <t xml:space="preserve">Naujų elektros abonentų, beapskaitinių vartotojų prijungimas </t>
  </si>
  <si>
    <t xml:space="preserve">Elektros energijos sunaudojimas miesto gatvių apšvietimui, renginiams, elektromobilių įkrovos stotelėms </t>
  </si>
  <si>
    <t xml:space="preserve">Miesto gatvių ir viešųjų erdvių apšvietimo tinklų eksploatavimas, įrengimas, rekonstrukcija ir remontas, viešųjų erdvių ir gatvių apšvietimas, naujų abonentų prijungimas </t>
  </si>
  <si>
    <t>Vietinės reikšmės kelių ir gatvių su asfalto danga remontas ir priežiūra</t>
  </si>
  <si>
    <t>Vietinės reikšmės kelių ir gatvių su žvyro danga remontas ir priežiūra</t>
  </si>
  <si>
    <t>Vietinės reikšmės kelių ir gatvių su asfalto danga atnaujinimas</t>
  </si>
  <si>
    <t xml:space="preserve">Bendrijų gatvės kapitalinis remontas  </t>
  </si>
  <si>
    <t>Kazio Naruševičiaus gatvės dalies (nuo Kazio Naruševičiaus g. 16 iki Panevėžio miesto ribos) kapitalinis remontas</t>
  </si>
  <si>
    <t xml:space="preserve">Rėklių gatvės kapitalinis remontas  </t>
  </si>
  <si>
    <t xml:space="preserve">V. Alanto g. statyba (III etapas – nuo Projektuotojų g. iki V. Alanto g. – Savitiškio g. (Vakarinės g. ) žiedinės sankryžos),  (IV etapas – žiedinė sankryža V. Alanto g. – Savitiškio g. (Vakarinės g.)) </t>
  </si>
  <si>
    <t xml:space="preserve">Smėlynės gatvės dalies (nuo geležinkelio pervažos iki miesto ribos) kapitalinis remontas </t>
  </si>
  <si>
    <t xml:space="preserve">Beržų gatvės dalies (nuo Pilėnų g. iki Ramygalos g.) rekonstravimas  </t>
  </si>
  <si>
    <t xml:space="preserve">Žvaigždžių gatvės dalies (nuo Kniaudiškių g. iki J. Zikaro g.) kapitalinis remontas  </t>
  </si>
  <si>
    <t xml:space="preserve">Panevėžio miesto centrinės miesto dalies viešųjų erdvių bei gatvių (kitaip Laisvės aikštės prieigų II dalis) sutvarkymo (II etapo) darbo projekto parengimas ir statybos darbai (Respublikos g. atkarpos (nuo Vasario 16-osios g. iki Respublikos g. 44) kapitalinis remontas) </t>
  </si>
  <si>
    <t xml:space="preserve">V. Žemkalnio gimnazijos stadiono remonto darbai </t>
  </si>
  <si>
    <t xml:space="preserve">BMX dviračių takų įrengimas J. Janonio gatvėje   </t>
  </si>
  <si>
    <t>Signalizacijų įvedimas bendrojo ugdymo mokyklose</t>
  </si>
  <si>
    <t xml:space="preserve">Dviračių trasų, pėsčiųjų takų mieste ir jo prieigose įrengimas, atnaujinimas užtikrinant tęstinumą bei junglumą </t>
  </si>
  <si>
    <t>Dviračių trasų, pėsčiųjų takų mieste ir jo prieigose remontas ir priežiūra</t>
  </si>
  <si>
    <t xml:space="preserve">Ramygalos g. dalies (nuo Vilniaus g. iki  Nemuno g./ Aukštaičių g.) šaligatvio kapitalinio remonto darbai </t>
  </si>
  <si>
    <t>2.1.1.</t>
  </si>
  <si>
    <t>2.1.2.</t>
  </si>
  <si>
    <t>2.1.2</t>
  </si>
  <si>
    <t>2.1.3</t>
  </si>
  <si>
    <t>2.1.4</t>
  </si>
  <si>
    <t xml:space="preserve">Sankryžų modernizavimas ir saugaus eismo užtikrinimas </t>
  </si>
  <si>
    <t>Atliktas techninis projektas</t>
  </si>
  <si>
    <t>Apdrausti objektai</t>
  </si>
  <si>
    <t>Šviesoforų postų priežiūra ir eksplotavimas</t>
  </si>
  <si>
    <t>Kompleksiškai renovuotų daugiabučių namų skaičius</t>
  </si>
  <si>
    <r>
      <t>Naujos autobusų stoties įrengimas ir prieigų sutvarkymas</t>
    </r>
    <r>
      <rPr>
        <u/>
        <sz val="10"/>
        <rFont val="Times New Roman"/>
        <family val="1"/>
        <charset val="186"/>
      </rPr>
      <t xml:space="preserve"> </t>
    </r>
  </si>
  <si>
    <t>Išplėsti viešojo transporto ir susisiekimo infrastruktūrą bei atnaujinti viešojo transporto priemones</t>
  </si>
  <si>
    <t>Miesto gatvių vertikalus ženklinimas</t>
  </si>
  <si>
    <t>Miesto gatvių horizontalus ženklinimas</t>
  </si>
  <si>
    <t>`</t>
  </si>
  <si>
    <t xml:space="preserve">Viešųjų erdvių ir poilsio zonų infrastruktūros objektų atnaujinimas, remontas ir priežiūra, rinkliava už transporto stovėjimą, miesto puošimas švenčių proga </t>
  </si>
  <si>
    <t xml:space="preserve">Finansavimo šaltiniai </t>
  </si>
  <si>
    <r>
      <t>ES struktūrinių fondų lėšos (</t>
    </r>
    <r>
      <rPr>
        <b/>
        <sz val="9"/>
        <rFont val="Times New Roman"/>
        <family val="1"/>
        <charset val="186"/>
      </rPr>
      <t>ES)</t>
    </r>
  </si>
  <si>
    <t>17</t>
  </si>
  <si>
    <t>Kraštovaizdžio formavimas ir ekologinės būklės gerinimas Kniaudiškių parke (Molainių g. 3. Automobilių stovėjimo aikštelė).</t>
  </si>
  <si>
    <t>Naujai įrengta aikštelė</t>
  </si>
  <si>
    <t>Panevėžio m. Pašilių kapinių Panevėžio raj. sav., Ramygalos sen., I Pašilių k. statybos (II etapo) darbo projekto parengimas ir rangos darbai</t>
  </si>
  <si>
    <t>Atlikti projektavimo ir rangos darbai</t>
  </si>
  <si>
    <t>Viešosios tvarkos skyrius</t>
  </si>
  <si>
    <t>Teisės skyrius</t>
  </si>
  <si>
    <t>Centralizuoto vidaus audito skyrius</t>
  </si>
  <si>
    <t>Apskaitos skyrius</t>
  </si>
  <si>
    <t>Šviesoforo postų remonto darbai</t>
  </si>
  <si>
    <t>Senamiesčio g., S. Kerbedžio g. sankryžos su prieigomis rekonstravimas</t>
  </si>
  <si>
    <t>Atnaujinta rekonstruota sankryža</t>
  </si>
  <si>
    <t>Atnaujinti suremontuoti šviesoforų postai</t>
  </si>
  <si>
    <t>Ekrano užtvankos uždorių ir šandorų remontas</t>
  </si>
  <si>
    <t>18</t>
  </si>
  <si>
    <t>Panevėžio miesto gatvių su asfalto danga priežiūra</t>
  </si>
  <si>
    <t>Prižiūrėtos Panevėžio miesto gatvės</t>
  </si>
  <si>
    <t>Stebimų aplinkos komponentų skaičius</t>
  </si>
  <si>
    <t>PANEVĖŽIO MIESTO SAVIVALDYBĖS ADMINISTRACIJOS 2023 METŲ VEIKLOS PLANO             
MIESTO INFRASTRUKTŪROS OBJEKTŲ PLĖTROS, MODERNIZAVIMO IR PRIEŽIŪROS  PROGRAMOS (NR. 10)</t>
  </si>
  <si>
    <t>Lėšos  2023 metams</t>
  </si>
  <si>
    <t xml:space="preserve">Draudimo paslaugoms apmokėti (įgyvendinus projektą „Stasio Eidrigevičiaus menų centro įkūrimas  modernizuojant  viešąją kultūros infrastruktūrą“) </t>
  </si>
  <si>
    <t xml:space="preserve">Draudimo paslaugoms apmokėti (įgyvendinus projektus „Poeto J. Čerkeso –Besparnio sodybos sutvarkymas“ (I) ir „Vienijantis kūrybiškumo centras-Pragiedrulių sodyba“) </t>
  </si>
  <si>
    <t>A. Mackevičiaus gatvės pėsčiųjų ir dviračių tako kapitalinio remonto darbai</t>
  </si>
  <si>
    <t>Panevėžio miesto Klaipėdos g., Projektuotojų g., Dariaus ir Girėno  g. sankryžos rekonstravimo į žiedinę sankryžą, rekonstrukcijos darbai</t>
  </si>
  <si>
    <t>2.2.4</t>
  </si>
  <si>
    <t>Antžeminių atliekų surinkimo konteinerių aikštelių remontas</t>
  </si>
  <si>
    <t>Biologinių (maisto) atliekų surinkimo priemonėms įsigyti</t>
  </si>
  <si>
    <t>Atliktas pagal  konteinerių poreikį su anžeminių konteinerių remontu</t>
  </si>
  <si>
    <t>Panevėžio Raimundo Sargūno sporto gimnazijos teritorijoje, Liepų al. 2, Panevėžio m., naujos universalios sporto salės statyba</t>
  </si>
  <si>
    <t>S. Daukanto gatvės pėsčiųjų ir dviračių tako kapitalinio remonto darbai</t>
  </si>
  <si>
    <t xml:space="preserve">Dviračių ir pėsčiųjų takų ilgis </t>
  </si>
  <si>
    <t>Suremontuoti ekrano marių uždoriai</t>
  </si>
  <si>
    <t>Įsigyti maisto atliekų  surinkimo priemones</t>
  </si>
  <si>
    <t>20</t>
  </si>
  <si>
    <t xml:space="preserve">Kėdainių g.  naujo vidaus kelio (įvažos) įrengimas </t>
  </si>
  <si>
    <t>3.1.1.</t>
  </si>
  <si>
    <t>Įrengtas naujas vidaus kelias (įvaža)</t>
  </si>
  <si>
    <t>21</t>
  </si>
  <si>
    <t>Ramygalos g. kapitalinis remontas, įrengiant šviesoforų postą ties Ramygalos g. Nr. 202</t>
  </si>
  <si>
    <t>Įrengta nauja sankryža</t>
  </si>
  <si>
    <t>22</t>
  </si>
  <si>
    <t>Pramonės g. kapitalinis remontas, įrengiant privažiavimą prie Pramonės g. Nr. 7</t>
  </si>
  <si>
    <t>19</t>
  </si>
  <si>
    <t>Panevėžio miesto tiltų ir viaduko remontas, priežiūra</t>
  </si>
  <si>
    <t>Prižūrimi tiltai</t>
  </si>
  <si>
    <t xml:space="preserve"> Prižiūrimas viadukas</t>
  </si>
  <si>
    <t>Panevėžio miesto savivaldybės 
administracijos direktoriaus įsakymo Nr.                                           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</si>
</sst>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"/>
    <numFmt numFmtId="165" formatCode="#,##0.0"/>
    <numFmt numFmtId="166" formatCode="0.000"/>
    <numFmt numFmtId="167" formatCode="_-* #,##0.0\ _€_-;\-* #,##0.0\ _€_-;_-* &quot;-&quot;??\ _€_-;_-@_-"/>
  </numFmts>
  <fonts count="3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Arial"/>
      <family val="2"/>
      <charset val="186"/>
    </font>
    <font>
      <u/>
      <sz val="11"/>
      <name val="Times New Roman"/>
      <family val="1"/>
      <charset val="186"/>
    </font>
    <font>
      <b/>
      <sz val="11"/>
      <name val="Arial"/>
      <family val="2"/>
      <charset val="186"/>
    </font>
    <font>
      <b/>
      <u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u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1F497D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</font>
    <font>
      <sz val="1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9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21" fillId="15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1476">
    <xf numFmtId="0" fontId="0" fillId="0" borderId="0" xfId="0"/>
    <xf numFmtId="0" fontId="2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4" fillId="0" borderId="0" xfId="1" applyFont="1" applyAlignment="1">
      <alignment vertical="top"/>
    </xf>
    <xf numFmtId="164" fontId="2" fillId="0" borderId="0" xfId="1" applyNumberFormat="1" applyFont="1" applyAlignment="1">
      <alignment vertical="top"/>
    </xf>
    <xf numFmtId="0" fontId="5" fillId="0" borderId="0" xfId="1" applyFont="1" applyBorder="1" applyAlignment="1">
      <alignment vertical="top"/>
    </xf>
    <xf numFmtId="164" fontId="5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3" fillId="0" borderId="0" xfId="1" applyNumberFormat="1" applyFont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Border="1" applyAlignment="1">
      <alignment vertical="top"/>
    </xf>
    <xf numFmtId="0" fontId="7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top"/>
    </xf>
    <xf numFmtId="0" fontId="4" fillId="0" borderId="3" xfId="1" applyFont="1" applyBorder="1" applyAlignment="1">
      <alignment vertical="top"/>
    </xf>
    <xf numFmtId="49" fontId="4" fillId="0" borderId="0" xfId="1" applyNumberFormat="1" applyFont="1" applyFill="1" applyBorder="1" applyAlignment="1">
      <alignment horizontal="right" vertical="top"/>
    </xf>
    <xf numFmtId="49" fontId="3" fillId="0" borderId="0" xfId="1" applyNumberFormat="1" applyFont="1" applyFill="1" applyBorder="1" applyAlignment="1">
      <alignment horizontal="right" vertical="top"/>
    </xf>
    <xf numFmtId="49" fontId="4" fillId="0" borderId="0" xfId="1" applyNumberFormat="1" applyFont="1" applyFill="1" applyBorder="1" applyAlignment="1">
      <alignment vertical="top"/>
    </xf>
    <xf numFmtId="49" fontId="7" fillId="0" borderId="0" xfId="1" applyNumberFormat="1" applyFont="1" applyFill="1" applyBorder="1" applyAlignment="1">
      <alignment horizontal="right" vertical="top"/>
    </xf>
    <xf numFmtId="164" fontId="7" fillId="0" borderId="0" xfId="1" applyNumberFormat="1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horizontal="left" vertical="top" wrapText="1"/>
    </xf>
    <xf numFmtId="0" fontId="4" fillId="0" borderId="20" xfId="1" applyFont="1" applyBorder="1" applyAlignment="1">
      <alignment vertical="top"/>
    </xf>
    <xf numFmtId="49" fontId="7" fillId="9" borderId="24" xfId="1" applyNumberFormat="1" applyFont="1" applyFill="1" applyBorder="1" applyAlignment="1">
      <alignment vertical="top"/>
    </xf>
    <xf numFmtId="0" fontId="4" fillId="0" borderId="25" xfId="1" applyFont="1" applyBorder="1" applyAlignment="1">
      <alignment vertical="top"/>
    </xf>
    <xf numFmtId="49" fontId="4" fillId="0" borderId="26" xfId="1" applyNumberFormat="1" applyFont="1" applyFill="1" applyBorder="1" applyAlignment="1">
      <alignment horizontal="center" vertical="top"/>
    </xf>
    <xf numFmtId="49" fontId="4" fillId="0" borderId="28" xfId="1" applyNumberFormat="1" applyFont="1" applyBorder="1" applyAlignment="1">
      <alignment horizontal="center" vertical="top"/>
    </xf>
    <xf numFmtId="49" fontId="7" fillId="0" borderId="26" xfId="1" applyNumberFormat="1" applyFont="1" applyFill="1" applyBorder="1" applyAlignment="1">
      <alignment vertical="top"/>
    </xf>
    <xf numFmtId="49" fontId="7" fillId="9" borderId="31" xfId="1" applyNumberFormat="1" applyFont="1" applyFill="1" applyBorder="1" applyAlignment="1">
      <alignment vertical="top"/>
    </xf>
    <xf numFmtId="0" fontId="4" fillId="0" borderId="33" xfId="1" applyFont="1" applyBorder="1" applyAlignment="1">
      <alignment vertical="top"/>
    </xf>
    <xf numFmtId="49" fontId="7" fillId="0" borderId="38" xfId="1" applyNumberFormat="1" applyFont="1" applyFill="1" applyBorder="1" applyAlignment="1">
      <alignment vertical="top"/>
    </xf>
    <xf numFmtId="0" fontId="4" fillId="0" borderId="50" xfId="1" applyFont="1" applyBorder="1" applyAlignment="1">
      <alignment vertical="top"/>
    </xf>
    <xf numFmtId="0" fontId="4" fillId="0" borderId="7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 textRotation="90"/>
    </xf>
    <xf numFmtId="49" fontId="7" fillId="8" borderId="2" xfId="1" applyNumberFormat="1" applyFont="1" applyFill="1" applyBorder="1" applyAlignment="1">
      <alignment vertical="top"/>
    </xf>
    <xf numFmtId="49" fontId="7" fillId="8" borderId="15" xfId="1" applyNumberFormat="1" applyFont="1" applyFill="1" applyBorder="1" applyAlignment="1">
      <alignment vertical="top"/>
    </xf>
    <xf numFmtId="164" fontId="7" fillId="8" borderId="16" xfId="1" applyNumberFormat="1" applyFont="1" applyFill="1" applyBorder="1" applyAlignment="1">
      <alignment horizontal="center" vertical="top"/>
    </xf>
    <xf numFmtId="0" fontId="4" fillId="0" borderId="35" xfId="0" applyFont="1" applyFill="1" applyBorder="1" applyAlignment="1">
      <alignment vertical="center" wrapText="1"/>
    </xf>
    <xf numFmtId="164" fontId="4" fillId="4" borderId="28" xfId="1" applyNumberFormat="1" applyFont="1" applyFill="1" applyBorder="1" applyAlignment="1">
      <alignment horizontal="center" vertical="top"/>
    </xf>
    <xf numFmtId="164" fontId="4" fillId="4" borderId="9" xfId="1" applyNumberFormat="1" applyFont="1" applyFill="1" applyBorder="1" applyAlignment="1">
      <alignment horizontal="center" vertical="top"/>
    </xf>
    <xf numFmtId="0" fontId="4" fillId="0" borderId="5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9" fontId="7" fillId="11" borderId="38" xfId="1" applyNumberFormat="1" applyFont="1" applyFill="1" applyBorder="1" applyAlignment="1">
      <alignment vertical="top"/>
    </xf>
    <xf numFmtId="49" fontId="7" fillId="11" borderId="26" xfId="1" applyNumberFormat="1" applyFont="1" applyFill="1" applyBorder="1" applyAlignment="1">
      <alignment vertical="top"/>
    </xf>
    <xf numFmtId="49" fontId="7" fillId="11" borderId="4" xfId="1" applyNumberFormat="1" applyFont="1" applyFill="1" applyBorder="1" applyAlignment="1">
      <alignment vertical="top"/>
    </xf>
    <xf numFmtId="49" fontId="7" fillId="7" borderId="1" xfId="1" applyNumberFormat="1" applyFont="1" applyFill="1" applyBorder="1" applyAlignment="1">
      <alignment horizontal="center" vertical="top" wrapText="1"/>
    </xf>
    <xf numFmtId="0" fontId="4" fillId="0" borderId="59" xfId="0" applyFont="1" applyFill="1" applyBorder="1" applyAlignment="1">
      <alignment vertical="center" wrapText="1"/>
    </xf>
    <xf numFmtId="49" fontId="7" fillId="0" borderId="4" xfId="1" applyNumberFormat="1" applyFont="1" applyFill="1" applyBorder="1" applyAlignment="1">
      <alignment vertical="top"/>
    </xf>
    <xf numFmtId="0" fontId="4" fillId="0" borderId="55" xfId="0" applyFont="1" applyBorder="1" applyAlignment="1">
      <alignment horizontal="center" vertical="top" wrapText="1"/>
    </xf>
    <xf numFmtId="0" fontId="4" fillId="0" borderId="60" xfId="0" applyFont="1" applyBorder="1" applyAlignment="1">
      <alignment horizontal="center" vertical="top" wrapText="1"/>
    </xf>
    <xf numFmtId="49" fontId="7" fillId="0" borderId="3" xfId="1" applyNumberFormat="1" applyFont="1" applyFill="1" applyBorder="1" applyAlignment="1">
      <alignment vertical="top"/>
    </xf>
    <xf numFmtId="49" fontId="7" fillId="0" borderId="2" xfId="1" applyNumberFormat="1" applyFont="1" applyFill="1" applyBorder="1" applyAlignment="1">
      <alignment vertical="top"/>
    </xf>
    <xf numFmtId="49" fontId="7" fillId="0" borderId="15" xfId="1" applyNumberFormat="1" applyFont="1" applyFill="1" applyBorder="1" applyAlignment="1">
      <alignment vertical="top"/>
    </xf>
    <xf numFmtId="0" fontId="4" fillId="0" borderId="49" xfId="1" applyFont="1" applyBorder="1" applyAlignment="1">
      <alignment vertical="top"/>
    </xf>
    <xf numFmtId="0" fontId="4" fillId="0" borderId="13" xfId="1" applyFont="1" applyBorder="1" applyAlignment="1">
      <alignment vertical="top"/>
    </xf>
    <xf numFmtId="0" fontId="4" fillId="0" borderId="48" xfId="1" applyFont="1" applyBorder="1" applyAlignment="1">
      <alignment vertical="top"/>
    </xf>
    <xf numFmtId="164" fontId="4" fillId="4" borderId="53" xfId="1" applyNumberFormat="1" applyFont="1" applyFill="1" applyBorder="1" applyAlignment="1">
      <alignment horizontal="center" vertical="top"/>
    </xf>
    <xf numFmtId="0" fontId="7" fillId="9" borderId="38" xfId="0" applyFont="1" applyFill="1" applyBorder="1" applyAlignment="1">
      <alignment vertical="top" wrapText="1"/>
    </xf>
    <xf numFmtId="49" fontId="7" fillId="9" borderId="3" xfId="1" applyNumberFormat="1" applyFont="1" applyFill="1" applyBorder="1" applyAlignment="1">
      <alignment vertical="top" wrapText="1"/>
    </xf>
    <xf numFmtId="49" fontId="7" fillId="9" borderId="15" xfId="1" applyNumberFormat="1" applyFont="1" applyFill="1" applyBorder="1" applyAlignment="1">
      <alignment vertical="top" wrapText="1"/>
    </xf>
    <xf numFmtId="164" fontId="4" fillId="10" borderId="34" xfId="0" applyNumberFormat="1" applyFont="1" applyFill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top"/>
    </xf>
    <xf numFmtId="49" fontId="7" fillId="9" borderId="45" xfId="1" applyNumberFormat="1" applyFont="1" applyFill="1" applyBorder="1" applyAlignment="1">
      <alignment vertical="top"/>
    </xf>
    <xf numFmtId="0" fontId="4" fillId="0" borderId="61" xfId="1" applyFont="1" applyBorder="1" applyAlignment="1">
      <alignment horizontal="center" vertical="top"/>
    </xf>
    <xf numFmtId="164" fontId="10" fillId="13" borderId="60" xfId="0" applyNumberFormat="1" applyFont="1" applyFill="1" applyBorder="1" applyAlignment="1">
      <alignment vertical="center" wrapText="1"/>
    </xf>
    <xf numFmtId="164" fontId="10" fillId="10" borderId="6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49" fontId="14" fillId="8" borderId="3" xfId="1" applyNumberFormat="1" applyFont="1" applyFill="1" applyBorder="1" applyAlignment="1">
      <alignment vertical="top"/>
    </xf>
    <xf numFmtId="49" fontId="14" fillId="8" borderId="2" xfId="1" applyNumberFormat="1" applyFont="1" applyFill="1" applyBorder="1" applyAlignment="1">
      <alignment vertical="top"/>
    </xf>
    <xf numFmtId="0" fontId="14" fillId="12" borderId="3" xfId="0" applyFont="1" applyFill="1" applyBorder="1" applyAlignment="1">
      <alignment vertical="top"/>
    </xf>
    <xf numFmtId="49" fontId="14" fillId="12" borderId="2" xfId="0" applyNumberFormat="1" applyFont="1" applyFill="1" applyBorder="1" applyAlignment="1">
      <alignment vertical="top" wrapText="1"/>
    </xf>
    <xf numFmtId="0" fontId="17" fillId="12" borderId="2" xfId="0" applyFont="1" applyFill="1" applyBorder="1" applyAlignment="1">
      <alignment vertical="top" wrapText="1"/>
    </xf>
    <xf numFmtId="0" fontId="15" fillId="12" borderId="2" xfId="0" applyFont="1" applyFill="1" applyBorder="1" applyAlignment="1">
      <alignment vertical="top" wrapText="1"/>
    </xf>
    <xf numFmtId="0" fontId="15" fillId="12" borderId="15" xfId="0" applyFont="1" applyFill="1" applyBorder="1" applyAlignment="1">
      <alignment vertical="top" wrapText="1"/>
    </xf>
    <xf numFmtId="49" fontId="7" fillId="9" borderId="38" xfId="1" applyNumberFormat="1" applyFont="1" applyFill="1" applyBorder="1" applyAlignment="1">
      <alignment vertical="top"/>
    </xf>
    <xf numFmtId="49" fontId="7" fillId="9" borderId="26" xfId="1" applyNumberFormat="1" applyFont="1" applyFill="1" applyBorder="1" applyAlignment="1">
      <alignment vertical="top"/>
    </xf>
    <xf numFmtId="49" fontId="7" fillId="9" borderId="4" xfId="1" applyNumberFormat="1" applyFont="1" applyFill="1" applyBorder="1" applyAlignment="1">
      <alignment vertical="top"/>
    </xf>
    <xf numFmtId="0" fontId="4" fillId="0" borderId="16" xfId="0" applyFont="1" applyBorder="1" applyAlignment="1">
      <alignment horizontal="justify" vertical="center"/>
    </xf>
    <xf numFmtId="164" fontId="4" fillId="10" borderId="47" xfId="0" applyNumberFormat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vertical="top"/>
    </xf>
    <xf numFmtId="0" fontId="4" fillId="0" borderId="61" xfId="1" applyFont="1" applyBorder="1" applyAlignment="1">
      <alignment vertical="top"/>
    </xf>
    <xf numFmtId="0" fontId="4" fillId="0" borderId="64" xfId="1" applyFont="1" applyBorder="1" applyAlignment="1">
      <alignment vertical="top"/>
    </xf>
    <xf numFmtId="0" fontId="4" fillId="0" borderId="65" xfId="1" applyFont="1" applyBorder="1" applyAlignment="1">
      <alignment vertical="top"/>
    </xf>
    <xf numFmtId="49" fontId="12" fillId="12" borderId="2" xfId="0" applyNumberFormat="1" applyFont="1" applyFill="1" applyBorder="1" applyAlignment="1">
      <alignment vertical="top" wrapText="1"/>
    </xf>
    <xf numFmtId="0" fontId="14" fillId="12" borderId="3" xfId="0" applyFont="1" applyFill="1" applyBorder="1" applyAlignment="1">
      <alignment vertical="center"/>
    </xf>
    <xf numFmtId="49" fontId="12" fillId="12" borderId="15" xfId="0" applyNumberFormat="1" applyFont="1" applyFill="1" applyBorder="1" applyAlignment="1">
      <alignment vertical="top" wrapText="1"/>
    </xf>
    <xf numFmtId="0" fontId="4" fillId="0" borderId="28" xfId="1" applyFont="1" applyBorder="1" applyAlignment="1">
      <alignment horizontal="center" vertical="top"/>
    </xf>
    <xf numFmtId="0" fontId="7" fillId="9" borderId="13" xfId="0" applyFont="1" applyFill="1" applyBorder="1" applyAlignment="1">
      <alignment vertical="top" wrapText="1"/>
    </xf>
    <xf numFmtId="0" fontId="4" fillId="0" borderId="12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60" xfId="1" applyFont="1" applyBorder="1" applyAlignment="1">
      <alignment vertical="top"/>
    </xf>
    <xf numFmtId="0" fontId="14" fillId="12" borderId="2" xfId="0" applyFont="1" applyFill="1" applyBorder="1" applyAlignment="1">
      <alignment vertical="top" wrapText="1"/>
    </xf>
    <xf numFmtId="0" fontId="14" fillId="9" borderId="14" xfId="0" applyFont="1" applyFill="1" applyBorder="1" applyAlignment="1">
      <alignment vertical="top" wrapText="1"/>
    </xf>
    <xf numFmtId="0" fontId="14" fillId="9" borderId="0" xfId="0" applyFont="1" applyFill="1" applyBorder="1" applyAlignment="1">
      <alignment vertical="top" wrapText="1"/>
    </xf>
    <xf numFmtId="0" fontId="4" fillId="0" borderId="28" xfId="1" applyFont="1" applyBorder="1" applyAlignment="1">
      <alignment vertical="top"/>
    </xf>
    <xf numFmtId="0" fontId="12" fillId="4" borderId="1" xfId="0" applyFont="1" applyFill="1" applyBorder="1" applyAlignment="1">
      <alignment horizontal="center" vertical="top"/>
    </xf>
    <xf numFmtId="49" fontId="7" fillId="0" borderId="38" xfId="1" applyNumberFormat="1" applyFont="1" applyBorder="1" applyAlignment="1">
      <alignment vertical="top"/>
    </xf>
    <xf numFmtId="49" fontId="7" fillId="0" borderId="26" xfId="1" applyNumberFormat="1" applyFont="1" applyBorder="1" applyAlignment="1">
      <alignment vertical="top"/>
    </xf>
    <xf numFmtId="0" fontId="4" fillId="0" borderId="52" xfId="1" applyFont="1" applyBorder="1" applyAlignment="1">
      <alignment vertical="top"/>
    </xf>
    <xf numFmtId="0" fontId="4" fillId="0" borderId="30" xfId="1" applyFont="1" applyBorder="1" applyAlignment="1">
      <alignment vertical="top"/>
    </xf>
    <xf numFmtId="0" fontId="4" fillId="0" borderId="9" xfId="1" applyFont="1" applyBorder="1" applyAlignment="1">
      <alignment vertical="top"/>
    </xf>
    <xf numFmtId="0" fontId="4" fillId="0" borderId="53" xfId="1" applyFont="1" applyBorder="1" applyAlignment="1">
      <alignment vertical="top"/>
    </xf>
    <xf numFmtId="0" fontId="4" fillId="0" borderId="7" xfId="1" applyFont="1" applyBorder="1" applyAlignment="1">
      <alignment vertical="top"/>
    </xf>
    <xf numFmtId="164" fontId="4" fillId="0" borderId="57" xfId="0" applyNumberFormat="1" applyFont="1" applyFill="1" applyBorder="1" applyAlignment="1">
      <alignment horizontal="center" vertical="center" wrapText="1"/>
    </xf>
    <xf numFmtId="164" fontId="4" fillId="0" borderId="69" xfId="0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vertical="top"/>
    </xf>
    <xf numFmtId="49" fontId="7" fillId="7" borderId="15" xfId="1" applyNumberFormat="1" applyFont="1" applyFill="1" applyBorder="1" applyAlignment="1">
      <alignment vertical="top"/>
    </xf>
    <xf numFmtId="49" fontId="14" fillId="7" borderId="2" xfId="1" applyNumberFormat="1" applyFont="1" applyFill="1" applyBorder="1" applyAlignment="1">
      <alignment vertical="top"/>
    </xf>
    <xf numFmtId="0" fontId="4" fillId="0" borderId="56" xfId="0" applyFont="1" applyBorder="1" applyAlignment="1">
      <alignment horizontal="center" vertical="top"/>
    </xf>
    <xf numFmtId="0" fontId="7" fillId="14" borderId="1" xfId="0" applyFont="1" applyFill="1" applyBorder="1" applyAlignment="1">
      <alignment horizontal="center" vertical="top"/>
    </xf>
    <xf numFmtId="0" fontId="4" fillId="9" borderId="12" xfId="0" applyFont="1" applyFill="1" applyBorder="1" applyAlignment="1">
      <alignment horizontal="center" vertical="top"/>
    </xf>
    <xf numFmtId="0" fontId="4" fillId="9" borderId="10" xfId="0" applyFont="1" applyFill="1" applyBorder="1" applyAlignment="1">
      <alignment horizontal="center" vertical="top"/>
    </xf>
    <xf numFmtId="0" fontId="7" fillId="9" borderId="21" xfId="0" applyFont="1" applyFill="1" applyBorder="1" applyAlignment="1">
      <alignment horizontal="center" vertical="top"/>
    </xf>
    <xf numFmtId="0" fontId="4" fillId="9" borderId="7" xfId="1" applyFont="1" applyFill="1" applyBorder="1" applyAlignment="1">
      <alignment horizontal="center" vertical="top"/>
    </xf>
    <xf numFmtId="0" fontId="4" fillId="9" borderId="12" xfId="1" applyFont="1" applyFill="1" applyBorder="1" applyAlignment="1">
      <alignment horizontal="center" vertical="top"/>
    </xf>
    <xf numFmtId="0" fontId="4" fillId="9" borderId="29" xfId="1" applyFont="1" applyFill="1" applyBorder="1" applyAlignment="1">
      <alignment horizontal="center" vertical="top"/>
    </xf>
    <xf numFmtId="49" fontId="4" fillId="9" borderId="26" xfId="1" applyNumberFormat="1" applyFont="1" applyFill="1" applyBorder="1" applyAlignment="1">
      <alignment horizontal="center" vertical="top"/>
    </xf>
    <xf numFmtId="0" fontId="4" fillId="0" borderId="10" xfId="1" applyFont="1" applyBorder="1" applyAlignment="1">
      <alignment horizontal="center" vertical="top"/>
    </xf>
    <xf numFmtId="0" fontId="7" fillId="9" borderId="4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horizontal="center" vertical="top"/>
    </xf>
    <xf numFmtId="0" fontId="12" fillId="12" borderId="2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4" fillId="0" borderId="3" xfId="4" applyFont="1" applyBorder="1" applyAlignment="1">
      <alignment vertical="top" wrapText="1"/>
    </xf>
    <xf numFmtId="49" fontId="4" fillId="0" borderId="47" xfId="0" applyNumberFormat="1" applyFont="1" applyFill="1" applyBorder="1" applyAlignment="1">
      <alignment horizontal="center" vertical="center"/>
    </xf>
    <xf numFmtId="164" fontId="7" fillId="4" borderId="49" xfId="1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left" vertical="top" wrapText="1"/>
    </xf>
    <xf numFmtId="0" fontId="7" fillId="13" borderId="47" xfId="0" applyFont="1" applyFill="1" applyBorder="1" applyAlignment="1">
      <alignment vertical="top" wrapText="1"/>
    </xf>
    <xf numFmtId="49" fontId="7" fillId="9" borderId="13" xfId="1" applyNumberFormat="1" applyFont="1" applyFill="1" applyBorder="1" applyAlignment="1">
      <alignment vertical="top"/>
    </xf>
    <xf numFmtId="0" fontId="7" fillId="0" borderId="1" xfId="1" applyFont="1" applyFill="1" applyBorder="1" applyAlignment="1">
      <alignment horizontal="center" wrapText="1"/>
    </xf>
    <xf numFmtId="0" fontId="7" fillId="0" borderId="4" xfId="1" applyFont="1" applyFill="1" applyBorder="1" applyAlignment="1">
      <alignment horizontal="center" wrapText="1"/>
    </xf>
    <xf numFmtId="0" fontId="7" fillId="9" borderId="1" xfId="1" applyFont="1" applyFill="1" applyBorder="1" applyAlignment="1">
      <alignment horizontal="center" wrapText="1"/>
    </xf>
    <xf numFmtId="0" fontId="7" fillId="9" borderId="4" xfId="1" applyFont="1" applyFill="1" applyBorder="1" applyAlignment="1">
      <alignment horizontal="center" wrapText="1"/>
    </xf>
    <xf numFmtId="0" fontId="7" fillId="9" borderId="4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vertical="top"/>
    </xf>
    <xf numFmtId="49" fontId="7" fillId="0" borderId="0" xfId="1" applyNumberFormat="1" applyFont="1" applyFill="1" applyBorder="1" applyAlignment="1">
      <alignment vertical="top"/>
    </xf>
    <xf numFmtId="49" fontId="7" fillId="0" borderId="4" xfId="1" applyNumberFormat="1" applyFont="1" applyBorder="1" applyAlignment="1">
      <alignment vertical="top"/>
    </xf>
    <xf numFmtId="164" fontId="4" fillId="0" borderId="60" xfId="0" applyNumberFormat="1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44" xfId="1" applyFont="1" applyBorder="1" applyAlignment="1">
      <alignment vertical="top"/>
    </xf>
    <xf numFmtId="0" fontId="4" fillId="0" borderId="43" xfId="1" applyFont="1" applyBorder="1" applyAlignment="1">
      <alignment vertical="top"/>
    </xf>
    <xf numFmtId="0" fontId="4" fillId="0" borderId="34" xfId="1" applyFont="1" applyBorder="1" applyAlignment="1">
      <alignment vertical="top"/>
    </xf>
    <xf numFmtId="0" fontId="4" fillId="0" borderId="22" xfId="1" applyFont="1" applyBorder="1" applyAlignment="1">
      <alignment vertical="top"/>
    </xf>
    <xf numFmtId="0" fontId="4" fillId="0" borderId="66" xfId="1" applyFont="1" applyBorder="1" applyAlignment="1">
      <alignment vertical="top"/>
    </xf>
    <xf numFmtId="164" fontId="7" fillId="4" borderId="49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/>
    </xf>
    <xf numFmtId="164" fontId="7" fillId="4" borderId="4" xfId="1" applyNumberFormat="1" applyFont="1" applyFill="1" applyBorder="1" applyAlignment="1">
      <alignment horizontal="center" vertical="center"/>
    </xf>
    <xf numFmtId="0" fontId="4" fillId="0" borderId="69" xfId="1" applyFont="1" applyBorder="1" applyAlignment="1">
      <alignment vertical="top"/>
    </xf>
    <xf numFmtId="0" fontId="4" fillId="0" borderId="57" xfId="1" applyFont="1" applyBorder="1" applyAlignment="1">
      <alignment vertical="top"/>
    </xf>
    <xf numFmtId="0" fontId="4" fillId="0" borderId="62" xfId="1" applyFont="1" applyBorder="1" applyAlignment="1">
      <alignment vertical="top"/>
    </xf>
    <xf numFmtId="0" fontId="4" fillId="0" borderId="55" xfId="1" applyFont="1" applyBorder="1" applyAlignment="1">
      <alignment vertical="top"/>
    </xf>
    <xf numFmtId="0" fontId="4" fillId="0" borderId="70" xfId="1" applyFont="1" applyBorder="1" applyAlignment="1">
      <alignment vertical="top"/>
    </xf>
    <xf numFmtId="0" fontId="4" fillId="0" borderId="32" xfId="1" applyFont="1" applyBorder="1" applyAlignment="1">
      <alignment vertical="top"/>
    </xf>
    <xf numFmtId="0" fontId="4" fillId="0" borderId="46" xfId="1" applyFont="1" applyBorder="1" applyAlignment="1">
      <alignment vertical="top"/>
    </xf>
    <xf numFmtId="0" fontId="4" fillId="0" borderId="19" xfId="1" applyFont="1" applyBorder="1" applyAlignment="1">
      <alignment vertical="top"/>
    </xf>
    <xf numFmtId="0" fontId="4" fillId="0" borderId="37" xfId="1" applyFont="1" applyBorder="1" applyAlignment="1">
      <alignment vertical="top"/>
    </xf>
    <xf numFmtId="0" fontId="4" fillId="0" borderId="35" xfId="1" applyFont="1" applyBorder="1" applyAlignment="1">
      <alignment vertical="top"/>
    </xf>
    <xf numFmtId="0" fontId="12" fillId="12" borderId="14" xfId="0" applyFont="1" applyFill="1" applyBorder="1" applyAlignment="1">
      <alignment vertical="top"/>
    </xf>
    <xf numFmtId="0" fontId="12" fillId="12" borderId="43" xfId="0" applyFont="1" applyFill="1" applyBorder="1" applyAlignment="1">
      <alignment vertical="top"/>
    </xf>
    <xf numFmtId="49" fontId="4" fillId="0" borderId="58" xfId="0" applyNumberFormat="1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64" fontId="4" fillId="10" borderId="60" xfId="0" applyNumberFormat="1" applyFont="1" applyFill="1" applyBorder="1" applyAlignment="1">
      <alignment vertical="center" wrapText="1"/>
    </xf>
    <xf numFmtId="0" fontId="4" fillId="0" borderId="60" xfId="1" applyFont="1" applyBorder="1" applyAlignment="1">
      <alignment horizontal="center" vertical="center"/>
    </xf>
    <xf numFmtId="0" fontId="4" fillId="0" borderId="62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164" fontId="4" fillId="10" borderId="34" xfId="0" applyNumberFormat="1" applyFont="1" applyFill="1" applyBorder="1" applyAlignment="1">
      <alignment vertical="top" wrapText="1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33" xfId="1" applyFont="1" applyBorder="1" applyAlignment="1">
      <alignment horizontal="center" vertical="center"/>
    </xf>
    <xf numFmtId="0" fontId="4" fillId="0" borderId="34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164" fontId="4" fillId="0" borderId="60" xfId="0" applyNumberFormat="1" applyFont="1" applyFill="1" applyBorder="1" applyAlignment="1">
      <alignment vertical="center" wrapText="1"/>
    </xf>
    <xf numFmtId="0" fontId="4" fillId="0" borderId="60" xfId="1" applyFont="1" applyFill="1" applyBorder="1" applyAlignment="1">
      <alignment vertical="top"/>
    </xf>
    <xf numFmtId="0" fontId="4" fillId="0" borderId="33" xfId="0" applyFont="1" applyBorder="1" applyAlignment="1">
      <alignment horizontal="center" vertical="top"/>
    </xf>
    <xf numFmtId="0" fontId="10" fillId="0" borderId="33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left" vertical="top" wrapText="1"/>
    </xf>
    <xf numFmtId="49" fontId="4" fillId="13" borderId="50" xfId="0" applyNumberFormat="1" applyFont="1" applyFill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/>
    </xf>
    <xf numFmtId="0" fontId="4" fillId="0" borderId="16" xfId="0" applyFont="1" applyFill="1" applyBorder="1" applyAlignment="1">
      <alignment vertical="top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6" xfId="0" applyFont="1" applyFill="1" applyBorder="1" applyAlignment="1">
      <alignment horizontal="justify" vertical="center"/>
    </xf>
    <xf numFmtId="0" fontId="4" fillId="0" borderId="35" xfId="0" applyFont="1" applyBorder="1" applyAlignment="1">
      <alignment horizontal="center" vertical="top"/>
    </xf>
    <xf numFmtId="0" fontId="4" fillId="0" borderId="9" xfId="1" applyFont="1" applyBorder="1" applyAlignment="1">
      <alignment vertical="top" wrapText="1"/>
    </xf>
    <xf numFmtId="0" fontId="4" fillId="0" borderId="32" xfId="1" applyFont="1" applyFill="1" applyBorder="1" applyAlignment="1">
      <alignment vertical="top"/>
    </xf>
    <xf numFmtId="0" fontId="10" fillId="0" borderId="50" xfId="0" applyFont="1" applyFill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164" fontId="4" fillId="10" borderId="66" xfId="0" applyNumberFormat="1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0" fontId="4" fillId="0" borderId="58" xfId="0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vertical="top"/>
    </xf>
    <xf numFmtId="0" fontId="4" fillId="0" borderId="47" xfId="1" applyFont="1" applyFill="1" applyBorder="1" applyAlignment="1">
      <alignment vertical="top"/>
    </xf>
    <xf numFmtId="0" fontId="4" fillId="0" borderId="58" xfId="1" applyFont="1" applyFill="1" applyBorder="1" applyAlignment="1">
      <alignment vertical="top"/>
    </xf>
    <xf numFmtId="164" fontId="4" fillId="0" borderId="57" xfId="0" applyNumberFormat="1" applyFont="1" applyFill="1" applyBorder="1" applyAlignment="1">
      <alignment vertical="center" wrapText="1"/>
    </xf>
    <xf numFmtId="49" fontId="4" fillId="0" borderId="8" xfId="1" applyNumberFormat="1" applyFont="1" applyFill="1" applyBorder="1" applyAlignment="1">
      <alignment horizontal="center" vertical="top"/>
    </xf>
    <xf numFmtId="49" fontId="7" fillId="0" borderId="8" xfId="1" applyNumberFormat="1" applyFont="1" applyFill="1" applyBorder="1" applyAlignment="1">
      <alignment vertical="top"/>
    </xf>
    <xf numFmtId="0" fontId="7" fillId="9" borderId="21" xfId="0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top"/>
    </xf>
    <xf numFmtId="0" fontId="7" fillId="9" borderId="4" xfId="0" applyFont="1" applyFill="1" applyBorder="1" applyAlignment="1">
      <alignment vertical="top" wrapText="1"/>
    </xf>
    <xf numFmtId="164" fontId="7" fillId="9" borderId="1" xfId="1" applyNumberFormat="1" applyFont="1" applyFill="1" applyBorder="1" applyAlignment="1">
      <alignment horizontal="center" vertical="top"/>
    </xf>
    <xf numFmtId="0" fontId="7" fillId="9" borderId="1" xfId="1" applyFont="1" applyFill="1" applyBorder="1" applyAlignment="1">
      <alignment horizontal="right" wrapText="1"/>
    </xf>
    <xf numFmtId="164" fontId="4" fillId="0" borderId="55" xfId="0" applyNumberFormat="1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vertical="top" wrapText="1"/>
    </xf>
    <xf numFmtId="49" fontId="7" fillId="7" borderId="38" xfId="1" applyNumberFormat="1" applyFont="1" applyFill="1" applyBorder="1" applyAlignment="1">
      <alignment vertical="top"/>
    </xf>
    <xf numFmtId="49" fontId="7" fillId="7" borderId="26" xfId="1" applyNumberFormat="1" applyFont="1" applyFill="1" applyBorder="1" applyAlignment="1">
      <alignment vertical="top"/>
    </xf>
    <xf numFmtId="49" fontId="7" fillId="7" borderId="4" xfId="1" applyNumberFormat="1" applyFont="1" applyFill="1" applyBorder="1" applyAlignment="1">
      <alignment vertical="top"/>
    </xf>
    <xf numFmtId="164" fontId="4" fillId="4" borderId="12" xfId="1" applyNumberFormat="1" applyFont="1" applyFill="1" applyBorder="1" applyAlignment="1">
      <alignment horizontal="center" vertical="top"/>
    </xf>
    <xf numFmtId="164" fontId="7" fillId="9" borderId="4" xfId="1" applyNumberFormat="1" applyFont="1" applyFill="1" applyBorder="1" applyAlignment="1">
      <alignment horizontal="center" vertical="top"/>
    </xf>
    <xf numFmtId="164" fontId="7" fillId="9" borderId="49" xfId="1" applyNumberFormat="1" applyFont="1" applyFill="1" applyBorder="1" applyAlignment="1">
      <alignment horizontal="center" vertical="top"/>
    </xf>
    <xf numFmtId="164" fontId="4" fillId="4" borderId="2" xfId="1" applyNumberFormat="1" applyFont="1" applyFill="1" applyBorder="1" applyAlignment="1">
      <alignment horizontal="center" vertical="top"/>
    </xf>
    <xf numFmtId="164" fontId="4" fillId="4" borderId="0" xfId="1" applyNumberFormat="1" applyFont="1" applyFill="1" applyBorder="1" applyAlignment="1">
      <alignment horizontal="center" vertical="top"/>
    </xf>
    <xf numFmtId="164" fontId="4" fillId="4" borderId="8" xfId="1" applyNumberFormat="1" applyFont="1" applyFill="1" applyBorder="1" applyAlignment="1">
      <alignment horizontal="center" vertical="top"/>
    </xf>
    <xf numFmtId="0" fontId="4" fillId="13" borderId="58" xfId="0" applyFont="1" applyFill="1" applyBorder="1" applyAlignment="1">
      <alignment horizontal="center" vertical="top" wrapText="1"/>
    </xf>
    <xf numFmtId="164" fontId="7" fillId="4" borderId="4" xfId="1" applyNumberFormat="1" applyFont="1" applyFill="1" applyBorder="1" applyAlignment="1">
      <alignment horizontal="center" vertical="top"/>
    </xf>
    <xf numFmtId="0" fontId="4" fillId="0" borderId="34" xfId="0" applyFont="1" applyBorder="1" applyAlignment="1">
      <alignment horizontal="left" vertical="top"/>
    </xf>
    <xf numFmtId="164" fontId="4" fillId="10" borderId="55" xfId="0" applyNumberFormat="1" applyFont="1" applyFill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/>
    </xf>
    <xf numFmtId="0" fontId="4" fillId="0" borderId="60" xfId="1" applyFont="1" applyBorder="1" applyAlignment="1">
      <alignment horizontal="center" vertical="top"/>
    </xf>
    <xf numFmtId="0" fontId="4" fillId="0" borderId="33" xfId="1" applyFont="1" applyBorder="1" applyAlignment="1">
      <alignment horizontal="center" vertical="top"/>
    </xf>
    <xf numFmtId="0" fontId="4" fillId="0" borderId="55" xfId="0" applyFont="1" applyBorder="1" applyAlignment="1">
      <alignment horizontal="left" vertical="top" wrapText="1"/>
    </xf>
    <xf numFmtId="164" fontId="4" fillId="10" borderId="60" xfId="0" applyNumberFormat="1" applyFont="1" applyFill="1" applyBorder="1" applyAlignment="1">
      <alignment vertical="top" wrapText="1"/>
    </xf>
    <xf numFmtId="164" fontId="4" fillId="10" borderId="9" xfId="0" applyNumberFormat="1" applyFont="1" applyFill="1" applyBorder="1" applyAlignment="1">
      <alignment vertical="top" wrapText="1"/>
    </xf>
    <xf numFmtId="0" fontId="4" fillId="0" borderId="11" xfId="1" applyFont="1" applyBorder="1" applyAlignment="1">
      <alignment vertical="top"/>
    </xf>
    <xf numFmtId="0" fontId="4" fillId="0" borderId="11" xfId="0" applyFont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top"/>
    </xf>
    <xf numFmtId="0" fontId="4" fillId="13" borderId="50" xfId="0" applyFont="1" applyFill="1" applyBorder="1" applyAlignment="1">
      <alignment horizontal="center" vertical="top"/>
    </xf>
    <xf numFmtId="0" fontId="4" fillId="13" borderId="27" xfId="0" applyFont="1" applyFill="1" applyBorder="1" applyAlignment="1">
      <alignment vertical="center" wrapText="1"/>
    </xf>
    <xf numFmtId="164" fontId="4" fillId="13" borderId="32" xfId="0" applyNumberFormat="1" applyFont="1" applyFill="1" applyBorder="1" applyAlignment="1">
      <alignment vertical="center" wrapText="1"/>
    </xf>
    <xf numFmtId="0" fontId="4" fillId="13" borderId="37" xfId="0" applyFont="1" applyFill="1" applyBorder="1" applyAlignment="1">
      <alignment vertical="center" wrapText="1"/>
    </xf>
    <xf numFmtId="164" fontId="4" fillId="13" borderId="57" xfId="0" applyNumberFormat="1" applyFont="1" applyFill="1" applyBorder="1" applyAlignment="1">
      <alignment vertical="center" wrapText="1"/>
    </xf>
    <xf numFmtId="0" fontId="4" fillId="13" borderId="62" xfId="0" applyFont="1" applyFill="1" applyBorder="1" applyAlignment="1">
      <alignment vertical="center" wrapText="1"/>
    </xf>
    <xf numFmtId="164" fontId="4" fillId="13" borderId="55" xfId="0" applyNumberFormat="1" applyFont="1" applyFill="1" applyBorder="1" applyAlignment="1">
      <alignment vertical="center" wrapText="1"/>
    </xf>
    <xf numFmtId="164" fontId="4" fillId="13" borderId="55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13" borderId="62" xfId="0" applyFont="1" applyFill="1" applyBorder="1" applyAlignment="1">
      <alignment horizontal="left" vertical="top" wrapText="1"/>
    </xf>
    <xf numFmtId="0" fontId="4" fillId="13" borderId="50" xfId="0" applyFont="1" applyFill="1" applyBorder="1" applyAlignment="1">
      <alignment horizontal="center" vertical="center" wrapText="1"/>
    </xf>
    <xf numFmtId="0" fontId="4" fillId="13" borderId="34" xfId="0" applyFont="1" applyFill="1" applyBorder="1" applyAlignment="1">
      <alignment vertical="top" wrapText="1"/>
    </xf>
    <xf numFmtId="0" fontId="4" fillId="13" borderId="72" xfId="0" applyFont="1" applyFill="1" applyBorder="1" applyAlignment="1">
      <alignment horizontal="center" vertical="center" wrapText="1"/>
    </xf>
    <xf numFmtId="164" fontId="4" fillId="13" borderId="32" xfId="0" applyNumberFormat="1" applyFont="1" applyFill="1" applyBorder="1" applyAlignment="1">
      <alignment horizontal="center" vertical="center" wrapText="1"/>
    </xf>
    <xf numFmtId="164" fontId="4" fillId="10" borderId="72" xfId="0" applyNumberFormat="1" applyFont="1" applyFill="1" applyBorder="1" applyAlignment="1">
      <alignment horizontal="center" wrapText="1"/>
    </xf>
    <xf numFmtId="164" fontId="4" fillId="10" borderId="36" xfId="0" applyNumberFormat="1" applyFont="1" applyFill="1" applyBorder="1" applyAlignment="1">
      <alignment horizontal="center" wrapText="1"/>
    </xf>
    <xf numFmtId="0" fontId="4" fillId="0" borderId="62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0" fontId="4" fillId="10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wrapText="1"/>
    </xf>
    <xf numFmtId="0" fontId="4" fillId="0" borderId="37" xfId="0" applyFont="1" applyBorder="1" applyAlignment="1">
      <alignment vertical="center" wrapText="1"/>
    </xf>
    <xf numFmtId="0" fontId="4" fillId="0" borderId="35" xfId="0" applyFont="1" applyBorder="1" applyAlignment="1">
      <alignment horizontal="center" wrapText="1"/>
    </xf>
    <xf numFmtId="164" fontId="7" fillId="4" borderId="3" xfId="1" applyNumberFormat="1" applyFont="1" applyFill="1" applyBorder="1" applyAlignment="1">
      <alignment horizontal="center" vertical="center"/>
    </xf>
    <xf numFmtId="164" fontId="7" fillId="0" borderId="49" xfId="1" applyNumberFormat="1" applyFont="1" applyFill="1" applyBorder="1" applyAlignment="1">
      <alignment horizontal="center" vertical="top"/>
    </xf>
    <xf numFmtId="164" fontId="7" fillId="0" borderId="49" xfId="1" applyNumberFormat="1" applyFont="1" applyFill="1" applyBorder="1" applyAlignment="1">
      <alignment vertical="top"/>
    </xf>
    <xf numFmtId="164" fontId="4" fillId="4" borderId="29" xfId="1" applyNumberFormat="1" applyFont="1" applyFill="1" applyBorder="1" applyAlignment="1">
      <alignment horizontal="center" vertical="top"/>
    </xf>
    <xf numFmtId="164" fontId="4" fillId="4" borderId="1" xfId="1" applyNumberFormat="1" applyFont="1" applyFill="1" applyBorder="1" applyAlignment="1">
      <alignment horizontal="center" vertical="top"/>
    </xf>
    <xf numFmtId="164" fontId="4" fillId="4" borderId="21" xfId="1" applyNumberFormat="1" applyFont="1" applyFill="1" applyBorder="1" applyAlignment="1">
      <alignment horizontal="center" vertical="top"/>
    </xf>
    <xf numFmtId="164" fontId="4" fillId="4" borderId="38" xfId="1" applyNumberFormat="1" applyFont="1" applyFill="1" applyBorder="1" applyAlignment="1">
      <alignment horizontal="center" vertical="top"/>
    </xf>
    <xf numFmtId="164" fontId="4" fillId="4" borderId="56" xfId="1" applyNumberFormat="1" applyFont="1" applyFill="1" applyBorder="1" applyAlignment="1">
      <alignment horizontal="center" vertical="top"/>
    </xf>
    <xf numFmtId="164" fontId="4" fillId="0" borderId="29" xfId="1" applyNumberFormat="1" applyFont="1" applyFill="1" applyBorder="1" applyAlignment="1">
      <alignment horizontal="center" vertical="top"/>
    </xf>
    <xf numFmtId="164" fontId="4" fillId="0" borderId="26" xfId="1" applyNumberFormat="1" applyFont="1" applyFill="1" applyBorder="1" applyAlignment="1">
      <alignment horizontal="center" vertical="top"/>
    </xf>
    <xf numFmtId="164" fontId="4" fillId="4" borderId="6" xfId="1" applyNumberFormat="1" applyFont="1" applyFill="1" applyBorder="1" applyAlignment="1">
      <alignment horizontal="center" vertical="top"/>
    </xf>
    <xf numFmtId="164" fontId="4" fillId="0" borderId="7" xfId="1" applyNumberFormat="1" applyFont="1" applyFill="1" applyBorder="1" applyAlignment="1">
      <alignment horizontal="center" vertical="top"/>
    </xf>
    <xf numFmtId="164" fontId="4" fillId="0" borderId="28" xfId="1" applyNumberFormat="1" applyFont="1" applyFill="1" applyBorder="1" applyAlignment="1">
      <alignment horizontal="center" vertical="top"/>
    </xf>
    <xf numFmtId="0" fontId="4" fillId="13" borderId="5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9" xfId="0" applyFont="1" applyFill="1" applyBorder="1" applyAlignment="1">
      <alignment vertical="center" wrapText="1"/>
    </xf>
    <xf numFmtId="0" fontId="12" fillId="12" borderId="2" xfId="0" applyFont="1" applyFill="1" applyBorder="1" applyAlignment="1">
      <alignment horizontal="center" vertical="top"/>
    </xf>
    <xf numFmtId="164" fontId="4" fillId="0" borderId="10" xfId="1" applyNumberFormat="1" applyFont="1" applyBorder="1" applyAlignment="1">
      <alignment horizontal="center" vertical="top" wrapText="1"/>
    </xf>
    <xf numFmtId="164" fontId="7" fillId="0" borderId="10" xfId="1" applyNumberFormat="1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center" vertical="top" wrapText="1"/>
    </xf>
    <xf numFmtId="164" fontId="4" fillId="0" borderId="4" xfId="1" applyNumberFormat="1" applyFont="1" applyBorder="1" applyAlignment="1">
      <alignment horizontal="center" vertical="top" wrapText="1"/>
    </xf>
    <xf numFmtId="2" fontId="7" fillId="4" borderId="49" xfId="1" applyNumberFormat="1" applyFont="1" applyFill="1" applyBorder="1" applyAlignment="1">
      <alignment horizontal="center" vertical="top"/>
    </xf>
    <xf numFmtId="2" fontId="7" fillId="0" borderId="49" xfId="1" applyNumberFormat="1" applyFont="1" applyFill="1" applyBorder="1" applyAlignment="1">
      <alignment horizontal="center" vertical="top"/>
    </xf>
    <xf numFmtId="0" fontId="4" fillId="11" borderId="4" xfId="0" applyFont="1" applyFill="1" applyBorder="1" applyAlignment="1">
      <alignment vertical="top" wrapText="1"/>
    </xf>
    <xf numFmtId="0" fontId="7" fillId="9" borderId="26" xfId="0" applyFont="1" applyFill="1" applyBorder="1" applyAlignment="1">
      <alignment vertical="top" wrapText="1"/>
    </xf>
    <xf numFmtId="49" fontId="7" fillId="0" borderId="10" xfId="1" applyNumberFormat="1" applyFont="1" applyFill="1" applyBorder="1" applyAlignment="1">
      <alignment horizontal="center" vertical="top"/>
    </xf>
    <xf numFmtId="49" fontId="7" fillId="8" borderId="14" xfId="1" applyNumberFormat="1" applyFont="1" applyFill="1" applyBorder="1" applyAlignment="1">
      <alignment horizontal="center" vertical="top"/>
    </xf>
    <xf numFmtId="49" fontId="7" fillId="0" borderId="44" xfId="1" applyNumberFormat="1" applyFont="1" applyFill="1" applyBorder="1" applyAlignment="1">
      <alignment vertical="top"/>
    </xf>
    <xf numFmtId="49" fontId="7" fillId="9" borderId="44" xfId="1" applyNumberFormat="1" applyFont="1" applyFill="1" applyBorder="1" applyAlignment="1">
      <alignment vertical="top"/>
    </xf>
    <xf numFmtId="49" fontId="7" fillId="9" borderId="28" xfId="1" applyNumberFormat="1" applyFont="1" applyFill="1" applyBorder="1" applyAlignment="1">
      <alignment vertical="top"/>
    </xf>
    <xf numFmtId="49" fontId="7" fillId="9" borderId="49" xfId="1" applyNumberFormat="1" applyFont="1" applyFill="1" applyBorder="1" applyAlignment="1">
      <alignment vertical="top"/>
    </xf>
    <xf numFmtId="49" fontId="4" fillId="0" borderId="44" xfId="1" applyNumberFormat="1" applyFont="1" applyBorder="1" applyAlignment="1">
      <alignment horizontal="center" vertical="top"/>
    </xf>
    <xf numFmtId="49" fontId="4" fillId="0" borderId="49" xfId="1" applyNumberFormat="1" applyFont="1" applyBorder="1" applyAlignment="1">
      <alignment horizontal="center" vertical="top"/>
    </xf>
    <xf numFmtId="49" fontId="7" fillId="8" borderId="59" xfId="1" applyNumberFormat="1" applyFont="1" applyFill="1" applyBorder="1" applyAlignment="1">
      <alignment horizontal="center" vertical="top"/>
    </xf>
    <xf numFmtId="49" fontId="7" fillId="8" borderId="2" xfId="1" applyNumberFormat="1" applyFont="1" applyFill="1" applyBorder="1" applyAlignment="1">
      <alignment horizontal="center" vertical="top"/>
    </xf>
    <xf numFmtId="49" fontId="7" fillId="12" borderId="43" xfId="1" applyNumberFormat="1" applyFont="1" applyFill="1" applyBorder="1" applyAlignment="1">
      <alignment vertical="top"/>
    </xf>
    <xf numFmtId="49" fontId="7" fillId="12" borderId="30" xfId="1" applyNumberFormat="1" applyFont="1" applyFill="1" applyBorder="1" applyAlignment="1">
      <alignment vertical="top"/>
    </xf>
    <xf numFmtId="49" fontId="7" fillId="12" borderId="48" xfId="1" applyNumberFormat="1" applyFont="1" applyFill="1" applyBorder="1" applyAlignment="1">
      <alignment vertical="top"/>
    </xf>
    <xf numFmtId="49" fontId="7" fillId="12" borderId="41" xfId="1" applyNumberFormat="1" applyFont="1" applyFill="1" applyBorder="1" applyAlignment="1">
      <alignment vertical="top"/>
    </xf>
    <xf numFmtId="49" fontId="14" fillId="8" borderId="15" xfId="0" applyNumberFormat="1" applyFont="1" applyFill="1" applyBorder="1" applyAlignment="1">
      <alignment horizontal="center" vertical="top"/>
    </xf>
    <xf numFmtId="49" fontId="7" fillId="8" borderId="71" xfId="1" applyNumberFormat="1" applyFont="1" applyFill="1" applyBorder="1" applyAlignment="1">
      <alignment vertical="top"/>
    </xf>
    <xf numFmtId="49" fontId="7" fillId="8" borderId="41" xfId="1" applyNumberFormat="1" applyFont="1" applyFill="1" applyBorder="1" applyAlignment="1">
      <alignment vertical="top"/>
    </xf>
    <xf numFmtId="49" fontId="7" fillId="8" borderId="63" xfId="1" applyNumberFormat="1" applyFont="1" applyFill="1" applyBorder="1" applyAlignment="1">
      <alignment vertical="top"/>
    </xf>
    <xf numFmtId="49" fontId="7" fillId="12" borderId="71" xfId="1" applyNumberFormat="1" applyFont="1" applyFill="1" applyBorder="1" applyAlignment="1">
      <alignment vertical="top"/>
    </xf>
    <xf numFmtId="49" fontId="7" fillId="8" borderId="43" xfId="1" applyNumberFormat="1" applyFont="1" applyFill="1" applyBorder="1" applyAlignment="1">
      <alignment vertical="top"/>
    </xf>
    <xf numFmtId="49" fontId="7" fillId="8" borderId="30" xfId="1" applyNumberFormat="1" applyFont="1" applyFill="1" applyBorder="1" applyAlignment="1">
      <alignment vertical="top"/>
    </xf>
    <xf numFmtId="49" fontId="7" fillId="8" borderId="48" xfId="1" applyNumberFormat="1" applyFont="1" applyFill="1" applyBorder="1" applyAlignment="1">
      <alignment vertical="top"/>
    </xf>
    <xf numFmtId="49" fontId="7" fillId="8" borderId="13" xfId="1" applyNumberFormat="1" applyFont="1" applyFill="1" applyBorder="1" applyAlignment="1">
      <alignment horizontal="center" vertical="top"/>
    </xf>
    <xf numFmtId="49" fontId="7" fillId="8" borderId="15" xfId="1" applyNumberFormat="1" applyFont="1" applyFill="1" applyBorder="1" applyAlignment="1">
      <alignment horizontal="center" vertical="top"/>
    </xf>
    <xf numFmtId="49" fontId="12" fillId="8" borderId="15" xfId="0" applyNumberFormat="1" applyFont="1" applyFill="1" applyBorder="1" applyAlignment="1">
      <alignment horizontal="center" vertical="top"/>
    </xf>
    <xf numFmtId="49" fontId="7" fillId="7" borderId="4" xfId="1" applyNumberFormat="1" applyFont="1" applyFill="1" applyBorder="1" applyAlignment="1">
      <alignment horizontal="center" vertical="top" wrapText="1"/>
    </xf>
    <xf numFmtId="49" fontId="7" fillId="7" borderId="1" xfId="1" applyNumberFormat="1" applyFont="1" applyFill="1" applyBorder="1" applyAlignment="1">
      <alignment horizontal="center" vertical="top"/>
    </xf>
    <xf numFmtId="49" fontId="14" fillId="7" borderId="1" xfId="0" applyNumberFormat="1" applyFont="1" applyFill="1" applyBorder="1" applyAlignment="1">
      <alignment horizontal="center" vertical="top"/>
    </xf>
    <xf numFmtId="49" fontId="7" fillId="2" borderId="1" xfId="1" applyNumberFormat="1" applyFont="1" applyFill="1" applyBorder="1" applyAlignment="1">
      <alignment horizontal="center" vertical="top"/>
    </xf>
    <xf numFmtId="0" fontId="2" fillId="0" borderId="26" xfId="1" applyFont="1" applyBorder="1" applyAlignment="1">
      <alignment vertical="top"/>
    </xf>
    <xf numFmtId="0" fontId="2" fillId="0" borderId="0" xfId="1" applyFont="1" applyBorder="1" applyAlignment="1">
      <alignment vertical="top"/>
    </xf>
    <xf numFmtId="0" fontId="4" fillId="0" borderId="4" xfId="1" applyFont="1" applyBorder="1" applyAlignment="1">
      <alignment horizontal="center" vertical="center" textRotation="90"/>
    </xf>
    <xf numFmtId="49" fontId="4" fillId="0" borderId="4" xfId="1" applyNumberFormat="1" applyFont="1" applyFill="1" applyBorder="1" applyAlignment="1">
      <alignment horizontal="center" vertical="top"/>
    </xf>
    <xf numFmtId="164" fontId="4" fillId="13" borderId="69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vertical="top" wrapText="1"/>
    </xf>
    <xf numFmtId="0" fontId="7" fillId="0" borderId="1" xfId="1" applyFont="1" applyFill="1" applyBorder="1" applyAlignment="1">
      <alignment horizontal="center" vertical="top" wrapText="1"/>
    </xf>
    <xf numFmtId="164" fontId="7" fillId="4" borderId="28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top" wrapText="1"/>
    </xf>
    <xf numFmtId="0" fontId="7" fillId="0" borderId="26" xfId="1" applyFont="1" applyFill="1" applyBorder="1" applyAlignment="1">
      <alignment horizontal="center" wrapText="1"/>
    </xf>
    <xf numFmtId="0" fontId="4" fillId="0" borderId="42" xfId="1" applyFont="1" applyBorder="1" applyAlignment="1">
      <alignment vertical="top"/>
    </xf>
    <xf numFmtId="0" fontId="4" fillId="0" borderId="67" xfId="1" applyFont="1" applyBorder="1" applyAlignment="1">
      <alignment vertical="top"/>
    </xf>
    <xf numFmtId="49" fontId="7" fillId="8" borderId="3" xfId="1" applyNumberFormat="1" applyFont="1" applyFill="1" applyBorder="1" applyAlignment="1">
      <alignment horizontal="center" vertical="top"/>
    </xf>
    <xf numFmtId="164" fontId="7" fillId="4" borderId="3" xfId="1" applyNumberFormat="1" applyFont="1" applyFill="1" applyBorder="1" applyAlignment="1">
      <alignment horizontal="center" vertical="top"/>
    </xf>
    <xf numFmtId="164" fontId="7" fillId="0" borderId="3" xfId="1" applyNumberFormat="1" applyFont="1" applyFill="1" applyBorder="1" applyAlignment="1">
      <alignment horizontal="center" vertical="top"/>
    </xf>
    <xf numFmtId="0" fontId="4" fillId="13" borderId="42" xfId="0" applyFont="1" applyFill="1" applyBorder="1" applyAlignment="1">
      <alignment vertical="center" wrapText="1"/>
    </xf>
    <xf numFmtId="164" fontId="4" fillId="13" borderId="46" xfId="0" applyNumberFormat="1" applyFont="1" applyFill="1" applyBorder="1" applyAlignment="1">
      <alignment vertical="center" wrapText="1"/>
    </xf>
    <xf numFmtId="0" fontId="4" fillId="13" borderId="67" xfId="0" applyFont="1" applyFill="1" applyBorder="1" applyAlignment="1">
      <alignment vertical="center" wrapText="1"/>
    </xf>
    <xf numFmtId="0" fontId="4" fillId="13" borderId="40" xfId="0" applyFont="1" applyFill="1" applyBorder="1" applyAlignment="1">
      <alignment vertical="center" wrapText="1"/>
    </xf>
    <xf numFmtId="0" fontId="4" fillId="13" borderId="35" xfId="0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9" fontId="7" fillId="0" borderId="6" xfId="1" applyNumberFormat="1" applyFont="1" applyFill="1" applyBorder="1" applyAlignment="1">
      <alignment horizontal="center" vertical="top"/>
    </xf>
    <xf numFmtId="49" fontId="7" fillId="0" borderId="61" xfId="1" applyNumberFormat="1" applyFont="1" applyFill="1" applyBorder="1" applyAlignment="1">
      <alignment horizontal="center" vertical="top"/>
    </xf>
    <xf numFmtId="49" fontId="7" fillId="0" borderId="9" xfId="1" applyNumberFormat="1" applyFont="1" applyFill="1" applyBorder="1" applyAlignment="1">
      <alignment horizontal="center" vertical="top"/>
    </xf>
    <xf numFmtId="49" fontId="7" fillId="0" borderId="52" xfId="1" applyNumberFormat="1" applyFont="1" applyFill="1" applyBorder="1" applyAlignment="1">
      <alignment horizontal="center" vertical="top"/>
    </xf>
    <xf numFmtId="0" fontId="4" fillId="0" borderId="50" xfId="0" applyFont="1" applyBorder="1" applyAlignment="1">
      <alignment horizontal="center" vertical="center"/>
    </xf>
    <xf numFmtId="164" fontId="7" fillId="4" borderId="28" xfId="1" applyNumberFormat="1" applyFont="1" applyFill="1" applyBorder="1" applyAlignment="1">
      <alignment horizontal="center" vertical="top"/>
    </xf>
    <xf numFmtId="0" fontId="4" fillId="13" borderId="37" xfId="0" applyFont="1" applyFill="1" applyBorder="1" applyAlignment="1">
      <alignment vertical="top" wrapText="1"/>
    </xf>
    <xf numFmtId="0" fontId="4" fillId="13" borderId="36" xfId="0" applyFont="1" applyFill="1" applyBorder="1" applyAlignment="1">
      <alignment horizontal="center" vertical="center" wrapText="1"/>
    </xf>
    <xf numFmtId="49" fontId="4" fillId="9" borderId="28" xfId="1" applyNumberFormat="1" applyFont="1" applyFill="1" applyBorder="1" applyAlignment="1">
      <alignment vertical="top"/>
    </xf>
    <xf numFmtId="49" fontId="4" fillId="9" borderId="49" xfId="1" applyNumberFormat="1" applyFont="1" applyFill="1" applyBorder="1" applyAlignment="1">
      <alignment vertical="top"/>
    </xf>
    <xf numFmtId="49" fontId="7" fillId="9" borderId="0" xfId="1" applyNumberFormat="1" applyFont="1" applyFill="1" applyBorder="1" applyAlignment="1">
      <alignment vertical="top"/>
    </xf>
    <xf numFmtId="49" fontId="4" fillId="13" borderId="58" xfId="0" applyNumberFormat="1" applyFont="1" applyFill="1" applyBorder="1" applyAlignment="1">
      <alignment horizontal="center" vertical="center" wrapText="1"/>
    </xf>
    <xf numFmtId="49" fontId="7" fillId="9" borderId="2" xfId="1" applyNumberFormat="1" applyFont="1" applyFill="1" applyBorder="1" applyAlignment="1">
      <alignment vertical="top" wrapText="1"/>
    </xf>
    <xf numFmtId="49" fontId="7" fillId="0" borderId="48" xfId="1" applyNumberFormat="1" applyFont="1" applyFill="1" applyBorder="1" applyAlignment="1">
      <alignment vertical="top"/>
    </xf>
    <xf numFmtId="0" fontId="7" fillId="9" borderId="48" xfId="0" applyFont="1" applyFill="1" applyBorder="1" applyAlignment="1">
      <alignment vertical="top" wrapText="1"/>
    </xf>
    <xf numFmtId="49" fontId="7" fillId="0" borderId="26" xfId="1" applyNumberFormat="1" applyFont="1" applyFill="1" applyBorder="1" applyAlignment="1">
      <alignment horizontal="left" vertical="top"/>
    </xf>
    <xf numFmtId="49" fontId="7" fillId="0" borderId="49" xfId="1" applyNumberFormat="1" applyFont="1" applyFill="1" applyBorder="1" applyAlignment="1">
      <alignment vertical="top"/>
    </xf>
    <xf numFmtId="0" fontId="4" fillId="0" borderId="35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left" wrapText="1"/>
    </xf>
    <xf numFmtId="0" fontId="4" fillId="0" borderId="50" xfId="0" applyFont="1" applyBorder="1" applyAlignment="1">
      <alignment horizontal="left" vertical="top" wrapText="1"/>
    </xf>
    <xf numFmtId="0" fontId="4" fillId="13" borderId="34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28" xfId="0" applyFont="1" applyBorder="1" applyAlignment="1">
      <alignment horizontal="justify" vertical="center"/>
    </xf>
    <xf numFmtId="0" fontId="4" fillId="0" borderId="73" xfId="1" applyFont="1" applyBorder="1" applyAlignment="1">
      <alignment vertical="top"/>
    </xf>
    <xf numFmtId="0" fontId="4" fillId="0" borderId="39" xfId="1" applyFont="1" applyBorder="1" applyAlignment="1">
      <alignment vertical="top"/>
    </xf>
    <xf numFmtId="0" fontId="4" fillId="0" borderId="38" xfId="0" applyFont="1" applyBorder="1" applyAlignment="1">
      <alignment horizontal="center" vertical="top"/>
    </xf>
    <xf numFmtId="164" fontId="7" fillId="0" borderId="28" xfId="1" applyNumberFormat="1" applyFont="1" applyFill="1" applyBorder="1" applyAlignment="1">
      <alignment horizontal="center" vertical="top"/>
    </xf>
    <xf numFmtId="164" fontId="10" fillId="0" borderId="18" xfId="0" applyNumberFormat="1" applyFont="1" applyFill="1" applyBorder="1" applyAlignment="1">
      <alignment vertical="top" wrapText="1"/>
    </xf>
    <xf numFmtId="0" fontId="11" fillId="0" borderId="19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164" fontId="7" fillId="4" borderId="3" xfId="1" applyNumberFormat="1" applyFont="1" applyFill="1" applyBorder="1" applyAlignment="1">
      <alignment vertical="top"/>
    </xf>
    <xf numFmtId="0" fontId="4" fillId="0" borderId="69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62" xfId="0" applyFont="1" applyFill="1" applyBorder="1" applyAlignment="1">
      <alignment vertical="center"/>
    </xf>
    <xf numFmtId="0" fontId="4" fillId="0" borderId="66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top"/>
    </xf>
    <xf numFmtId="0" fontId="4" fillId="0" borderId="35" xfId="1" applyFont="1" applyBorder="1" applyAlignment="1">
      <alignment horizontal="center" vertical="top"/>
    </xf>
    <xf numFmtId="49" fontId="4" fillId="0" borderId="38" xfId="1" applyNumberFormat="1" applyFont="1" applyBorder="1" applyAlignment="1">
      <alignment vertical="top"/>
    </xf>
    <xf numFmtId="49" fontId="4" fillId="0" borderId="26" xfId="1" applyNumberFormat="1" applyFont="1" applyBorder="1" applyAlignment="1">
      <alignment vertical="top"/>
    </xf>
    <xf numFmtId="49" fontId="4" fillId="0" borderId="4" xfId="1" applyNumberFormat="1" applyFont="1" applyBorder="1" applyAlignment="1">
      <alignment vertical="top"/>
    </xf>
    <xf numFmtId="49" fontId="7" fillId="0" borderId="23" xfId="1" applyNumberFormat="1" applyFont="1" applyFill="1" applyBorder="1" applyAlignment="1">
      <alignment horizontal="center" vertical="top"/>
    </xf>
    <xf numFmtId="0" fontId="4" fillId="0" borderId="68" xfId="1" applyFont="1" applyBorder="1" applyAlignment="1">
      <alignment vertical="top"/>
    </xf>
    <xf numFmtId="0" fontId="4" fillId="0" borderId="61" xfId="1" applyFont="1" applyBorder="1" applyAlignment="1">
      <alignment horizontal="center" vertical="center"/>
    </xf>
    <xf numFmtId="0" fontId="4" fillId="0" borderId="62" xfId="0" applyFont="1" applyBorder="1" applyAlignment="1">
      <alignment horizontal="justify" vertical="center"/>
    </xf>
    <xf numFmtId="164" fontId="10" fillId="10" borderId="55" xfId="0" applyNumberFormat="1" applyFont="1" applyFill="1" applyBorder="1" applyAlignment="1">
      <alignment horizontal="center" vertical="center" wrapText="1"/>
    </xf>
    <xf numFmtId="49" fontId="7" fillId="0" borderId="38" xfId="1" applyNumberFormat="1" applyFont="1" applyFill="1" applyBorder="1" applyAlignment="1">
      <alignment horizontal="left" vertical="top"/>
    </xf>
    <xf numFmtId="49" fontId="7" fillId="0" borderId="4" xfId="1" applyNumberFormat="1" applyFont="1" applyFill="1" applyBorder="1" applyAlignment="1">
      <alignment horizontal="left" vertical="top"/>
    </xf>
    <xf numFmtId="49" fontId="7" fillId="0" borderId="21" xfId="1" applyNumberFormat="1" applyFont="1" applyFill="1" applyBorder="1" applyAlignment="1">
      <alignment horizontal="center" vertical="top"/>
    </xf>
    <xf numFmtId="49" fontId="7" fillId="0" borderId="64" xfId="1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center" wrapText="1"/>
    </xf>
    <xf numFmtId="164" fontId="4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left" vertical="center" wrapText="1"/>
    </xf>
    <xf numFmtId="164" fontId="4" fillId="0" borderId="73" xfId="0" applyNumberFormat="1" applyFont="1" applyFill="1" applyBorder="1" applyAlignment="1">
      <alignment horizontal="center" vertical="center" wrapText="1"/>
    </xf>
    <xf numFmtId="0" fontId="4" fillId="13" borderId="57" xfId="6" applyFont="1" applyFill="1" applyBorder="1" applyAlignment="1">
      <alignment horizontal="center" vertical="top"/>
    </xf>
    <xf numFmtId="164" fontId="4" fillId="0" borderId="12" xfId="1" applyNumberFormat="1" applyFont="1" applyFill="1" applyBorder="1" applyAlignment="1">
      <alignment vertical="top"/>
    </xf>
    <xf numFmtId="0" fontId="4" fillId="0" borderId="61" xfId="0" applyFont="1" applyFill="1" applyBorder="1" applyAlignment="1">
      <alignment vertical="top" wrapText="1"/>
    </xf>
    <xf numFmtId="0" fontId="4" fillId="0" borderId="50" xfId="1" applyFont="1" applyFill="1" applyBorder="1" applyAlignment="1">
      <alignment horizontal="center" vertical="top"/>
    </xf>
    <xf numFmtId="0" fontId="4" fillId="13" borderId="37" xfId="6" applyFont="1" applyFill="1" applyBorder="1" applyAlignment="1">
      <alignment vertical="top" wrapText="1"/>
    </xf>
    <xf numFmtId="0" fontId="4" fillId="13" borderId="35" xfId="6" applyFont="1" applyFill="1" applyBorder="1" applyAlignment="1">
      <alignment horizontal="center" vertical="top"/>
    </xf>
    <xf numFmtId="0" fontId="4" fillId="13" borderId="55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vertical="center" wrapText="1"/>
    </xf>
    <xf numFmtId="164" fontId="4" fillId="13" borderId="4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top"/>
    </xf>
    <xf numFmtId="0" fontId="10" fillId="0" borderId="68" xfId="0" applyFont="1" applyFill="1" applyBorder="1" applyAlignment="1">
      <alignment horizontal="center" vertical="top"/>
    </xf>
    <xf numFmtId="0" fontId="4" fillId="0" borderId="30" xfId="1" applyFont="1" applyFill="1" applyBorder="1" applyAlignment="1">
      <alignment vertical="top"/>
    </xf>
    <xf numFmtId="49" fontId="7" fillId="9" borderId="48" xfId="1" applyNumberFormat="1" applyFont="1" applyFill="1" applyBorder="1" applyAlignment="1">
      <alignment vertical="top"/>
    </xf>
    <xf numFmtId="0" fontId="4" fillId="0" borderId="44" xfId="1" applyFont="1" applyBorder="1" applyAlignment="1">
      <alignment horizontal="center" vertical="center"/>
    </xf>
    <xf numFmtId="0" fontId="4" fillId="0" borderId="46" xfId="1" applyFont="1" applyFill="1" applyBorder="1" applyAlignment="1">
      <alignment vertical="top"/>
    </xf>
    <xf numFmtId="0" fontId="4" fillId="0" borderId="19" xfId="1" applyFont="1" applyFill="1" applyBorder="1" applyAlignment="1">
      <alignment vertical="top"/>
    </xf>
    <xf numFmtId="49" fontId="7" fillId="12" borderId="14" xfId="1" applyNumberFormat="1" applyFont="1" applyFill="1" applyBorder="1" applyAlignment="1">
      <alignment vertical="top"/>
    </xf>
    <xf numFmtId="49" fontId="7" fillId="12" borderId="0" xfId="1" applyNumberFormat="1" applyFont="1" applyFill="1" applyBorder="1" applyAlignment="1">
      <alignment vertical="top"/>
    </xf>
    <xf numFmtId="49" fontId="7" fillId="12" borderId="13" xfId="1" applyNumberFormat="1" applyFont="1" applyFill="1" applyBorder="1" applyAlignment="1">
      <alignment vertical="top"/>
    </xf>
    <xf numFmtId="49" fontId="7" fillId="11" borderId="43" xfId="1" applyNumberFormat="1" applyFont="1" applyFill="1" applyBorder="1" applyAlignment="1">
      <alignment vertical="top"/>
    </xf>
    <xf numFmtId="0" fontId="4" fillId="11" borderId="0" xfId="1" applyFont="1" applyFill="1" applyAlignment="1">
      <alignment vertical="top"/>
    </xf>
    <xf numFmtId="164" fontId="4" fillId="0" borderId="49" xfId="1" applyNumberFormat="1" applyFont="1" applyFill="1" applyBorder="1" applyAlignment="1">
      <alignment horizontal="center" vertical="top"/>
    </xf>
    <xf numFmtId="0" fontId="7" fillId="4" borderId="1" xfId="1" applyFont="1" applyFill="1" applyBorder="1" applyAlignment="1">
      <alignment horizontal="center" wrapText="1"/>
    </xf>
    <xf numFmtId="0" fontId="7" fillId="9" borderId="15" xfId="0" applyFont="1" applyFill="1" applyBorder="1" applyAlignment="1">
      <alignment horizontal="center" vertical="top"/>
    </xf>
    <xf numFmtId="49" fontId="7" fillId="11" borderId="28" xfId="1" applyNumberFormat="1" applyFont="1" applyFill="1" applyBorder="1" applyAlignment="1">
      <alignment vertical="top"/>
    </xf>
    <xf numFmtId="49" fontId="7" fillId="11" borderId="49" xfId="1" applyNumberFormat="1" applyFont="1" applyFill="1" applyBorder="1" applyAlignment="1">
      <alignment vertical="top"/>
    </xf>
    <xf numFmtId="0" fontId="4" fillId="0" borderId="27" xfId="1" applyFont="1" applyBorder="1" applyAlignment="1">
      <alignment vertical="top"/>
    </xf>
    <xf numFmtId="0" fontId="4" fillId="0" borderId="40" xfId="1" applyFont="1" applyBorder="1" applyAlignment="1">
      <alignment vertical="top"/>
    </xf>
    <xf numFmtId="49" fontId="7" fillId="9" borderId="30" xfId="1" applyNumberFormat="1" applyFont="1" applyFill="1" applyBorder="1" applyAlignment="1">
      <alignment vertical="top"/>
    </xf>
    <xf numFmtId="0" fontId="4" fillId="0" borderId="18" xfId="1" applyFont="1" applyBorder="1" applyAlignment="1">
      <alignment vertical="top"/>
    </xf>
    <xf numFmtId="49" fontId="7" fillId="8" borderId="0" xfId="1" applyNumberFormat="1" applyFont="1" applyFill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49" xfId="1" applyFont="1" applyFill="1" applyBorder="1" applyAlignment="1">
      <alignment vertical="top"/>
    </xf>
    <xf numFmtId="0" fontId="4" fillId="0" borderId="48" xfId="1" applyFont="1" applyFill="1" applyBorder="1" applyAlignment="1">
      <alignment vertical="top"/>
    </xf>
    <xf numFmtId="0" fontId="7" fillId="4" borderId="52" xfId="1" applyFont="1" applyFill="1" applyBorder="1" applyAlignment="1">
      <alignment horizontal="center" wrapText="1"/>
    </xf>
    <xf numFmtId="0" fontId="4" fillId="0" borderId="9" xfId="1" applyFont="1" applyFill="1" applyBorder="1" applyAlignment="1">
      <alignment vertical="top"/>
    </xf>
    <xf numFmtId="0" fontId="4" fillId="0" borderId="11" xfId="1" applyFont="1" applyFill="1" applyBorder="1" applyAlignment="1">
      <alignment vertical="top"/>
    </xf>
    <xf numFmtId="0" fontId="4" fillId="11" borderId="38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10" fillId="13" borderId="27" xfId="0" applyFont="1" applyFill="1" applyBorder="1" applyAlignment="1">
      <alignment vertical="center" wrapText="1"/>
    </xf>
    <xf numFmtId="164" fontId="10" fillId="13" borderId="32" xfId="0" applyNumberFormat="1" applyFont="1" applyFill="1" applyBorder="1" applyAlignment="1">
      <alignment vertical="center" wrapText="1"/>
    </xf>
    <xf numFmtId="0" fontId="10" fillId="13" borderId="40" xfId="0" applyFont="1" applyFill="1" applyBorder="1" applyAlignment="1">
      <alignment vertical="center" wrapText="1"/>
    </xf>
    <xf numFmtId="0" fontId="7" fillId="11" borderId="4" xfId="0" applyFont="1" applyFill="1" applyBorder="1" applyAlignment="1">
      <alignment vertical="top" wrapText="1"/>
    </xf>
    <xf numFmtId="0" fontId="10" fillId="13" borderId="18" xfId="0" applyFont="1" applyFill="1" applyBorder="1" applyAlignment="1">
      <alignment vertical="center" wrapText="1"/>
    </xf>
    <xf numFmtId="0" fontId="10" fillId="13" borderId="68" xfId="0" applyFont="1" applyFill="1" applyBorder="1" applyAlignment="1">
      <alignment vertical="center" wrapText="1"/>
    </xf>
    <xf numFmtId="164" fontId="4" fillId="13" borderId="57" xfId="0" applyNumberFormat="1" applyFont="1" applyFill="1" applyBorder="1" applyAlignment="1">
      <alignment horizontal="center" vertical="center" wrapText="1"/>
    </xf>
    <xf numFmtId="0" fontId="10" fillId="13" borderId="34" xfId="0" applyFont="1" applyFill="1" applyBorder="1" applyAlignment="1">
      <alignment vertical="center" wrapText="1"/>
    </xf>
    <xf numFmtId="164" fontId="10" fillId="13" borderId="60" xfId="0" applyNumberFormat="1" applyFont="1" applyFill="1" applyBorder="1" applyAlignment="1">
      <alignment horizontal="center" vertical="center" wrapText="1"/>
    </xf>
    <xf numFmtId="0" fontId="10" fillId="13" borderId="33" xfId="0" applyFont="1" applyFill="1" applyBorder="1" applyAlignment="1">
      <alignment vertical="center" wrapText="1"/>
    </xf>
    <xf numFmtId="164" fontId="10" fillId="13" borderId="19" xfId="0" applyNumberFormat="1" applyFont="1" applyFill="1" applyBorder="1" applyAlignment="1">
      <alignment vertical="center" wrapText="1"/>
    </xf>
    <xf numFmtId="0" fontId="4" fillId="11" borderId="26" xfId="0" applyFont="1" applyFill="1" applyBorder="1" applyAlignment="1">
      <alignment vertical="top" wrapText="1"/>
    </xf>
    <xf numFmtId="0" fontId="4" fillId="0" borderId="41" xfId="1" applyFont="1" applyBorder="1" applyAlignment="1">
      <alignment vertical="top"/>
    </xf>
    <xf numFmtId="0" fontId="10" fillId="11" borderId="48" xfId="1" applyFont="1" applyFill="1" applyBorder="1" applyAlignment="1">
      <alignment vertical="top" wrapText="1"/>
    </xf>
    <xf numFmtId="0" fontId="10" fillId="11" borderId="26" xfId="0" applyFont="1" applyFill="1" applyBorder="1" applyAlignment="1">
      <alignment vertical="top" wrapText="1"/>
    </xf>
    <xf numFmtId="0" fontId="10" fillId="11" borderId="4" xfId="0" applyFont="1" applyFill="1" applyBorder="1" applyAlignment="1">
      <alignment vertical="top" wrapText="1"/>
    </xf>
    <xf numFmtId="49" fontId="4" fillId="11" borderId="4" xfId="1" applyNumberFormat="1" applyFont="1" applyFill="1" applyBorder="1" applyAlignment="1">
      <alignment horizontal="center" vertical="top"/>
    </xf>
    <xf numFmtId="164" fontId="10" fillId="10" borderId="57" xfId="0" applyNumberFormat="1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164" fontId="4" fillId="4" borderId="44" xfId="1" applyNumberFormat="1" applyFont="1" applyFill="1" applyBorder="1" applyAlignment="1">
      <alignment horizontal="center" vertical="top"/>
    </xf>
    <xf numFmtId="164" fontId="7" fillId="4" borderId="13" xfId="1" applyNumberFormat="1" applyFont="1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/>
    </xf>
    <xf numFmtId="0" fontId="7" fillId="11" borderId="4" xfId="0" applyFont="1" applyFill="1" applyBorder="1" applyAlignment="1">
      <alignment horizontal="center" vertical="top" wrapText="1"/>
    </xf>
    <xf numFmtId="164" fontId="4" fillId="4" borderId="1" xfId="1" applyNumberFormat="1" applyFont="1" applyFill="1" applyBorder="1" applyAlignment="1">
      <alignment horizontal="center" vertical="top" wrapText="1"/>
    </xf>
    <xf numFmtId="164" fontId="4" fillId="0" borderId="4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top"/>
    </xf>
    <xf numFmtId="0" fontId="4" fillId="9" borderId="26" xfId="1" applyFont="1" applyFill="1" applyBorder="1" applyAlignment="1">
      <alignment horizontal="center" vertical="top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9" fontId="7" fillId="8" borderId="2" xfId="1" applyNumberFormat="1" applyFont="1" applyFill="1" applyBorder="1" applyAlignment="1">
      <alignment vertical="center"/>
    </xf>
    <xf numFmtId="49" fontId="7" fillId="0" borderId="2" xfId="1" applyNumberFormat="1" applyFont="1" applyFill="1" applyBorder="1" applyAlignment="1">
      <alignment vertical="center"/>
    </xf>
    <xf numFmtId="0" fontId="17" fillId="12" borderId="2" xfId="0" applyFont="1" applyFill="1" applyBorder="1" applyAlignment="1">
      <alignment vertical="center" wrapText="1"/>
    </xf>
    <xf numFmtId="49" fontId="14" fillId="12" borderId="2" xfId="0" applyNumberFormat="1" applyFont="1" applyFill="1" applyBorder="1" applyAlignment="1">
      <alignment vertical="center" wrapText="1"/>
    </xf>
    <xf numFmtId="49" fontId="12" fillId="12" borderId="2" xfId="0" applyNumberFormat="1" applyFont="1" applyFill="1" applyBorder="1" applyAlignment="1">
      <alignment vertical="center" wrapText="1"/>
    </xf>
    <xf numFmtId="0" fontId="14" fillId="12" borderId="2" xfId="0" applyFont="1" applyFill="1" applyBorder="1" applyAlignment="1">
      <alignment vertical="center" wrapText="1"/>
    </xf>
    <xf numFmtId="49" fontId="7" fillId="7" borderId="2" xfId="1" applyNumberFormat="1" applyFont="1" applyFill="1" applyBorder="1" applyAlignment="1">
      <alignment vertical="center"/>
    </xf>
    <xf numFmtId="0" fontId="12" fillId="12" borderId="2" xfId="0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 wrapText="1"/>
    </xf>
    <xf numFmtId="49" fontId="7" fillId="0" borderId="29" xfId="1" applyNumberFormat="1" applyFont="1" applyFill="1" applyBorder="1" applyAlignment="1">
      <alignment horizontal="center" vertical="top"/>
    </xf>
    <xf numFmtId="164" fontId="7" fillId="9" borderId="4" xfId="1" applyNumberFormat="1" applyFont="1" applyFill="1" applyBorder="1" applyAlignment="1">
      <alignment horizontal="center" vertical="center"/>
    </xf>
    <xf numFmtId="164" fontId="7" fillId="9" borderId="49" xfId="1" applyNumberFormat="1" applyFont="1" applyFill="1" applyBorder="1" applyAlignment="1">
      <alignment horizontal="center" vertical="center"/>
    </xf>
    <xf numFmtId="49" fontId="7" fillId="0" borderId="43" xfId="1" applyNumberFormat="1" applyFont="1" applyFill="1" applyBorder="1" applyAlignment="1">
      <alignment vertical="top"/>
    </xf>
    <xf numFmtId="49" fontId="7" fillId="0" borderId="13" xfId="1" applyNumberFormat="1" applyFont="1" applyFill="1" applyBorder="1" applyAlignment="1">
      <alignment vertical="top"/>
    </xf>
    <xf numFmtId="164" fontId="4" fillId="0" borderId="46" xfId="0" applyNumberFormat="1" applyFont="1" applyFill="1" applyBorder="1" applyAlignment="1">
      <alignment horizontal="center" vertical="center" wrapText="1"/>
    </xf>
    <xf numFmtId="0" fontId="4" fillId="0" borderId="36" xfId="1" applyFont="1" applyBorder="1" applyAlignment="1">
      <alignment vertical="top"/>
    </xf>
    <xf numFmtId="0" fontId="4" fillId="0" borderId="72" xfId="1" applyFont="1" applyBorder="1" applyAlignment="1">
      <alignment vertical="top"/>
    </xf>
    <xf numFmtId="0" fontId="4" fillId="0" borderId="74" xfId="1" applyFont="1" applyBorder="1" applyAlignment="1">
      <alignment vertical="top"/>
    </xf>
    <xf numFmtId="164" fontId="7" fillId="0" borderId="1" xfId="1" applyNumberFormat="1" applyFont="1" applyFill="1" applyBorder="1" applyAlignment="1">
      <alignment horizontal="center" vertical="center"/>
    </xf>
    <xf numFmtId="2" fontId="7" fillId="4" borderId="4" xfId="1" applyNumberFormat="1" applyFont="1" applyFill="1" applyBorder="1" applyAlignment="1">
      <alignment horizontal="center" vertical="center"/>
    </xf>
    <xf numFmtId="164" fontId="7" fillId="4" borderId="26" xfId="1" applyNumberFormat="1" applyFont="1" applyFill="1" applyBorder="1" applyAlignment="1">
      <alignment horizontal="center" vertical="center"/>
    </xf>
    <xf numFmtId="0" fontId="4" fillId="0" borderId="59" xfId="1" applyFont="1" applyBorder="1" applyAlignment="1">
      <alignment vertical="top"/>
    </xf>
    <xf numFmtId="0" fontId="4" fillId="0" borderId="47" xfId="1" applyFont="1" applyBorder="1" applyAlignment="1">
      <alignment vertical="top"/>
    </xf>
    <xf numFmtId="0" fontId="4" fillId="0" borderId="58" xfId="1" applyFont="1" applyBorder="1" applyAlignment="1">
      <alignment vertical="top"/>
    </xf>
    <xf numFmtId="2" fontId="7" fillId="4" borderId="1" xfId="1" applyNumberFormat="1" applyFont="1" applyFill="1" applyBorder="1" applyAlignment="1">
      <alignment horizontal="center" vertical="center"/>
    </xf>
    <xf numFmtId="0" fontId="4" fillId="9" borderId="56" xfId="0" applyFont="1" applyFill="1" applyBorder="1" applyAlignment="1">
      <alignment horizontal="center" vertical="top"/>
    </xf>
    <xf numFmtId="164" fontId="7" fillId="4" borderId="26" xfId="1" applyNumberFormat="1" applyFont="1" applyFill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66" xfId="1" applyFont="1" applyBorder="1" applyAlignment="1">
      <alignment horizontal="center" vertical="top"/>
    </xf>
    <xf numFmtId="0" fontId="4" fillId="0" borderId="20" xfId="1" applyFont="1" applyBorder="1" applyAlignment="1">
      <alignment horizontal="center" vertical="top"/>
    </xf>
    <xf numFmtId="0" fontId="4" fillId="0" borderId="20" xfId="1" applyFont="1" applyBorder="1" applyAlignment="1">
      <alignment horizontal="center" vertical="center"/>
    </xf>
    <xf numFmtId="164" fontId="4" fillId="4" borderId="51" xfId="1" applyNumberFormat="1" applyFont="1" applyFill="1" applyBorder="1" applyAlignment="1">
      <alignment horizontal="center" vertical="top"/>
    </xf>
    <xf numFmtId="0" fontId="12" fillId="9" borderId="1" xfId="0" applyFont="1" applyFill="1" applyBorder="1" applyAlignment="1">
      <alignment horizontal="center" vertical="top"/>
    </xf>
    <xf numFmtId="164" fontId="4" fillId="9" borderId="15" xfId="1" applyNumberFormat="1" applyFont="1" applyFill="1" applyBorder="1" applyAlignment="1">
      <alignment horizontal="center" vertical="top"/>
    </xf>
    <xf numFmtId="164" fontId="4" fillId="10" borderId="70" xfId="0" applyNumberFormat="1" applyFont="1" applyFill="1" applyBorder="1" applyAlignment="1">
      <alignment horizontal="left" vertical="center" wrapText="1"/>
    </xf>
    <xf numFmtId="164" fontId="10" fillId="10" borderId="69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64" fontId="4" fillId="10" borderId="16" xfId="0" applyNumberFormat="1" applyFont="1" applyFill="1" applyBorder="1" applyAlignment="1">
      <alignment horizontal="left" vertical="center" wrapText="1"/>
    </xf>
    <xf numFmtId="164" fontId="10" fillId="10" borderId="47" xfId="0" applyNumberFormat="1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164" fontId="7" fillId="0" borderId="38" xfId="1" applyNumberFormat="1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/>
    </xf>
    <xf numFmtId="0" fontId="4" fillId="9" borderId="26" xfId="0" applyFont="1" applyFill="1" applyBorder="1" applyAlignment="1">
      <alignment horizontal="center" vertical="top"/>
    </xf>
    <xf numFmtId="49" fontId="4" fillId="0" borderId="6" xfId="1" applyNumberFormat="1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top" wrapText="1"/>
    </xf>
    <xf numFmtId="0" fontId="7" fillId="9" borderId="3" xfId="1" applyFont="1" applyFill="1" applyBorder="1" applyAlignment="1">
      <alignment horizontal="right" wrapText="1"/>
    </xf>
    <xf numFmtId="49" fontId="7" fillId="11" borderId="30" xfId="1" applyNumberFormat="1" applyFont="1" applyFill="1" applyBorder="1" applyAlignment="1">
      <alignment vertical="top"/>
    </xf>
    <xf numFmtId="0" fontId="4" fillId="0" borderId="14" xfId="1" applyFont="1" applyFill="1" applyBorder="1" applyAlignment="1">
      <alignment vertical="top"/>
    </xf>
    <xf numFmtId="0" fontId="4" fillId="0" borderId="43" xfId="1" applyFont="1" applyFill="1" applyBorder="1" applyAlignment="1">
      <alignment vertical="top"/>
    </xf>
    <xf numFmtId="0" fontId="4" fillId="0" borderId="71" xfId="1" applyFont="1" applyBorder="1" applyAlignment="1">
      <alignment vertical="top"/>
    </xf>
    <xf numFmtId="0" fontId="4" fillId="0" borderId="63" xfId="1" applyFont="1" applyBorder="1" applyAlignment="1">
      <alignment vertical="top"/>
    </xf>
    <xf numFmtId="49" fontId="7" fillId="0" borderId="56" xfId="1" applyNumberFormat="1" applyFont="1" applyFill="1" applyBorder="1" applyAlignment="1">
      <alignment horizontal="center" vertical="top"/>
    </xf>
    <xf numFmtId="0" fontId="4" fillId="0" borderId="61" xfId="1" applyFont="1" applyBorder="1" applyAlignment="1">
      <alignment vertical="top" wrapText="1"/>
    </xf>
    <xf numFmtId="0" fontId="7" fillId="4" borderId="1" xfId="0" applyFont="1" applyFill="1" applyBorder="1" applyAlignment="1">
      <alignment horizontal="center" vertical="top"/>
    </xf>
    <xf numFmtId="49" fontId="12" fillId="7" borderId="1" xfId="0" applyNumberFormat="1" applyFont="1" applyFill="1" applyBorder="1" applyAlignment="1">
      <alignment horizontal="center" vertical="top"/>
    </xf>
    <xf numFmtId="0" fontId="7" fillId="14" borderId="38" xfId="0" applyFont="1" applyFill="1" applyBorder="1" applyAlignment="1">
      <alignment horizontal="center" vertical="top"/>
    </xf>
    <xf numFmtId="0" fontId="4" fillId="0" borderId="62" xfId="0" applyFont="1" applyFill="1" applyBorder="1" applyAlignment="1">
      <alignment vertical="center" wrapText="1"/>
    </xf>
    <xf numFmtId="164" fontId="7" fillId="0" borderId="12" xfId="1" applyNumberFormat="1" applyFont="1" applyFill="1" applyBorder="1" applyAlignment="1">
      <alignment horizontal="center" vertical="top"/>
    </xf>
    <xf numFmtId="164" fontId="7" fillId="0" borderId="10" xfId="1" applyNumberFormat="1" applyFont="1" applyFill="1" applyBorder="1" applyAlignment="1">
      <alignment horizontal="center" vertical="top"/>
    </xf>
    <xf numFmtId="164" fontId="7" fillId="0" borderId="29" xfId="1" applyNumberFormat="1" applyFont="1" applyFill="1" applyBorder="1" applyAlignment="1">
      <alignment horizontal="center" vertical="top"/>
    </xf>
    <xf numFmtId="164" fontId="7" fillId="4" borderId="56" xfId="1" applyNumberFormat="1" applyFont="1" applyFill="1" applyBorder="1" applyAlignment="1">
      <alignment horizontal="center" vertical="top"/>
    </xf>
    <xf numFmtId="164" fontId="4" fillId="0" borderId="12" xfId="1" applyNumberFormat="1" applyFont="1" applyFill="1" applyBorder="1" applyAlignment="1">
      <alignment horizontal="center" vertical="top"/>
    </xf>
    <xf numFmtId="166" fontId="7" fillId="0" borderId="49" xfId="1" applyNumberFormat="1" applyFont="1" applyFill="1" applyBorder="1" applyAlignment="1">
      <alignment horizontal="center" vertical="top"/>
    </xf>
    <xf numFmtId="0" fontId="4" fillId="13" borderId="58" xfId="0" applyFont="1" applyFill="1" applyBorder="1" applyAlignment="1">
      <alignment horizontal="center" vertical="center" wrapText="1"/>
    </xf>
    <xf numFmtId="0" fontId="4" fillId="13" borderId="62" xfId="0" applyFont="1" applyFill="1" applyBorder="1" applyAlignment="1">
      <alignment vertical="top" wrapText="1"/>
    </xf>
    <xf numFmtId="0" fontId="4" fillId="0" borderId="64" xfId="1" applyFont="1" applyBorder="1" applyAlignment="1">
      <alignment horizontal="center" vertical="top"/>
    </xf>
    <xf numFmtId="0" fontId="4" fillId="0" borderId="6" xfId="1" applyFont="1" applyBorder="1" applyAlignment="1">
      <alignment horizontal="center" vertical="top"/>
    </xf>
    <xf numFmtId="164" fontId="4" fillId="0" borderId="10" xfId="1" applyNumberFormat="1" applyFont="1" applyFill="1" applyBorder="1" applyAlignment="1">
      <alignment horizontal="center" vertical="top"/>
    </xf>
    <xf numFmtId="0" fontId="4" fillId="0" borderId="0" xfId="1" applyFont="1" applyBorder="1" applyAlignment="1">
      <alignment horizontal="center" vertical="top"/>
    </xf>
    <xf numFmtId="0" fontId="12" fillId="4" borderId="3" xfId="0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7" fillId="9" borderId="3" xfId="0" applyFont="1" applyFill="1" applyBorder="1" applyAlignment="1">
      <alignment horizontal="center" vertical="top"/>
    </xf>
    <xf numFmtId="0" fontId="4" fillId="0" borderId="54" xfId="1" applyFont="1" applyBorder="1" applyAlignment="1">
      <alignment vertical="top"/>
    </xf>
    <xf numFmtId="0" fontId="4" fillId="0" borderId="62" xfId="0" applyFont="1" applyBorder="1" applyAlignment="1">
      <alignment horizontal="left" vertical="top"/>
    </xf>
    <xf numFmtId="0" fontId="4" fillId="0" borderId="22" xfId="0" applyFont="1" applyBorder="1" applyAlignment="1">
      <alignment vertical="top" wrapText="1"/>
    </xf>
    <xf numFmtId="0" fontId="4" fillId="0" borderId="66" xfId="0" applyFont="1" applyFill="1" applyBorder="1" applyAlignment="1">
      <alignment horizontal="center" vertical="top" wrapText="1"/>
    </xf>
    <xf numFmtId="0" fontId="12" fillId="13" borderId="20" xfId="0" applyFont="1" applyFill="1" applyBorder="1" applyAlignment="1">
      <alignment vertical="top" wrapText="1"/>
    </xf>
    <xf numFmtId="164" fontId="4" fillId="10" borderId="62" xfId="0" applyNumberFormat="1" applyFont="1" applyFill="1" applyBorder="1" applyAlignment="1">
      <alignment vertical="top" wrapText="1"/>
    </xf>
    <xf numFmtId="49" fontId="4" fillId="0" borderId="61" xfId="1" applyNumberFormat="1" applyFont="1" applyFill="1" applyBorder="1" applyAlignment="1">
      <alignment horizontal="center" vertical="top"/>
    </xf>
    <xf numFmtId="0" fontId="4" fillId="13" borderId="62" xfId="0" applyFont="1" applyFill="1" applyBorder="1" applyAlignment="1">
      <alignment horizontal="left" vertical="center" wrapText="1"/>
    </xf>
    <xf numFmtId="164" fontId="4" fillId="13" borderId="73" xfId="0" applyNumberFormat="1" applyFont="1" applyFill="1" applyBorder="1" applyAlignment="1">
      <alignment horizontal="center" vertical="center" wrapText="1"/>
    </xf>
    <xf numFmtId="49" fontId="4" fillId="0" borderId="9" xfId="1" applyNumberFormat="1" applyFont="1" applyFill="1" applyBorder="1" applyAlignment="1">
      <alignment horizontal="center" vertical="top"/>
    </xf>
    <xf numFmtId="49" fontId="7" fillId="0" borderId="51" xfId="1" applyNumberFormat="1" applyFont="1" applyFill="1" applyBorder="1" applyAlignment="1">
      <alignment horizontal="center" vertical="top"/>
    </xf>
    <xf numFmtId="49" fontId="7" fillId="0" borderId="12" xfId="1" applyNumberFormat="1" applyFont="1" applyFill="1" applyBorder="1" applyAlignment="1">
      <alignment horizontal="center" vertical="top"/>
    </xf>
    <xf numFmtId="0" fontId="4" fillId="13" borderId="40" xfId="0" applyFont="1" applyFill="1" applyBorder="1" applyAlignment="1">
      <alignment horizontal="center" vertical="center"/>
    </xf>
    <xf numFmtId="49" fontId="7" fillId="0" borderId="52" xfId="1" applyNumberFormat="1" applyFont="1" applyFill="1" applyBorder="1" applyAlignment="1">
      <alignment vertical="top"/>
    </xf>
    <xf numFmtId="0" fontId="4" fillId="0" borderId="50" xfId="0" applyFont="1" applyFill="1" applyBorder="1" applyAlignment="1">
      <alignment horizontal="center" vertical="top"/>
    </xf>
    <xf numFmtId="0" fontId="4" fillId="11" borderId="26" xfId="0" applyFont="1" applyFill="1" applyBorder="1" applyAlignment="1">
      <alignment horizontal="left" vertical="top" wrapText="1"/>
    </xf>
    <xf numFmtId="49" fontId="7" fillId="0" borderId="38" xfId="1" applyNumberFormat="1" applyFont="1" applyBorder="1" applyAlignment="1">
      <alignment horizontal="center" vertical="top"/>
    </xf>
    <xf numFmtId="49" fontId="7" fillId="8" borderId="63" xfId="1" applyNumberFormat="1" applyFont="1" applyFill="1" applyBorder="1" applyAlignment="1">
      <alignment horizontal="center" vertical="top"/>
    </xf>
    <xf numFmtId="0" fontId="4" fillId="13" borderId="37" xfId="0" applyFont="1" applyFill="1" applyBorder="1" applyAlignment="1">
      <alignment horizontal="left" vertical="top" wrapText="1"/>
    </xf>
    <xf numFmtId="0" fontId="7" fillId="9" borderId="14" xfId="0" applyFont="1" applyFill="1" applyBorder="1" applyAlignment="1">
      <alignment horizontal="left" vertical="top" wrapText="1"/>
    </xf>
    <xf numFmtId="0" fontId="7" fillId="9" borderId="30" xfId="0" applyFont="1" applyFill="1" applyBorder="1" applyAlignment="1">
      <alignment horizontal="left" vertical="top" wrapText="1"/>
    </xf>
    <xf numFmtId="0" fontId="7" fillId="9" borderId="48" xfId="0" applyFont="1" applyFill="1" applyBorder="1" applyAlignment="1">
      <alignment horizontal="left" vertical="top" wrapText="1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49" fontId="7" fillId="0" borderId="38" xfId="1" applyNumberFormat="1" applyFont="1" applyFill="1" applyBorder="1" applyAlignment="1">
      <alignment horizontal="center" vertical="top"/>
    </xf>
    <xf numFmtId="0" fontId="4" fillId="0" borderId="13" xfId="1" applyFont="1" applyBorder="1" applyAlignment="1">
      <alignment horizontal="center" vertical="top"/>
    </xf>
    <xf numFmtId="49" fontId="7" fillId="9" borderId="48" xfId="1" applyNumberFormat="1" applyFont="1" applyFill="1" applyBorder="1" applyAlignment="1">
      <alignment horizontal="center" vertical="top"/>
    </xf>
    <xf numFmtId="49" fontId="7" fillId="9" borderId="38" xfId="1" applyNumberFormat="1" applyFont="1" applyFill="1" applyBorder="1" applyAlignment="1">
      <alignment horizontal="center" vertical="top"/>
    </xf>
    <xf numFmtId="49" fontId="7" fillId="9" borderId="26" xfId="1" applyNumberFormat="1" applyFont="1" applyFill="1" applyBorder="1" applyAlignment="1">
      <alignment horizontal="center" vertical="top"/>
    </xf>
    <xf numFmtId="49" fontId="7" fillId="9" borderId="4" xfId="1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164" fontId="4" fillId="10" borderId="57" xfId="0" applyNumberFormat="1" applyFont="1" applyFill="1" applyBorder="1" applyAlignment="1">
      <alignment horizontal="center" vertical="center" wrapText="1"/>
    </xf>
    <xf numFmtId="164" fontId="4" fillId="10" borderId="60" xfId="0" applyNumberFormat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9" fontId="7" fillId="8" borderId="43" xfId="1" applyNumberFormat="1" applyFont="1" applyFill="1" applyBorder="1" applyAlignment="1">
      <alignment horizontal="center" vertical="top"/>
    </xf>
    <xf numFmtId="49" fontId="7" fillId="8" borderId="30" xfId="1" applyNumberFormat="1" applyFont="1" applyFill="1" applyBorder="1" applyAlignment="1">
      <alignment horizontal="center" vertical="top"/>
    </xf>
    <xf numFmtId="49" fontId="7" fillId="8" borderId="48" xfId="1" applyNumberFormat="1" applyFont="1" applyFill="1" applyBorder="1" applyAlignment="1">
      <alignment horizontal="center" vertical="top"/>
    </xf>
    <xf numFmtId="49" fontId="7" fillId="0" borderId="28" xfId="1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left" vertical="top" wrapText="1"/>
    </xf>
    <xf numFmtId="164" fontId="4" fillId="10" borderId="55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164" fontId="4" fillId="10" borderId="32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62" xfId="0" applyFont="1" applyFill="1" applyBorder="1" applyAlignment="1">
      <alignment horizontal="left" vertical="top" wrapText="1"/>
    </xf>
    <xf numFmtId="49" fontId="7" fillId="0" borderId="44" xfId="1" applyNumberFormat="1" applyFont="1" applyFill="1" applyBorder="1" applyAlignment="1">
      <alignment horizontal="center" vertical="top"/>
    </xf>
    <xf numFmtId="49" fontId="7" fillId="0" borderId="49" xfId="1" applyNumberFormat="1" applyFont="1" applyFill="1" applyBorder="1" applyAlignment="1">
      <alignment horizontal="center" vertical="top"/>
    </xf>
    <xf numFmtId="49" fontId="7" fillId="0" borderId="13" xfId="1" applyNumberFormat="1" applyFont="1" applyFill="1" applyBorder="1" applyAlignment="1">
      <alignment horizontal="center" vertical="top"/>
    </xf>
    <xf numFmtId="49" fontId="7" fillId="7" borderId="38" xfId="1" applyNumberFormat="1" applyFont="1" applyFill="1" applyBorder="1" applyAlignment="1">
      <alignment horizontal="center" vertical="top"/>
    </xf>
    <xf numFmtId="49" fontId="7" fillId="7" borderId="4" xfId="1" applyNumberFormat="1" applyFont="1" applyFill="1" applyBorder="1" applyAlignment="1">
      <alignment horizontal="center" vertical="top"/>
    </xf>
    <xf numFmtId="49" fontId="7" fillId="0" borderId="43" xfId="1" applyNumberFormat="1" applyFont="1" applyFill="1" applyBorder="1" applyAlignment="1">
      <alignment horizontal="center" vertical="top"/>
    </xf>
    <xf numFmtId="49" fontId="7" fillId="0" borderId="48" xfId="1" applyNumberFormat="1" applyFont="1" applyFill="1" applyBorder="1" applyAlignment="1">
      <alignment horizontal="center" vertical="top"/>
    </xf>
    <xf numFmtId="49" fontId="7" fillId="0" borderId="0" xfId="1" applyNumberFormat="1" applyFont="1" applyFill="1" applyBorder="1" applyAlignment="1">
      <alignment horizontal="center" vertical="top"/>
    </xf>
    <xf numFmtId="49" fontId="7" fillId="0" borderId="30" xfId="1" applyNumberFormat="1" applyFont="1" applyFill="1" applyBorder="1" applyAlignment="1">
      <alignment horizontal="center" vertical="top"/>
    </xf>
    <xf numFmtId="49" fontId="7" fillId="7" borderId="26" xfId="1" applyNumberFormat="1" applyFont="1" applyFill="1" applyBorder="1" applyAlignment="1">
      <alignment horizontal="center" vertical="top"/>
    </xf>
    <xf numFmtId="165" fontId="7" fillId="0" borderId="0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horizontal="center" vertical="top" wrapText="1"/>
    </xf>
    <xf numFmtId="49" fontId="7" fillId="11" borderId="30" xfId="1" applyNumberFormat="1" applyFont="1" applyFill="1" applyBorder="1" applyAlignment="1">
      <alignment horizontal="center" vertical="top"/>
    </xf>
    <xf numFmtId="49" fontId="7" fillId="11" borderId="48" xfId="1" applyNumberFormat="1" applyFont="1" applyFill="1" applyBorder="1" applyAlignment="1">
      <alignment horizontal="center" vertical="top"/>
    </xf>
    <xf numFmtId="0" fontId="4" fillId="0" borderId="50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horizontal="center" vertical="top" wrapText="1"/>
    </xf>
    <xf numFmtId="49" fontId="7" fillId="11" borderId="30" xfId="1" applyNumberFormat="1" applyFont="1" applyFill="1" applyBorder="1" applyAlignment="1">
      <alignment horizontal="center" vertical="top"/>
    </xf>
    <xf numFmtId="49" fontId="4" fillId="0" borderId="38" xfId="0" applyNumberFormat="1" applyFont="1" applyBorder="1" applyAlignment="1">
      <alignment vertical="top" wrapText="1"/>
    </xf>
    <xf numFmtId="49" fontId="4" fillId="0" borderId="26" xfId="0" applyNumberFormat="1" applyFont="1" applyBorder="1" applyAlignment="1">
      <alignment vertical="top" wrapText="1"/>
    </xf>
    <xf numFmtId="49" fontId="4" fillId="0" borderId="4" xfId="0" applyNumberFormat="1" applyFont="1" applyBorder="1" applyAlignment="1">
      <alignment vertical="top" wrapText="1"/>
    </xf>
    <xf numFmtId="49" fontId="4" fillId="0" borderId="28" xfId="0" applyNumberFormat="1" applyFont="1" applyBorder="1" applyAlignment="1">
      <alignment horizontal="center" vertical="top" wrapText="1"/>
    </xf>
    <xf numFmtId="0" fontId="4" fillId="9" borderId="0" xfId="0" applyFont="1" applyFill="1" applyBorder="1" applyAlignment="1">
      <alignment vertical="top" wrapText="1"/>
    </xf>
    <xf numFmtId="49" fontId="4" fillId="0" borderId="44" xfId="0" applyNumberFormat="1" applyFont="1" applyBorder="1" applyAlignment="1">
      <alignment horizontal="left" vertical="top" wrapText="1"/>
    </xf>
    <xf numFmtId="49" fontId="4" fillId="0" borderId="28" xfId="0" applyNumberFormat="1" applyFont="1" applyBorder="1" applyAlignment="1">
      <alignment horizontal="left" vertical="top" wrapText="1"/>
    </xf>
    <xf numFmtId="49" fontId="4" fillId="0" borderId="49" xfId="0" applyNumberFormat="1" applyFont="1" applyBorder="1" applyAlignment="1">
      <alignment horizontal="left" vertical="top" wrapText="1"/>
    </xf>
    <xf numFmtId="0" fontId="4" fillId="13" borderId="35" xfId="0" applyFont="1" applyFill="1" applyBorder="1" applyAlignment="1">
      <alignment horizontal="center" vertical="center" wrapText="1"/>
    </xf>
    <xf numFmtId="164" fontId="4" fillId="13" borderId="41" xfId="0" applyNumberFormat="1" applyFont="1" applyFill="1" applyBorder="1" applyAlignment="1">
      <alignment horizontal="center" vertical="center" wrapText="1"/>
    </xf>
    <xf numFmtId="0" fontId="4" fillId="0" borderId="34" xfId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 wrapText="1"/>
    </xf>
    <xf numFmtId="4" fontId="6" fillId="0" borderId="0" xfId="1" applyNumberFormat="1" applyFont="1" applyFill="1" applyBorder="1" applyAlignment="1">
      <alignment horizontal="center" vertical="top" wrapText="1"/>
    </xf>
    <xf numFmtId="165" fontId="4" fillId="0" borderId="0" xfId="1" applyNumberFormat="1" applyFont="1" applyBorder="1" applyAlignment="1">
      <alignment vertical="top"/>
    </xf>
    <xf numFmtId="2" fontId="4" fillId="0" borderId="0" xfId="1" applyNumberFormat="1" applyFont="1" applyAlignment="1">
      <alignment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13" xfId="1" applyNumberFormat="1" applyFont="1" applyFill="1" applyBorder="1" applyAlignment="1">
      <alignment horizontal="center" vertical="top"/>
    </xf>
    <xf numFmtId="0" fontId="13" fillId="0" borderId="34" xfId="1" applyFont="1" applyBorder="1" applyAlignment="1">
      <alignment horizontal="left" vertical="top"/>
    </xf>
    <xf numFmtId="0" fontId="13" fillId="0" borderId="28" xfId="1" applyFont="1" applyBorder="1" applyAlignment="1">
      <alignment horizontal="left" vertical="top"/>
    </xf>
    <xf numFmtId="0" fontId="13" fillId="0" borderId="52" xfId="1" applyFont="1" applyBorder="1" applyAlignment="1">
      <alignment horizontal="left" vertical="top"/>
    </xf>
    <xf numFmtId="0" fontId="25" fillId="0" borderId="0" xfId="1" applyFont="1" applyBorder="1" applyAlignment="1">
      <alignment vertical="top"/>
    </xf>
    <xf numFmtId="0" fontId="25" fillId="0" borderId="0" xfId="1" applyFont="1" applyAlignment="1">
      <alignment vertical="top"/>
    </xf>
    <xf numFmtId="0" fontId="4" fillId="0" borderId="38" xfId="0" applyFont="1" applyFill="1" applyBorder="1" applyAlignment="1">
      <alignment horizontal="center" vertical="top"/>
    </xf>
    <xf numFmtId="0" fontId="4" fillId="0" borderId="70" xfId="1" applyFont="1" applyBorder="1" applyAlignment="1">
      <alignment horizontal="left" vertical="top"/>
    </xf>
    <xf numFmtId="0" fontId="4" fillId="0" borderId="69" xfId="1" applyFont="1" applyBorder="1" applyAlignment="1">
      <alignment horizontal="center" vertical="top"/>
    </xf>
    <xf numFmtId="0" fontId="4" fillId="0" borderId="25" xfId="1" applyFont="1" applyBorder="1" applyAlignment="1">
      <alignment horizontal="center" vertical="top"/>
    </xf>
    <xf numFmtId="0" fontId="4" fillId="13" borderId="42" xfId="0" applyFont="1" applyFill="1" applyBorder="1" applyAlignment="1">
      <alignment horizontal="left" vertical="top" wrapText="1"/>
    </xf>
    <xf numFmtId="164" fontId="4" fillId="13" borderId="71" xfId="0" applyNumberFormat="1" applyFont="1" applyFill="1" applyBorder="1" applyAlignment="1">
      <alignment horizontal="center" vertical="center" wrapText="1"/>
    </xf>
    <xf numFmtId="0" fontId="4" fillId="13" borderId="67" xfId="0" applyFont="1" applyFill="1" applyBorder="1" applyAlignment="1">
      <alignment horizontal="center" vertical="top" wrapText="1"/>
    </xf>
    <xf numFmtId="164" fontId="4" fillId="0" borderId="10" xfId="1" applyNumberFormat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vertical="top"/>
    </xf>
    <xf numFmtId="49" fontId="7" fillId="11" borderId="38" xfId="1" applyNumberFormat="1" applyFont="1" applyFill="1" applyBorder="1" applyAlignment="1">
      <alignment horizontal="center" vertical="top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164" fontId="4" fillId="10" borderId="55" xfId="0" applyNumberFormat="1" applyFont="1" applyFill="1" applyBorder="1" applyAlignment="1">
      <alignment horizontal="center" vertical="center" wrapText="1"/>
    </xf>
    <xf numFmtId="49" fontId="7" fillId="7" borderId="38" xfId="1" applyNumberFormat="1" applyFont="1" applyFill="1" applyBorder="1" applyAlignment="1">
      <alignment horizontal="center" vertical="top"/>
    </xf>
    <xf numFmtId="49" fontId="7" fillId="7" borderId="4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49" fontId="7" fillId="0" borderId="13" xfId="1" applyNumberFormat="1" applyFont="1" applyFill="1" applyBorder="1" applyAlignment="1">
      <alignment horizontal="center" vertical="top"/>
    </xf>
    <xf numFmtId="49" fontId="7" fillId="9" borderId="14" xfId="1" applyNumberFormat="1" applyFont="1" applyFill="1" applyBorder="1" applyAlignment="1">
      <alignment vertical="top"/>
    </xf>
    <xf numFmtId="0" fontId="4" fillId="9" borderId="14" xfId="0" applyFont="1" applyFill="1" applyBorder="1" applyAlignment="1">
      <alignment horizontal="left" vertical="top" wrapText="1"/>
    </xf>
    <xf numFmtId="0" fontId="6" fillId="9" borderId="14" xfId="1" applyFont="1" applyFill="1" applyBorder="1" applyAlignment="1">
      <alignment horizontal="center" vertical="center" textRotation="90" wrapText="1"/>
    </xf>
    <xf numFmtId="49" fontId="4" fillId="9" borderId="14" xfId="1" applyNumberFormat="1" applyFont="1" applyFill="1" applyBorder="1" applyAlignment="1">
      <alignment horizontal="center" vertical="center" textRotation="90"/>
    </xf>
    <xf numFmtId="49" fontId="4" fillId="9" borderId="43" xfId="1" applyNumberFormat="1" applyFont="1" applyFill="1" applyBorder="1" applyAlignment="1">
      <alignment horizontal="center" vertical="top"/>
    </xf>
    <xf numFmtId="0" fontId="4" fillId="9" borderId="13" xfId="0" applyFont="1" applyFill="1" applyBorder="1" applyAlignment="1">
      <alignment horizontal="left" vertical="top" wrapText="1"/>
    </xf>
    <xf numFmtId="0" fontId="6" fillId="9" borderId="13" xfId="1" applyFont="1" applyFill="1" applyBorder="1" applyAlignment="1">
      <alignment horizontal="center" vertical="center" textRotation="90" wrapText="1"/>
    </xf>
    <xf numFmtId="49" fontId="4" fillId="9" borderId="13" xfId="1" applyNumberFormat="1" applyFont="1" applyFill="1" applyBorder="1" applyAlignment="1">
      <alignment horizontal="center" vertical="center" textRotation="90"/>
    </xf>
    <xf numFmtId="49" fontId="4" fillId="9" borderId="48" xfId="1" applyNumberFormat="1" applyFont="1" applyFill="1" applyBorder="1" applyAlignment="1">
      <alignment horizontal="center" vertical="top"/>
    </xf>
    <xf numFmtId="0" fontId="4" fillId="0" borderId="7" xfId="0" applyFont="1" applyBorder="1" applyAlignment="1">
      <alignment horizontal="justify" vertical="center"/>
    </xf>
    <xf numFmtId="164" fontId="4" fillId="10" borderId="57" xfId="0" applyNumberFormat="1" applyFont="1" applyFill="1" applyBorder="1" applyAlignment="1">
      <alignment horizontal="center" vertical="top" wrapText="1"/>
    </xf>
    <xf numFmtId="0" fontId="10" fillId="0" borderId="35" xfId="0" applyFont="1" applyFill="1" applyBorder="1" applyAlignment="1">
      <alignment horizontal="left" vertical="top" wrapText="1"/>
    </xf>
    <xf numFmtId="0" fontId="4" fillId="0" borderId="3" xfId="1" applyFont="1" applyBorder="1" applyAlignment="1">
      <alignment horizontal="center" vertical="top"/>
    </xf>
    <xf numFmtId="164" fontId="4" fillId="4" borderId="3" xfId="1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justify" vertical="center"/>
    </xf>
    <xf numFmtId="164" fontId="4" fillId="10" borderId="47" xfId="0" applyNumberFormat="1" applyFont="1" applyFill="1" applyBorder="1" applyAlignment="1">
      <alignment horizontal="center" vertical="top" wrapText="1"/>
    </xf>
    <xf numFmtId="0" fontId="10" fillId="0" borderId="58" xfId="0" applyFont="1" applyFill="1" applyBorder="1" applyAlignment="1">
      <alignment horizontal="left" vertical="top" wrapText="1"/>
    </xf>
    <xf numFmtId="0" fontId="4" fillId="12" borderId="2" xfId="1" applyFont="1" applyFill="1" applyBorder="1" applyAlignment="1">
      <alignment vertical="top"/>
    </xf>
    <xf numFmtId="0" fontId="4" fillId="12" borderId="15" xfId="1" applyFont="1" applyFill="1" applyBorder="1" applyAlignment="1">
      <alignment vertical="top"/>
    </xf>
    <xf numFmtId="49" fontId="4" fillId="0" borderId="38" xfId="1" applyNumberFormat="1" applyFont="1" applyFill="1" applyBorder="1" applyAlignment="1">
      <alignment horizontal="center" vertical="top"/>
    </xf>
    <xf numFmtId="0" fontId="4" fillId="0" borderId="37" xfId="0" applyFont="1" applyBorder="1" applyAlignment="1">
      <alignment vertical="top" wrapText="1"/>
    </xf>
    <xf numFmtId="0" fontId="4" fillId="0" borderId="57" xfId="0" applyFont="1" applyFill="1" applyBorder="1" applyAlignment="1">
      <alignment horizontal="center" vertical="top" wrapText="1"/>
    </xf>
    <xf numFmtId="49" fontId="7" fillId="7" borderId="1" xfId="1" applyNumberFormat="1" applyFont="1" applyFill="1" applyBorder="1" applyAlignment="1">
      <alignment vertical="top"/>
    </xf>
    <xf numFmtId="0" fontId="4" fillId="9" borderId="29" xfId="0" applyFont="1" applyFill="1" applyBorder="1" applyAlignment="1">
      <alignment horizontal="center" vertical="top"/>
    </xf>
    <xf numFmtId="0" fontId="4" fillId="0" borderId="16" xfId="1" applyFont="1" applyBorder="1" applyAlignment="1">
      <alignment vertical="top"/>
    </xf>
    <xf numFmtId="49" fontId="7" fillId="0" borderId="7" xfId="1" applyNumberFormat="1" applyFont="1" applyFill="1" applyBorder="1" applyAlignment="1">
      <alignment horizontal="center" vertical="top"/>
    </xf>
    <xf numFmtId="0" fontId="4" fillId="13" borderId="16" xfId="0" applyFont="1" applyFill="1" applyBorder="1" applyAlignment="1">
      <alignment vertical="top" wrapText="1"/>
    </xf>
    <xf numFmtId="0" fontId="4" fillId="13" borderId="59" xfId="0" applyFont="1" applyFill="1" applyBorder="1" applyAlignment="1">
      <alignment horizontal="center" vertical="center" wrapText="1"/>
    </xf>
    <xf numFmtId="0" fontId="4" fillId="13" borderId="58" xfId="0" applyFont="1" applyFill="1" applyBorder="1" applyAlignment="1">
      <alignment horizontal="center" vertical="top"/>
    </xf>
    <xf numFmtId="49" fontId="7" fillId="0" borderId="9" xfId="1" applyNumberFormat="1" applyFont="1" applyFill="1" applyBorder="1" applyAlignment="1">
      <alignment vertical="top"/>
    </xf>
    <xf numFmtId="0" fontId="4" fillId="13" borderId="27" xfId="0" applyFont="1" applyFill="1" applyBorder="1" applyAlignment="1">
      <alignment horizontal="left" vertical="top" wrapText="1"/>
    </xf>
    <xf numFmtId="0" fontId="4" fillId="13" borderId="40" xfId="0" applyFont="1" applyFill="1" applyBorder="1" applyAlignment="1">
      <alignment horizontal="center" vertical="top" wrapText="1"/>
    </xf>
    <xf numFmtId="43" fontId="7" fillId="0" borderId="10" xfId="7" applyFont="1" applyFill="1" applyBorder="1" applyAlignment="1">
      <alignment horizontal="center" vertical="top"/>
    </xf>
    <xf numFmtId="43" fontId="7" fillId="0" borderId="49" xfId="7" applyFont="1" applyFill="1" applyBorder="1" applyAlignment="1">
      <alignment horizontal="center" vertical="top"/>
    </xf>
    <xf numFmtId="43" fontId="7" fillId="4" borderId="49" xfId="7" applyFont="1" applyFill="1" applyBorder="1" applyAlignment="1">
      <alignment horizontal="center" vertical="top"/>
    </xf>
    <xf numFmtId="43" fontId="7" fillId="0" borderId="3" xfId="7" applyFont="1" applyFill="1" applyBorder="1" applyAlignment="1">
      <alignment horizontal="center" vertical="top"/>
    </xf>
    <xf numFmtId="2" fontId="4" fillId="0" borderId="10" xfId="1" applyNumberFormat="1" applyFont="1" applyFill="1" applyBorder="1" applyAlignment="1">
      <alignment horizontal="center" vertical="top" wrapText="1"/>
    </xf>
    <xf numFmtId="0" fontId="13" fillId="0" borderId="0" xfId="1" applyFont="1" applyAlignment="1">
      <alignment vertical="top"/>
    </xf>
    <xf numFmtId="0" fontId="28" fillId="0" borderId="0" xfId="0" applyFont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49" fontId="7" fillId="11" borderId="38" xfId="1" applyNumberFormat="1" applyFont="1" applyFill="1" applyBorder="1" applyAlignment="1">
      <alignment horizontal="center" vertical="top"/>
    </xf>
    <xf numFmtId="0" fontId="4" fillId="0" borderId="38" xfId="0" applyFont="1" applyFill="1" applyBorder="1" applyAlignment="1">
      <alignment horizontal="left" vertical="top" wrapText="1"/>
    </xf>
    <xf numFmtId="0" fontId="20" fillId="0" borderId="0" xfId="8"/>
    <xf numFmtId="0" fontId="10" fillId="0" borderId="48" xfId="8" applyFont="1" applyBorder="1" applyAlignment="1">
      <alignment vertical="top" wrapText="1"/>
    </xf>
    <xf numFmtId="0" fontId="12" fillId="0" borderId="4" xfId="8" applyFont="1" applyBorder="1" applyAlignment="1">
      <alignment horizontal="center" vertical="top" wrapText="1"/>
    </xf>
    <xf numFmtId="0" fontId="10" fillId="0" borderId="30" xfId="8" applyFont="1" applyBorder="1" applyAlignment="1">
      <alignment vertical="top" wrapText="1"/>
    </xf>
    <xf numFmtId="0" fontId="12" fillId="0" borderId="26" xfId="8" applyFont="1" applyBorder="1" applyAlignment="1">
      <alignment horizontal="center" vertical="top" wrapText="1"/>
    </xf>
    <xf numFmtId="0" fontId="10" fillId="0" borderId="43" xfId="8" applyFont="1" applyBorder="1" applyAlignment="1">
      <alignment vertical="top" wrapText="1"/>
    </xf>
    <xf numFmtId="0" fontId="12" fillId="0" borderId="38" xfId="8" applyFont="1" applyBorder="1" applyAlignment="1">
      <alignment horizontal="center" vertical="top" wrapText="1"/>
    </xf>
    <xf numFmtId="0" fontId="12" fillId="0" borderId="15" xfId="8" applyFont="1" applyBorder="1" applyAlignment="1">
      <alignment vertical="top" wrapText="1"/>
    </xf>
    <xf numFmtId="0" fontId="7" fillId="0" borderId="1" xfId="8" applyFont="1" applyBorder="1" applyAlignment="1">
      <alignment horizontal="center" vertical="top" wrapText="1"/>
    </xf>
    <xf numFmtId="49" fontId="7" fillId="9" borderId="26" xfId="1" applyNumberFormat="1" applyFont="1" applyFill="1" applyBorder="1" applyAlignment="1">
      <alignment horizontal="center" vertical="top"/>
    </xf>
    <xf numFmtId="49" fontId="7" fillId="8" borderId="30" xfId="1" applyNumberFormat="1" applyFont="1" applyFill="1" applyBorder="1" applyAlignment="1">
      <alignment horizontal="center" vertical="top"/>
    </xf>
    <xf numFmtId="49" fontId="7" fillId="7" borderId="26" xfId="1" applyNumberFormat="1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left" vertical="top" wrapText="1"/>
    </xf>
    <xf numFmtId="0" fontId="12" fillId="9" borderId="38" xfId="0" applyFont="1" applyFill="1" applyBorder="1" applyAlignment="1">
      <alignment horizontal="center" vertical="top"/>
    </xf>
    <xf numFmtId="164" fontId="7" fillId="9" borderId="38" xfId="1" applyNumberFormat="1" applyFont="1" applyFill="1" applyBorder="1" applyAlignment="1">
      <alignment horizontal="center" vertical="top"/>
    </xf>
    <xf numFmtId="0" fontId="4" fillId="0" borderId="26" xfId="1" applyFont="1" applyBorder="1" applyAlignment="1">
      <alignment horizontal="center" vertical="top"/>
    </xf>
    <xf numFmtId="49" fontId="4" fillId="0" borderId="30" xfId="1" applyNumberFormat="1" applyFont="1" applyBorder="1" applyAlignment="1">
      <alignment horizontal="center" vertical="top"/>
    </xf>
    <xf numFmtId="164" fontId="7" fillId="0" borderId="1" xfId="1" applyNumberFormat="1" applyFont="1" applyFill="1" applyBorder="1" applyAlignment="1">
      <alignment horizontal="center" vertical="top"/>
    </xf>
    <xf numFmtId="0" fontId="4" fillId="11" borderId="43" xfId="0" applyFont="1" applyFill="1" applyBorder="1" applyAlignment="1">
      <alignment vertical="top" wrapText="1"/>
    </xf>
    <xf numFmtId="0" fontId="4" fillId="11" borderId="30" xfId="0" applyFont="1" applyFill="1" applyBorder="1" applyAlignment="1">
      <alignment vertical="top" wrapText="1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65" xfId="1" applyNumberFormat="1" applyFont="1" applyFill="1" applyBorder="1" applyAlignment="1">
      <alignment vertical="top"/>
    </xf>
    <xf numFmtId="49" fontId="7" fillId="0" borderId="11" xfId="1" applyNumberFormat="1" applyFont="1" applyFill="1" applyBorder="1" applyAlignment="1">
      <alignment vertical="top"/>
    </xf>
    <xf numFmtId="164" fontId="7" fillId="0" borderId="12" xfId="1" applyNumberFormat="1" applyFont="1" applyFill="1" applyBorder="1" applyAlignment="1">
      <alignment horizontal="center" vertical="center"/>
    </xf>
    <xf numFmtId="164" fontId="7" fillId="0" borderId="49" xfId="1" applyNumberFormat="1" applyFont="1" applyFill="1" applyBorder="1" applyAlignment="1">
      <alignment horizontal="center" vertical="center"/>
    </xf>
    <xf numFmtId="0" fontId="4" fillId="11" borderId="44" xfId="0" applyFont="1" applyFill="1" applyBorder="1" applyAlignment="1">
      <alignment vertical="top" wrapText="1"/>
    </xf>
    <xf numFmtId="0" fontId="4" fillId="11" borderId="49" xfId="0" applyFont="1" applyFill="1" applyBorder="1" applyAlignment="1">
      <alignment vertical="top" wrapText="1"/>
    </xf>
    <xf numFmtId="0" fontId="13" fillId="0" borderId="0" xfId="1" applyFont="1" applyBorder="1" applyAlignment="1">
      <alignment vertical="top"/>
    </xf>
    <xf numFmtId="49" fontId="7" fillId="0" borderId="10" xfId="1" applyNumberFormat="1" applyFont="1" applyFill="1" applyBorder="1" applyAlignment="1">
      <alignment vertical="top"/>
    </xf>
    <xf numFmtId="49" fontId="7" fillId="0" borderId="7" xfId="1" applyNumberFormat="1" applyFont="1" applyFill="1" applyBorder="1" applyAlignment="1">
      <alignment vertical="top"/>
    </xf>
    <xf numFmtId="49" fontId="7" fillId="0" borderId="29" xfId="1" applyNumberFormat="1" applyFont="1" applyFill="1" applyBorder="1" applyAlignment="1">
      <alignment vertical="top"/>
    </xf>
    <xf numFmtId="164" fontId="4" fillId="0" borderId="4" xfId="1" applyNumberFormat="1" applyFont="1" applyFill="1" applyBorder="1" applyAlignment="1">
      <alignment horizontal="center" vertical="top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164" fontId="4" fillId="10" borderId="55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49" fontId="7" fillId="0" borderId="49" xfId="1" applyNumberFormat="1" applyFont="1" applyFill="1" applyBorder="1" applyAlignment="1">
      <alignment horizontal="center" vertical="top"/>
    </xf>
    <xf numFmtId="49" fontId="4" fillId="0" borderId="66" xfId="0" applyNumberFormat="1" applyFont="1" applyFill="1" applyBorder="1" applyAlignment="1">
      <alignment horizontal="center" vertical="center" wrapText="1"/>
    </xf>
    <xf numFmtId="49" fontId="4" fillId="13" borderId="20" xfId="0" applyNumberFormat="1" applyFont="1" applyFill="1" applyBorder="1" applyAlignment="1">
      <alignment horizontal="center" vertical="top" wrapText="1"/>
    </xf>
    <xf numFmtId="0" fontId="4" fillId="0" borderId="62" xfId="0" applyFont="1" applyBorder="1" applyAlignment="1">
      <alignment vertical="center" wrapText="1"/>
    </xf>
    <xf numFmtId="0" fontId="7" fillId="14" borderId="4" xfId="0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164" fontId="4" fillId="13" borderId="46" xfId="0" applyNumberFormat="1" applyFont="1" applyFill="1" applyBorder="1" applyAlignment="1">
      <alignment horizontal="center" vertical="center" wrapText="1"/>
    </xf>
    <xf numFmtId="0" fontId="4" fillId="13" borderId="6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vertical="top" wrapText="1"/>
    </xf>
    <xf numFmtId="0" fontId="4" fillId="0" borderId="6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top" wrapText="1"/>
    </xf>
    <xf numFmtId="164" fontId="4" fillId="10" borderId="19" xfId="0" applyNumberFormat="1" applyFont="1" applyFill="1" applyBorder="1" applyAlignment="1">
      <alignment horizontal="center" vertical="center" wrapText="1"/>
    </xf>
    <xf numFmtId="49" fontId="4" fillId="13" borderId="68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4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top" wrapText="1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49" fontId="7" fillId="0" borderId="0" xfId="1" applyNumberFormat="1" applyFont="1" applyFill="1" applyBorder="1" applyAlignment="1">
      <alignment horizontal="center" vertical="top"/>
    </xf>
    <xf numFmtId="49" fontId="7" fillId="0" borderId="13" xfId="1" applyNumberFormat="1" applyFont="1" applyFill="1" applyBorder="1" applyAlignment="1">
      <alignment horizontal="center" vertical="top"/>
    </xf>
    <xf numFmtId="49" fontId="7" fillId="9" borderId="14" xfId="1" applyNumberFormat="1" applyFont="1" applyFill="1" applyBorder="1" applyAlignment="1">
      <alignment horizontal="center" vertical="top"/>
    </xf>
    <xf numFmtId="49" fontId="7" fillId="9" borderId="0" xfId="1" applyNumberFormat="1" applyFont="1" applyFill="1" applyBorder="1" applyAlignment="1">
      <alignment horizontal="center" vertical="top"/>
    </xf>
    <xf numFmtId="49" fontId="7" fillId="9" borderId="13" xfId="1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0" fontId="7" fillId="0" borderId="48" xfId="1" applyFont="1" applyFill="1" applyBorder="1" applyAlignment="1">
      <alignment horizontal="center" vertical="top" wrapText="1"/>
    </xf>
    <xf numFmtId="164" fontId="7" fillId="7" borderId="16" xfId="1" applyNumberFormat="1" applyFont="1" applyFill="1" applyBorder="1" applyAlignment="1">
      <alignment horizontal="center" vertical="center"/>
    </xf>
    <xf numFmtId="2" fontId="7" fillId="9" borderId="1" xfId="1" applyNumberFormat="1" applyFont="1" applyFill="1" applyBorder="1" applyAlignment="1">
      <alignment horizontal="center" vertical="top"/>
    </xf>
    <xf numFmtId="2" fontId="7" fillId="8" borderId="16" xfId="1" applyNumberFormat="1" applyFont="1" applyFill="1" applyBorder="1" applyAlignment="1">
      <alignment horizontal="center" vertical="top"/>
    </xf>
    <xf numFmtId="2" fontId="7" fillId="7" borderId="16" xfId="1" applyNumberFormat="1" applyFont="1" applyFill="1" applyBorder="1" applyAlignment="1">
      <alignment horizontal="center" vertical="center"/>
    </xf>
    <xf numFmtId="0" fontId="7" fillId="9" borderId="56" xfId="0" applyFont="1" applyFill="1" applyBorder="1" applyAlignment="1">
      <alignment horizontal="center" vertical="top"/>
    </xf>
    <xf numFmtId="164" fontId="7" fillId="8" borderId="18" xfId="1" applyNumberFormat="1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center"/>
    </xf>
    <xf numFmtId="164" fontId="7" fillId="0" borderId="38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vertical="top" wrapText="1"/>
    </xf>
    <xf numFmtId="4" fontId="6" fillId="0" borderId="0" xfId="1" applyNumberFormat="1" applyFont="1" applyFill="1" applyBorder="1" applyAlignment="1">
      <alignment vertical="top" wrapText="1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164" fontId="4" fillId="10" borderId="55" xfId="0" applyNumberFormat="1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49" fontId="7" fillId="0" borderId="43" xfId="1" applyNumberFormat="1" applyFont="1" applyFill="1" applyBorder="1" applyAlignment="1">
      <alignment horizontal="center" vertical="top"/>
    </xf>
    <xf numFmtId="49" fontId="7" fillId="0" borderId="30" xfId="1" applyNumberFormat="1" applyFont="1" applyFill="1" applyBorder="1" applyAlignment="1">
      <alignment horizontal="center" vertical="top"/>
    </xf>
    <xf numFmtId="49" fontId="7" fillId="0" borderId="48" xfId="1" applyNumberFormat="1" applyFont="1" applyFill="1" applyBorder="1" applyAlignment="1">
      <alignment horizontal="center" vertical="top"/>
    </xf>
    <xf numFmtId="49" fontId="7" fillId="11" borderId="38" xfId="1" applyNumberFormat="1" applyFont="1" applyFill="1" applyBorder="1" applyAlignment="1">
      <alignment horizontal="center" vertical="top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49" fontId="7" fillId="0" borderId="38" xfId="1" applyNumberFormat="1" applyFont="1" applyBorder="1" applyAlignment="1">
      <alignment horizontal="center" vertical="top"/>
    </xf>
    <xf numFmtId="49" fontId="7" fillId="0" borderId="26" xfId="1" applyNumberFormat="1" applyFont="1" applyBorder="1" applyAlignment="1">
      <alignment horizontal="center" vertical="top"/>
    </xf>
    <xf numFmtId="49" fontId="7" fillId="0" borderId="4" xfId="1" applyNumberFormat="1" applyFont="1" applyBorder="1" applyAlignment="1">
      <alignment horizontal="center" vertical="top"/>
    </xf>
    <xf numFmtId="49" fontId="7" fillId="0" borderId="49" xfId="1" applyNumberFormat="1" applyFont="1" applyFill="1" applyBorder="1" applyAlignment="1">
      <alignment horizontal="center" vertical="top"/>
    </xf>
    <xf numFmtId="49" fontId="7" fillId="9" borderId="13" xfId="1" applyNumberFormat="1" applyFont="1" applyFill="1" applyBorder="1" applyAlignment="1">
      <alignment horizontal="center" vertical="top"/>
    </xf>
    <xf numFmtId="49" fontId="4" fillId="0" borderId="26" xfId="1" applyNumberFormat="1" applyFont="1" applyBorder="1" applyAlignment="1">
      <alignment horizontal="center" vertical="top"/>
    </xf>
    <xf numFmtId="49" fontId="4" fillId="0" borderId="4" xfId="1" applyNumberFormat="1" applyFont="1" applyBorder="1" applyAlignment="1">
      <alignment horizontal="center" vertical="top"/>
    </xf>
    <xf numFmtId="0" fontId="4" fillId="0" borderId="38" xfId="0" applyFont="1" applyFill="1" applyBorder="1" applyAlignment="1">
      <alignment horizontal="left" vertical="top" wrapText="1"/>
    </xf>
    <xf numFmtId="49" fontId="4" fillId="0" borderId="52" xfId="1" applyNumberFormat="1" applyFont="1" applyFill="1" applyBorder="1" applyAlignment="1">
      <alignment horizontal="center" vertical="top"/>
    </xf>
    <xf numFmtId="0" fontId="4" fillId="0" borderId="19" xfId="1" applyFont="1" applyBorder="1" applyAlignment="1">
      <alignment horizontal="center" vertical="top"/>
    </xf>
    <xf numFmtId="0" fontId="4" fillId="0" borderId="68" xfId="1" applyFont="1" applyBorder="1" applyAlignment="1">
      <alignment horizontal="center" vertical="top"/>
    </xf>
    <xf numFmtId="49" fontId="7" fillId="11" borderId="44" xfId="1" applyNumberFormat="1" applyFont="1" applyFill="1" applyBorder="1" applyAlignment="1">
      <alignment vertical="top"/>
    </xf>
    <xf numFmtId="0" fontId="7" fillId="4" borderId="4" xfId="0" applyFont="1" applyFill="1" applyBorder="1" applyAlignment="1">
      <alignment horizontal="center" vertical="top"/>
    </xf>
    <xf numFmtId="0" fontId="4" fillId="0" borderId="68" xfId="0" applyFont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top" wrapText="1"/>
    </xf>
    <xf numFmtId="49" fontId="4" fillId="0" borderId="48" xfId="1" applyNumberFormat="1" applyFont="1" applyBorder="1" applyAlignment="1">
      <alignment horizontal="center" vertical="top"/>
    </xf>
    <xf numFmtId="164" fontId="4" fillId="0" borderId="61" xfId="1" applyNumberFormat="1" applyFont="1" applyFill="1" applyBorder="1" applyAlignment="1">
      <alignment vertical="top"/>
    </xf>
    <xf numFmtId="2" fontId="7" fillId="0" borderId="3" xfId="1" applyNumberFormat="1" applyFont="1" applyFill="1" applyBorder="1" applyAlignment="1">
      <alignment horizontal="center" vertical="top"/>
    </xf>
    <xf numFmtId="49" fontId="7" fillId="0" borderId="51" xfId="1" applyNumberFormat="1" applyFont="1" applyFill="1" applyBorder="1" applyAlignment="1">
      <alignment vertical="top"/>
    </xf>
    <xf numFmtId="49" fontId="7" fillId="0" borderId="6" xfId="1" applyNumberFormat="1" applyFont="1" applyFill="1" applyBorder="1" applyAlignment="1">
      <alignment vertical="top"/>
    </xf>
    <xf numFmtId="164" fontId="7" fillId="0" borderId="21" xfId="1" applyNumberFormat="1" applyFont="1" applyFill="1" applyBorder="1" applyAlignment="1">
      <alignment horizontal="center" vertical="top"/>
    </xf>
    <xf numFmtId="0" fontId="4" fillId="0" borderId="6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center" vertical="center" wrapText="1"/>
    </xf>
    <xf numFmtId="49" fontId="7" fillId="0" borderId="49" xfId="1" applyNumberFormat="1" applyFont="1" applyFill="1" applyBorder="1" applyAlignment="1">
      <alignment horizontal="center" vertical="top"/>
    </xf>
    <xf numFmtId="0" fontId="7" fillId="0" borderId="15" xfId="1" applyFont="1" applyFill="1" applyBorder="1" applyAlignment="1">
      <alignment horizontal="center" vertical="top" wrapText="1"/>
    </xf>
    <xf numFmtId="0" fontId="7" fillId="0" borderId="48" xfId="1" applyFont="1" applyFill="1" applyBorder="1" applyAlignment="1">
      <alignment horizontal="center" vertical="top" wrapText="1"/>
    </xf>
    <xf numFmtId="0" fontId="4" fillId="0" borderId="49" xfId="1" applyFont="1" applyBorder="1" applyAlignment="1">
      <alignment horizontal="center" vertical="top"/>
    </xf>
    <xf numFmtId="0" fontId="4" fillId="13" borderId="73" xfId="0" applyFont="1" applyFill="1" applyBorder="1" applyAlignment="1">
      <alignment horizontal="center" vertical="center" wrapText="1"/>
    </xf>
    <xf numFmtId="0" fontId="4" fillId="13" borderId="67" xfId="0" applyFont="1" applyFill="1" applyBorder="1" applyAlignment="1">
      <alignment horizontal="center" vertical="top"/>
    </xf>
    <xf numFmtId="43" fontId="7" fillId="0" borderId="12" xfId="7" applyFont="1" applyFill="1" applyBorder="1" applyAlignment="1">
      <alignment horizontal="center" vertical="top"/>
    </xf>
    <xf numFmtId="49" fontId="4" fillId="0" borderId="65" xfId="1" applyNumberFormat="1" applyFont="1" applyFill="1" applyBorder="1" applyAlignment="1">
      <alignment horizontal="center" vertical="top"/>
    </xf>
    <xf numFmtId="49" fontId="4" fillId="0" borderId="64" xfId="1" applyNumberFormat="1" applyFont="1" applyFill="1" applyBorder="1" applyAlignment="1">
      <alignment horizontal="center" vertical="top"/>
    </xf>
    <xf numFmtId="49" fontId="4" fillId="0" borderId="39" xfId="1" applyNumberFormat="1" applyFont="1" applyFill="1" applyBorder="1" applyAlignment="1">
      <alignment horizontal="center" vertical="top"/>
    </xf>
    <xf numFmtId="0" fontId="4" fillId="0" borderId="50" xfId="1" applyFont="1" applyBorder="1" applyAlignment="1">
      <alignment horizontal="center" vertical="center"/>
    </xf>
    <xf numFmtId="0" fontId="4" fillId="0" borderId="61" xfId="0" applyFont="1" applyBorder="1" applyAlignment="1">
      <alignment vertical="top" wrapText="1"/>
    </xf>
    <xf numFmtId="0" fontId="4" fillId="0" borderId="7" xfId="1" applyFont="1" applyFill="1" applyBorder="1" applyAlignment="1">
      <alignment vertical="top"/>
    </xf>
    <xf numFmtId="0" fontId="4" fillId="0" borderId="57" xfId="1" applyFont="1" applyFill="1" applyBorder="1" applyAlignment="1">
      <alignment vertical="top"/>
    </xf>
    <xf numFmtId="0" fontId="4" fillId="0" borderId="5" xfId="1" applyFont="1" applyFill="1" applyBorder="1" applyAlignment="1">
      <alignment vertical="top"/>
    </xf>
    <xf numFmtId="0" fontId="4" fillId="0" borderId="52" xfId="0" applyFont="1" applyBorder="1" applyAlignment="1">
      <alignment horizontal="left" vertical="top" wrapText="1"/>
    </xf>
    <xf numFmtId="164" fontId="10" fillId="10" borderId="66" xfId="0" applyNumberFormat="1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top"/>
    </xf>
    <xf numFmtId="0" fontId="4" fillId="11" borderId="26" xfId="0" applyFont="1" applyFill="1" applyBorder="1" applyAlignment="1">
      <alignment horizontal="left" vertical="top" wrapText="1"/>
    </xf>
    <xf numFmtId="0" fontId="4" fillId="11" borderId="4" xfId="0" applyFont="1" applyFill="1" applyBorder="1" applyAlignment="1">
      <alignment horizontal="left" vertical="top" wrapText="1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49" fontId="7" fillId="0" borderId="43" xfId="1" applyNumberFormat="1" applyFont="1" applyFill="1" applyBorder="1" applyAlignment="1">
      <alignment horizontal="center" vertical="top"/>
    </xf>
    <xf numFmtId="49" fontId="7" fillId="0" borderId="30" xfId="1" applyNumberFormat="1" applyFont="1" applyFill="1" applyBorder="1" applyAlignment="1">
      <alignment horizontal="center" vertical="top"/>
    </xf>
    <xf numFmtId="49" fontId="7" fillId="0" borderId="48" xfId="1" applyNumberFormat="1" applyFont="1" applyFill="1" applyBorder="1" applyAlignment="1">
      <alignment horizontal="center" vertical="top"/>
    </xf>
    <xf numFmtId="49" fontId="7" fillId="0" borderId="26" xfId="1" applyNumberFormat="1" applyFont="1" applyBorder="1" applyAlignment="1">
      <alignment horizontal="center" vertical="top"/>
    </xf>
    <xf numFmtId="49" fontId="7" fillId="11" borderId="30" xfId="1" applyNumberFormat="1" applyFont="1" applyFill="1" applyBorder="1" applyAlignment="1">
      <alignment horizontal="center" vertical="top"/>
    </xf>
    <xf numFmtId="49" fontId="7" fillId="9" borderId="0" xfId="1" applyNumberFormat="1" applyFont="1" applyFill="1" applyBorder="1" applyAlignment="1">
      <alignment horizontal="center" vertical="top"/>
    </xf>
    <xf numFmtId="0" fontId="4" fillId="0" borderId="9" xfId="1" applyFont="1" applyBorder="1" applyAlignment="1">
      <alignment horizontal="center" vertical="top"/>
    </xf>
    <xf numFmtId="0" fontId="4" fillId="0" borderId="62" xfId="0" applyFont="1" applyFill="1" applyBorder="1" applyAlignment="1">
      <alignment vertical="top" wrapText="1"/>
    </xf>
    <xf numFmtId="0" fontId="4" fillId="0" borderId="73" xfId="0" applyFont="1" applyFill="1" applyBorder="1" applyAlignment="1">
      <alignment horizontal="center" vertical="top" wrapText="1"/>
    </xf>
    <xf numFmtId="0" fontId="4" fillId="0" borderId="65" xfId="0" applyFont="1" applyFill="1" applyBorder="1" applyAlignment="1">
      <alignment horizontal="center" vertical="top" wrapText="1"/>
    </xf>
    <xf numFmtId="0" fontId="13" fillId="0" borderId="0" xfId="1" applyFont="1" applyFill="1" applyAlignment="1">
      <alignment vertical="top"/>
    </xf>
    <xf numFmtId="2" fontId="7" fillId="2" borderId="1" xfId="1" applyNumberFormat="1" applyFont="1" applyFill="1" applyBorder="1" applyAlignment="1">
      <alignment horizontal="center" vertical="top" wrapText="1"/>
    </xf>
    <xf numFmtId="0" fontId="4" fillId="0" borderId="0" xfId="1" quotePrefix="1" applyFont="1" applyBorder="1" applyAlignment="1">
      <alignment horizontal="center" vertical="top"/>
    </xf>
    <xf numFmtId="164" fontId="7" fillId="0" borderId="4" xfId="1" applyNumberFormat="1" applyFont="1" applyFill="1" applyBorder="1" applyAlignment="1">
      <alignment horizontal="center" vertical="top"/>
    </xf>
    <xf numFmtId="164" fontId="7" fillId="0" borderId="7" xfId="1" applyNumberFormat="1" applyFont="1" applyFill="1" applyBorder="1" applyAlignment="1">
      <alignment horizontal="center" vertical="center"/>
    </xf>
    <xf numFmtId="164" fontId="7" fillId="0" borderId="3" xfId="1" applyNumberFormat="1" applyFont="1" applyFill="1" applyBorder="1" applyAlignment="1">
      <alignment horizontal="center" vertical="center"/>
    </xf>
    <xf numFmtId="165" fontId="24" fillId="0" borderId="0" xfId="1" applyNumberFormat="1" applyFont="1" applyFill="1" applyBorder="1" applyAlignment="1">
      <alignment vertical="top" wrapText="1"/>
    </xf>
    <xf numFmtId="0" fontId="4" fillId="0" borderId="57" xfId="0" applyFont="1" applyBorder="1" applyAlignment="1">
      <alignment horizontal="center" vertical="top" wrapText="1"/>
    </xf>
    <xf numFmtId="0" fontId="4" fillId="0" borderId="35" xfId="0" applyFont="1" applyFill="1" applyBorder="1" applyAlignment="1">
      <alignment horizontal="center" vertical="top"/>
    </xf>
    <xf numFmtId="49" fontId="7" fillId="11" borderId="38" xfId="1" applyNumberFormat="1" applyFont="1" applyFill="1" applyBorder="1" applyAlignment="1">
      <alignment horizontal="center" vertical="top"/>
    </xf>
    <xf numFmtId="49" fontId="7" fillId="11" borderId="4" xfId="1" applyNumberFormat="1" applyFont="1" applyFill="1" applyBorder="1" applyAlignment="1">
      <alignment horizontal="center" vertical="top"/>
    </xf>
    <xf numFmtId="49" fontId="7" fillId="9" borderId="38" xfId="1" applyNumberFormat="1" applyFont="1" applyFill="1" applyBorder="1" applyAlignment="1">
      <alignment horizontal="center" vertical="top"/>
    </xf>
    <xf numFmtId="49" fontId="7" fillId="9" borderId="4" xfId="1" applyNumberFormat="1" applyFont="1" applyFill="1" applyBorder="1" applyAlignment="1">
      <alignment horizontal="center" vertical="top"/>
    </xf>
    <xf numFmtId="49" fontId="7" fillId="8" borderId="43" xfId="1" applyNumberFormat="1" applyFont="1" applyFill="1" applyBorder="1" applyAlignment="1">
      <alignment horizontal="center" vertical="top"/>
    </xf>
    <xf numFmtId="49" fontId="7" fillId="8" borderId="30" xfId="1" applyNumberFormat="1" applyFont="1" applyFill="1" applyBorder="1" applyAlignment="1">
      <alignment horizontal="center" vertical="top"/>
    </xf>
    <xf numFmtId="49" fontId="7" fillId="8" borderId="48" xfId="1" applyNumberFormat="1" applyFont="1" applyFill="1" applyBorder="1" applyAlignment="1">
      <alignment horizontal="center" vertical="top"/>
    </xf>
    <xf numFmtId="49" fontId="7" fillId="7" borderId="38" xfId="1" applyNumberFormat="1" applyFont="1" applyFill="1" applyBorder="1" applyAlignment="1">
      <alignment horizontal="center" vertical="top"/>
    </xf>
    <xf numFmtId="49" fontId="7" fillId="7" borderId="26" xfId="1" applyNumberFormat="1" applyFont="1" applyFill="1" applyBorder="1" applyAlignment="1">
      <alignment horizontal="center" vertical="top"/>
    </xf>
    <xf numFmtId="49" fontId="7" fillId="7" borderId="4" xfId="1" applyNumberFormat="1" applyFont="1" applyFill="1" applyBorder="1" applyAlignment="1">
      <alignment horizontal="center" vertical="top"/>
    </xf>
    <xf numFmtId="164" fontId="4" fillId="10" borderId="57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0" fontId="7" fillId="0" borderId="48" xfId="1" applyFont="1" applyFill="1" applyBorder="1" applyAlignment="1">
      <alignment horizontal="center" vertical="top" wrapText="1"/>
    </xf>
    <xf numFmtId="49" fontId="7" fillId="0" borderId="14" xfId="1" applyNumberFormat="1" applyFont="1" applyFill="1" applyBorder="1" applyAlignment="1">
      <alignment horizontal="center" vertical="top"/>
    </xf>
    <xf numFmtId="49" fontId="7" fillId="0" borderId="0" xfId="1" applyNumberFormat="1" applyFont="1" applyFill="1" applyBorder="1" applyAlignment="1">
      <alignment horizontal="center" vertical="top"/>
    </xf>
    <xf numFmtId="49" fontId="7" fillId="0" borderId="49" xfId="1" applyNumberFormat="1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164" fontId="4" fillId="10" borderId="66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left" vertical="top" wrapText="1"/>
    </xf>
    <xf numFmtId="164" fontId="4" fillId="10" borderId="55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top"/>
    </xf>
    <xf numFmtId="49" fontId="4" fillId="0" borderId="28" xfId="1" applyNumberFormat="1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2" fontId="7" fillId="0" borderId="4" xfId="1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vertical="top" wrapText="1"/>
    </xf>
    <xf numFmtId="164" fontId="4" fillId="0" borderId="57" xfId="0" applyNumberFormat="1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70" xfId="0" applyFont="1" applyFill="1" applyBorder="1" applyAlignment="1">
      <alignment vertical="center" wrapText="1"/>
    </xf>
    <xf numFmtId="0" fontId="7" fillId="0" borderId="12" xfId="1" applyFont="1" applyFill="1" applyBorder="1" applyAlignment="1">
      <alignment horizontal="center" wrapText="1"/>
    </xf>
    <xf numFmtId="164" fontId="7" fillId="4" borderId="12" xfId="1" applyNumberFormat="1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vertical="top" wrapText="1"/>
    </xf>
    <xf numFmtId="49" fontId="7" fillId="7" borderId="3" xfId="1" applyNumberFormat="1" applyFont="1" applyFill="1" applyBorder="1" applyAlignment="1">
      <alignment vertical="top"/>
    </xf>
    <xf numFmtId="0" fontId="4" fillId="13" borderId="32" xfId="4" applyFont="1" applyFill="1" applyBorder="1" applyAlignment="1">
      <alignment horizontal="left" vertical="top" wrapText="1"/>
    </xf>
    <xf numFmtId="49" fontId="4" fillId="0" borderId="41" xfId="4" applyNumberFormat="1" applyFont="1" applyFill="1" applyBorder="1" applyAlignment="1">
      <alignment vertical="top" wrapText="1"/>
    </xf>
    <xf numFmtId="49" fontId="4" fillId="0" borderId="40" xfId="4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29" fillId="0" borderId="0" xfId="0" applyFont="1" applyFill="1" applyAlignment="1">
      <alignment vertical="center"/>
    </xf>
    <xf numFmtId="2" fontId="13" fillId="0" borderId="28" xfId="1" applyNumberFormat="1" applyFont="1" applyFill="1" applyBorder="1" applyAlignment="1">
      <alignment horizontal="center" vertical="top"/>
    </xf>
    <xf numFmtId="2" fontId="7" fillId="6" borderId="4" xfId="1" applyNumberFormat="1" applyFont="1" applyFill="1" applyBorder="1" applyAlignment="1">
      <alignment horizontal="center" vertical="top" wrapText="1"/>
    </xf>
    <xf numFmtId="164" fontId="4" fillId="0" borderId="29" xfId="1" applyNumberFormat="1" applyFont="1" applyBorder="1" applyAlignment="1">
      <alignment horizontal="center" vertical="top" wrapText="1"/>
    </xf>
    <xf numFmtId="2" fontId="7" fillId="2" borderId="16" xfId="1" applyNumberFormat="1" applyFont="1" applyFill="1" applyBorder="1" applyAlignment="1">
      <alignment horizontal="center" vertical="center"/>
    </xf>
    <xf numFmtId="49" fontId="7" fillId="7" borderId="38" xfId="1" applyNumberFormat="1" applyFont="1" applyFill="1" applyBorder="1" applyAlignment="1">
      <alignment horizontal="center" vertical="top"/>
    </xf>
    <xf numFmtId="49" fontId="7" fillId="7" borderId="26" xfId="1" applyNumberFormat="1" applyFont="1" applyFill="1" applyBorder="1" applyAlignment="1">
      <alignment horizontal="center" vertical="top"/>
    </xf>
    <xf numFmtId="49" fontId="7" fillId="7" borderId="4" xfId="1" applyNumberFormat="1" applyFont="1" applyFill="1" applyBorder="1" applyAlignment="1">
      <alignment horizontal="center" vertical="top"/>
    </xf>
    <xf numFmtId="49" fontId="7" fillId="11" borderId="26" xfId="1" applyNumberFormat="1" applyFont="1" applyFill="1" applyBorder="1" applyAlignment="1">
      <alignment horizontal="center" vertical="top"/>
    </xf>
    <xf numFmtId="49" fontId="7" fillId="11" borderId="4" xfId="1" applyNumberFormat="1" applyFont="1" applyFill="1" applyBorder="1" applyAlignment="1">
      <alignment horizontal="center" vertical="top"/>
    </xf>
    <xf numFmtId="0" fontId="4" fillId="11" borderId="26" xfId="0" applyFont="1" applyFill="1" applyBorder="1" applyAlignment="1">
      <alignment horizontal="left" vertical="top" wrapText="1"/>
    </xf>
    <xf numFmtId="49" fontId="7" fillId="8" borderId="43" xfId="1" applyNumberFormat="1" applyFont="1" applyFill="1" applyBorder="1" applyAlignment="1">
      <alignment horizontal="center" vertical="top"/>
    </xf>
    <xf numFmtId="49" fontId="7" fillId="8" borderId="30" xfId="1" applyNumberFormat="1" applyFont="1" applyFill="1" applyBorder="1" applyAlignment="1">
      <alignment horizontal="center" vertical="top"/>
    </xf>
    <xf numFmtId="49" fontId="7" fillId="8" borderId="48" xfId="1" applyNumberFormat="1" applyFont="1" applyFill="1" applyBorder="1" applyAlignment="1">
      <alignment horizontal="center" vertical="top"/>
    </xf>
    <xf numFmtId="164" fontId="4" fillId="10" borderId="55" xfId="0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49" fontId="7" fillId="11" borderId="38" xfId="1" applyNumberFormat="1" applyFont="1" applyFill="1" applyBorder="1" applyAlignment="1">
      <alignment horizontal="center" vertical="top"/>
    </xf>
    <xf numFmtId="49" fontId="7" fillId="11" borderId="26" xfId="1" applyNumberFormat="1" applyFont="1" applyFill="1" applyBorder="1" applyAlignment="1">
      <alignment horizontal="center" vertical="top"/>
    </xf>
    <xf numFmtId="49" fontId="7" fillId="11" borderId="4" xfId="1" applyNumberFormat="1" applyFont="1" applyFill="1" applyBorder="1" applyAlignment="1">
      <alignment horizontal="center" vertical="top"/>
    </xf>
    <xf numFmtId="0" fontId="4" fillId="11" borderId="38" xfId="0" applyFont="1" applyFill="1" applyBorder="1" applyAlignment="1">
      <alignment horizontal="left" vertical="top" wrapText="1"/>
    </xf>
    <xf numFmtId="0" fontId="4" fillId="11" borderId="26" xfId="0" applyFont="1" applyFill="1" applyBorder="1" applyAlignment="1">
      <alignment horizontal="left" vertical="top" wrapText="1"/>
    </xf>
    <xf numFmtId="49" fontId="7" fillId="0" borderId="26" xfId="1" applyNumberFormat="1" applyFont="1" applyBorder="1" applyAlignment="1">
      <alignment horizontal="center" vertical="top"/>
    </xf>
    <xf numFmtId="49" fontId="4" fillId="0" borderId="26" xfId="1" applyNumberFormat="1" applyFont="1" applyBorder="1" applyAlignment="1">
      <alignment horizontal="center" vertical="top"/>
    </xf>
    <xf numFmtId="49" fontId="4" fillId="0" borderId="4" xfId="1" applyNumberFormat="1" applyFont="1" applyBorder="1" applyAlignment="1">
      <alignment horizontal="center" vertical="top"/>
    </xf>
    <xf numFmtId="0" fontId="4" fillId="11" borderId="4" xfId="0" applyFont="1" applyFill="1" applyBorder="1" applyAlignment="1">
      <alignment horizontal="left" vertical="top" wrapText="1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49" fontId="7" fillId="0" borderId="0" xfId="1" applyNumberFormat="1" applyFont="1" applyFill="1" applyBorder="1" applyAlignment="1">
      <alignment horizontal="center" vertical="top"/>
    </xf>
    <xf numFmtId="0" fontId="4" fillId="0" borderId="48" xfId="1" applyFont="1" applyBorder="1" applyAlignment="1">
      <alignment horizontal="center" vertical="top"/>
    </xf>
    <xf numFmtId="0" fontId="4" fillId="13" borderId="35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left" vertical="center" wrapText="1"/>
    </xf>
    <xf numFmtId="49" fontId="30" fillId="11" borderId="26" xfId="1" applyNumberFormat="1" applyFont="1" applyFill="1" applyBorder="1" applyAlignment="1">
      <alignment vertical="top"/>
    </xf>
    <xf numFmtId="0" fontId="4" fillId="0" borderId="50" xfId="1" applyFont="1" applyBorder="1" applyAlignment="1">
      <alignment horizontal="center" vertical="top"/>
    </xf>
    <xf numFmtId="0" fontId="4" fillId="0" borderId="5" xfId="1" applyFont="1" applyBorder="1" applyAlignment="1">
      <alignment vertical="top"/>
    </xf>
    <xf numFmtId="49" fontId="4" fillId="0" borderId="29" xfId="1" applyNumberFormat="1" applyFont="1" applyBorder="1" applyAlignment="1">
      <alignment vertical="top"/>
    </xf>
    <xf numFmtId="49" fontId="7" fillId="0" borderId="39" xfId="1" applyNumberFormat="1" applyFont="1" applyFill="1" applyBorder="1" applyAlignment="1">
      <alignment vertical="top"/>
    </xf>
    <xf numFmtId="0" fontId="4" fillId="13" borderId="6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top"/>
    </xf>
    <xf numFmtId="0" fontId="4" fillId="0" borderId="18" xfId="1" applyFont="1" applyBorder="1" applyAlignment="1">
      <alignment vertical="top" wrapText="1"/>
    </xf>
    <xf numFmtId="0" fontId="4" fillId="0" borderId="62" xfId="1" applyFont="1" applyBorder="1" applyAlignment="1">
      <alignment vertical="top" wrapText="1"/>
    </xf>
    <xf numFmtId="2" fontId="4" fillId="13" borderId="4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5" xfId="1" applyFont="1" applyBorder="1" applyAlignment="1">
      <alignment horizontal="center" vertical="top"/>
    </xf>
    <xf numFmtId="0" fontId="4" fillId="0" borderId="11" xfId="1" applyFont="1" applyBorder="1" applyAlignment="1">
      <alignment horizontal="center" vertical="top"/>
    </xf>
    <xf numFmtId="0" fontId="30" fillId="0" borderId="0" xfId="1" applyFont="1" applyFill="1" applyAlignment="1">
      <alignment vertical="top"/>
    </xf>
    <xf numFmtId="0" fontId="30" fillId="0" borderId="0" xfId="1" applyFont="1" applyFill="1" applyBorder="1" applyAlignment="1">
      <alignment vertical="top"/>
    </xf>
    <xf numFmtId="0" fontId="30" fillId="0" borderId="0" xfId="1" applyFont="1" applyBorder="1" applyAlignment="1">
      <alignment vertical="top"/>
    </xf>
    <xf numFmtId="0" fontId="30" fillId="0" borderId="0" xfId="1" applyFont="1" applyAlignment="1">
      <alignment vertical="top"/>
    </xf>
    <xf numFmtId="0" fontId="4" fillId="0" borderId="28" xfId="0" applyFont="1" applyBorder="1" applyAlignment="1">
      <alignment vertical="top" wrapText="1"/>
    </xf>
    <xf numFmtId="0" fontId="4" fillId="0" borderId="30" xfId="0" applyFont="1" applyFill="1" applyBorder="1" applyAlignment="1">
      <alignment horizontal="center" vertical="top"/>
    </xf>
    <xf numFmtId="0" fontId="4" fillId="0" borderId="9" xfId="0" applyFont="1" applyBorder="1" applyAlignment="1">
      <alignment vertical="top" wrapText="1"/>
    </xf>
    <xf numFmtId="0" fontId="4" fillId="0" borderId="11" xfId="0" applyFont="1" applyFill="1" applyBorder="1" applyAlignment="1">
      <alignment horizontal="center" vertical="top"/>
    </xf>
    <xf numFmtId="164" fontId="4" fillId="0" borderId="12" xfId="1" applyNumberFormat="1" applyFont="1" applyFill="1" applyBorder="1" applyAlignment="1">
      <alignment horizontal="center"/>
    </xf>
    <xf numFmtId="164" fontId="4" fillId="0" borderId="10" xfId="1" applyNumberFormat="1" applyFont="1" applyFill="1" applyBorder="1" applyAlignment="1">
      <alignment horizontal="center"/>
    </xf>
    <xf numFmtId="164" fontId="4" fillId="4" borderId="29" xfId="1" applyNumberFormat="1" applyFont="1" applyFill="1" applyBorder="1" applyAlignment="1">
      <alignment horizontal="center"/>
    </xf>
    <xf numFmtId="164" fontId="4" fillId="0" borderId="62" xfId="0" applyNumberFormat="1" applyFont="1" applyFill="1" applyBorder="1" applyAlignment="1">
      <alignment vertical="top" wrapText="1"/>
    </xf>
    <xf numFmtId="164" fontId="4" fillId="0" borderId="55" xfId="0" applyNumberFormat="1" applyFont="1" applyFill="1" applyBorder="1" applyAlignment="1">
      <alignment vertical="center" wrapText="1"/>
    </xf>
    <xf numFmtId="0" fontId="26" fillId="0" borderId="65" xfId="0" applyFont="1" applyFill="1" applyBorder="1" applyAlignment="1">
      <alignment horizontal="center" vertical="center" wrapText="1"/>
    </xf>
    <xf numFmtId="0" fontId="26" fillId="16" borderId="55" xfId="0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center" wrapText="1"/>
    </xf>
    <xf numFmtId="49" fontId="7" fillId="7" borderId="38" xfId="1" applyNumberFormat="1" applyFont="1" applyFill="1" applyBorder="1" applyAlignment="1">
      <alignment horizontal="center" vertical="top"/>
    </xf>
    <xf numFmtId="49" fontId="7" fillId="7" borderId="26" xfId="1" applyNumberFormat="1" applyFont="1" applyFill="1" applyBorder="1" applyAlignment="1">
      <alignment horizontal="center" vertical="top"/>
    </xf>
    <xf numFmtId="49" fontId="7" fillId="7" borderId="4" xfId="1" applyNumberFormat="1" applyFont="1" applyFill="1" applyBorder="1" applyAlignment="1">
      <alignment horizontal="center" vertical="top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0" fontId="4" fillId="0" borderId="37" xfId="0" applyFont="1" applyBorder="1" applyAlignment="1">
      <alignment horizontal="left" vertical="top" wrapText="1"/>
    </xf>
    <xf numFmtId="49" fontId="7" fillId="8" borderId="43" xfId="1" applyNumberFormat="1" applyFont="1" applyFill="1" applyBorder="1" applyAlignment="1">
      <alignment horizontal="center" vertical="top"/>
    </xf>
    <xf numFmtId="49" fontId="7" fillId="8" borderId="30" xfId="1" applyNumberFormat="1" applyFont="1" applyFill="1" applyBorder="1" applyAlignment="1">
      <alignment horizontal="center" vertical="top"/>
    </xf>
    <xf numFmtId="49" fontId="7" fillId="8" borderId="48" xfId="1" applyNumberFormat="1" applyFont="1" applyFill="1" applyBorder="1" applyAlignment="1">
      <alignment horizontal="center" vertical="top"/>
    </xf>
    <xf numFmtId="164" fontId="4" fillId="10" borderId="55" xfId="0" applyNumberFormat="1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7" fillId="0" borderId="43" xfId="1" applyNumberFormat="1" applyFont="1" applyFill="1" applyBorder="1" applyAlignment="1">
      <alignment horizontal="center" vertical="top"/>
    </xf>
    <xf numFmtId="49" fontId="7" fillId="0" borderId="30" xfId="1" applyNumberFormat="1" applyFont="1" applyFill="1" applyBorder="1" applyAlignment="1">
      <alignment horizontal="center" vertical="top"/>
    </xf>
    <xf numFmtId="49" fontId="7" fillId="0" borderId="48" xfId="1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center" wrapText="1"/>
    </xf>
    <xf numFmtId="49" fontId="7" fillId="7" borderId="38" xfId="1" applyNumberFormat="1" applyFont="1" applyFill="1" applyBorder="1" applyAlignment="1">
      <alignment horizontal="center" vertical="top"/>
    </xf>
    <xf numFmtId="49" fontId="7" fillId="7" borderId="26" xfId="1" applyNumberFormat="1" applyFont="1" applyFill="1" applyBorder="1" applyAlignment="1">
      <alignment horizontal="center" vertical="top"/>
    </xf>
    <xf numFmtId="49" fontId="7" fillId="7" borderId="4" xfId="1" applyNumberFormat="1" applyFont="1" applyFill="1" applyBorder="1" applyAlignment="1">
      <alignment horizontal="center" vertical="top"/>
    </xf>
    <xf numFmtId="49" fontId="7" fillId="9" borderId="26" xfId="1" applyNumberFormat="1" applyFont="1" applyFill="1" applyBorder="1" applyAlignment="1">
      <alignment horizontal="center" vertical="top"/>
    </xf>
    <xf numFmtId="49" fontId="7" fillId="9" borderId="4" xfId="1" applyNumberFormat="1" applyFont="1" applyFill="1" applyBorder="1" applyAlignment="1">
      <alignment horizontal="center" vertical="top"/>
    </xf>
    <xf numFmtId="49" fontId="7" fillId="11" borderId="38" xfId="1" applyNumberFormat="1" applyFont="1" applyFill="1" applyBorder="1" applyAlignment="1">
      <alignment horizontal="center" vertical="top"/>
    </xf>
    <xf numFmtId="49" fontId="7" fillId="11" borderId="4" xfId="1" applyNumberFormat="1" applyFont="1" applyFill="1" applyBorder="1" applyAlignment="1">
      <alignment horizontal="center" vertical="top"/>
    </xf>
    <xf numFmtId="49" fontId="7" fillId="0" borderId="38" xfId="1" applyNumberFormat="1" applyFont="1" applyBorder="1" applyAlignment="1">
      <alignment horizontal="center" vertical="top"/>
    </xf>
    <xf numFmtId="49" fontId="7" fillId="0" borderId="26" xfId="1" applyNumberFormat="1" applyFont="1" applyBorder="1" applyAlignment="1">
      <alignment horizontal="center" vertical="top"/>
    </xf>
    <xf numFmtId="49" fontId="7" fillId="0" borderId="4" xfId="1" applyNumberFormat="1" applyFont="1" applyBorder="1" applyAlignment="1">
      <alignment horizontal="center" vertical="top"/>
    </xf>
    <xf numFmtId="0" fontId="4" fillId="0" borderId="37" xfId="0" applyFont="1" applyFill="1" applyBorder="1" applyAlignment="1">
      <alignment horizontal="left" vertical="top" wrapText="1"/>
    </xf>
    <xf numFmtId="0" fontId="4" fillId="11" borderId="26" xfId="0" applyFont="1" applyFill="1" applyBorder="1" applyAlignment="1">
      <alignment horizontal="left" vertical="top" wrapText="1"/>
    </xf>
    <xf numFmtId="0" fontId="4" fillId="0" borderId="55" xfId="0" applyFont="1" applyBorder="1" applyAlignment="1">
      <alignment horizontal="center" vertical="center" wrapText="1"/>
    </xf>
    <xf numFmtId="49" fontId="7" fillId="8" borderId="43" xfId="1" applyNumberFormat="1" applyFont="1" applyFill="1" applyBorder="1" applyAlignment="1">
      <alignment horizontal="center" vertical="top"/>
    </xf>
    <xf numFmtId="49" fontId="7" fillId="8" borderId="30" xfId="1" applyNumberFormat="1" applyFont="1" applyFill="1" applyBorder="1" applyAlignment="1">
      <alignment horizontal="center" vertical="top"/>
    </xf>
    <xf numFmtId="49" fontId="7" fillId="8" borderId="48" xfId="1" applyNumberFormat="1" applyFont="1" applyFill="1" applyBorder="1" applyAlignment="1">
      <alignment horizontal="center" vertical="top"/>
    </xf>
    <xf numFmtId="49" fontId="4" fillId="0" borderId="38" xfId="1" applyNumberFormat="1" applyFont="1" applyBorder="1" applyAlignment="1">
      <alignment horizontal="center" vertical="top"/>
    </xf>
    <xf numFmtId="49" fontId="4" fillId="0" borderId="26" xfId="1" applyNumberFormat="1" applyFont="1" applyBorder="1" applyAlignment="1">
      <alignment horizontal="center" vertical="top"/>
    </xf>
    <xf numFmtId="49" fontId="4" fillId="0" borderId="4" xfId="1" applyNumberFormat="1" applyFont="1" applyBorder="1" applyAlignment="1">
      <alignment horizontal="center" vertical="top"/>
    </xf>
    <xf numFmtId="0" fontId="4" fillId="11" borderId="4" xfId="0" applyFont="1" applyFill="1" applyBorder="1" applyAlignment="1">
      <alignment horizontal="left" vertical="top" wrapText="1"/>
    </xf>
    <xf numFmtId="164" fontId="4" fillId="10" borderId="57" xfId="0" applyNumberFormat="1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49" fontId="7" fillId="0" borderId="14" xfId="1" applyNumberFormat="1" applyFont="1" applyFill="1" applyBorder="1" applyAlignment="1">
      <alignment horizontal="center" vertical="top"/>
    </xf>
    <xf numFmtId="49" fontId="7" fillId="0" borderId="13" xfId="1" applyNumberFormat="1" applyFont="1" applyFill="1" applyBorder="1" applyAlignment="1">
      <alignment horizontal="center" vertical="top"/>
    </xf>
    <xf numFmtId="0" fontId="7" fillId="0" borderId="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top" wrapText="1"/>
    </xf>
    <xf numFmtId="0" fontId="7" fillId="0" borderId="48" xfId="1" applyFont="1" applyFill="1" applyBorder="1" applyAlignment="1">
      <alignment horizontal="center" vertical="top" wrapText="1"/>
    </xf>
    <xf numFmtId="164" fontId="4" fillId="13" borderId="60" xfId="0" applyNumberFormat="1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left" vertical="top" wrapText="1"/>
    </xf>
    <xf numFmtId="0" fontId="4" fillId="11" borderId="13" xfId="0" applyFont="1" applyFill="1" applyBorder="1" applyAlignment="1">
      <alignment horizontal="left" vertical="top" wrapText="1"/>
    </xf>
    <xf numFmtId="49" fontId="7" fillId="0" borderId="28" xfId="1" applyNumberFormat="1" applyFont="1" applyFill="1" applyBorder="1" applyAlignment="1">
      <alignment horizontal="center" vertical="top"/>
    </xf>
    <xf numFmtId="49" fontId="7" fillId="0" borderId="0" xfId="1" applyNumberFormat="1" applyFont="1" applyFill="1" applyBorder="1" applyAlignment="1">
      <alignment horizontal="center" vertical="top"/>
    </xf>
    <xf numFmtId="164" fontId="4" fillId="10" borderId="55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0" fillId="13" borderId="62" xfId="0" applyFont="1" applyFill="1" applyBorder="1" applyAlignment="1">
      <alignment wrapText="1"/>
    </xf>
    <xf numFmtId="164" fontId="10" fillId="13" borderId="55" xfId="0" applyNumberFormat="1" applyFont="1" applyFill="1" applyBorder="1" applyAlignment="1">
      <alignment vertical="center" wrapText="1"/>
    </xf>
    <xf numFmtId="0" fontId="4" fillId="0" borderId="22" xfId="1" applyFont="1" applyFill="1" applyBorder="1" applyAlignment="1">
      <alignment vertical="top"/>
    </xf>
    <xf numFmtId="0" fontId="4" fillId="0" borderId="66" xfId="1" applyFont="1" applyFill="1" applyBorder="1" applyAlignment="1">
      <alignment vertical="top"/>
    </xf>
    <xf numFmtId="0" fontId="4" fillId="0" borderId="20" xfId="1" applyFont="1" applyFill="1" applyBorder="1" applyAlignment="1">
      <alignment vertical="top"/>
    </xf>
    <xf numFmtId="164" fontId="7" fillId="0" borderId="44" xfId="1" applyNumberFormat="1" applyFont="1" applyFill="1" applyBorder="1" applyAlignment="1">
      <alignment horizontal="center" vertical="top"/>
    </xf>
    <xf numFmtId="0" fontId="4" fillId="13" borderId="42" xfId="0" applyFont="1" applyFill="1" applyBorder="1" applyAlignment="1">
      <alignment horizontal="left" vertical="center" wrapText="1"/>
    </xf>
    <xf numFmtId="164" fontId="7" fillId="8" borderId="16" xfId="1" applyNumberFormat="1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7" fillId="9" borderId="38" xfId="1" applyNumberFormat="1" applyFont="1" applyFill="1" applyBorder="1" applyAlignment="1">
      <alignment horizontal="center" vertical="top"/>
    </xf>
    <xf numFmtId="49" fontId="7" fillId="9" borderId="26" xfId="1" applyNumberFormat="1" applyFont="1" applyFill="1" applyBorder="1" applyAlignment="1">
      <alignment horizontal="center" vertical="top"/>
    </xf>
    <xf numFmtId="49" fontId="7" fillId="9" borderId="4" xfId="1" applyNumberFormat="1" applyFont="1" applyFill="1" applyBorder="1" applyAlignment="1">
      <alignment horizontal="center" vertical="top"/>
    </xf>
    <xf numFmtId="49" fontId="7" fillId="8" borderId="38" xfId="1" applyNumberFormat="1" applyFont="1" applyFill="1" applyBorder="1" applyAlignment="1">
      <alignment horizontal="center" vertical="top"/>
    </xf>
    <xf numFmtId="49" fontId="7" fillId="8" borderId="26" xfId="1" applyNumberFormat="1" applyFont="1" applyFill="1" applyBorder="1" applyAlignment="1">
      <alignment horizontal="center" vertical="top"/>
    </xf>
    <xf numFmtId="49" fontId="7" fillId="8" borderId="4" xfId="1" applyNumberFormat="1" applyFont="1" applyFill="1" applyBorder="1" applyAlignment="1">
      <alignment horizontal="center" vertical="top"/>
    </xf>
    <xf numFmtId="49" fontId="7" fillId="7" borderId="38" xfId="1" applyNumberFormat="1" applyFont="1" applyFill="1" applyBorder="1" applyAlignment="1">
      <alignment horizontal="center" vertical="top"/>
    </xf>
    <xf numFmtId="49" fontId="7" fillId="7" borderId="26" xfId="1" applyNumberFormat="1" applyFont="1" applyFill="1" applyBorder="1" applyAlignment="1">
      <alignment horizontal="center" vertical="top"/>
    </xf>
    <xf numFmtId="49" fontId="7" fillId="7" borderId="4" xfId="1" applyNumberFormat="1" applyFont="1" applyFill="1" applyBorder="1" applyAlignment="1">
      <alignment horizontal="center" vertical="top"/>
    </xf>
    <xf numFmtId="49" fontId="4" fillId="0" borderId="38" xfId="1" applyNumberFormat="1" applyFont="1" applyFill="1" applyBorder="1" applyAlignment="1">
      <alignment horizontal="center" vertical="center" textRotation="90"/>
    </xf>
    <xf numFmtId="49" fontId="4" fillId="0" borderId="26" xfId="1" applyNumberFormat="1" applyFont="1" applyFill="1" applyBorder="1" applyAlignment="1">
      <alignment horizontal="center" vertical="center" textRotation="90"/>
    </xf>
    <xf numFmtId="49" fontId="4" fillId="0" borderId="4" xfId="1" applyNumberFormat="1" applyFont="1" applyFill="1" applyBorder="1" applyAlignment="1">
      <alignment horizontal="center" vertical="center" textRotation="90"/>
    </xf>
    <xf numFmtId="49" fontId="7" fillId="0" borderId="38" xfId="1" applyNumberFormat="1" applyFont="1" applyFill="1" applyBorder="1" applyAlignment="1">
      <alignment horizontal="center" vertical="top"/>
    </xf>
    <xf numFmtId="49" fontId="7" fillId="0" borderId="26" xfId="1" applyNumberFormat="1" applyFont="1" applyFill="1" applyBorder="1" applyAlignment="1">
      <alignment horizontal="center" vertical="top"/>
    </xf>
    <xf numFmtId="49" fontId="7" fillId="0" borderId="4" xfId="1" applyNumberFormat="1" applyFont="1" applyFill="1" applyBorder="1" applyAlignment="1">
      <alignment horizontal="center" vertical="top"/>
    </xf>
    <xf numFmtId="49" fontId="7" fillId="9" borderId="38" xfId="1" applyNumberFormat="1" applyFont="1" applyFill="1" applyBorder="1" applyAlignment="1">
      <alignment horizontal="center" vertical="center" textRotation="90"/>
    </xf>
    <xf numFmtId="49" fontId="7" fillId="9" borderId="26" xfId="1" applyNumberFormat="1" applyFont="1" applyFill="1" applyBorder="1" applyAlignment="1">
      <alignment horizontal="center" vertical="center" textRotation="90"/>
    </xf>
    <xf numFmtId="49" fontId="7" fillId="9" borderId="4" xfId="1" applyNumberFormat="1" applyFont="1" applyFill="1" applyBorder="1" applyAlignment="1">
      <alignment horizontal="center" vertical="center" textRotation="90"/>
    </xf>
    <xf numFmtId="49" fontId="7" fillId="8" borderId="71" xfId="1" applyNumberFormat="1" applyFont="1" applyFill="1" applyBorder="1" applyAlignment="1">
      <alignment horizontal="center" vertical="top"/>
    </xf>
    <xf numFmtId="49" fontId="7" fillId="8" borderId="63" xfId="1" applyNumberFormat="1" applyFont="1" applyFill="1" applyBorder="1" applyAlignment="1">
      <alignment horizontal="center" vertical="top"/>
    </xf>
    <xf numFmtId="49" fontId="7" fillId="8" borderId="42" xfId="1" applyNumberFormat="1" applyFont="1" applyFill="1" applyBorder="1" applyAlignment="1">
      <alignment horizontal="center" vertical="top"/>
    </xf>
    <xf numFmtId="49" fontId="7" fillId="8" borderId="27" xfId="1" applyNumberFormat="1" applyFont="1" applyFill="1" applyBorder="1" applyAlignment="1">
      <alignment horizontal="center" vertical="top"/>
    </xf>
    <xf numFmtId="49" fontId="7" fillId="8" borderId="18" xfId="1" applyNumberFormat="1" applyFont="1" applyFill="1" applyBorder="1" applyAlignment="1">
      <alignment horizontal="center" vertical="top"/>
    </xf>
    <xf numFmtId="49" fontId="7" fillId="9" borderId="67" xfId="1" applyNumberFormat="1" applyFont="1" applyFill="1" applyBorder="1" applyAlignment="1">
      <alignment horizontal="center" vertical="top"/>
    </xf>
    <xf numFmtId="49" fontId="7" fillId="9" borderId="40" xfId="1" applyNumberFormat="1" applyFont="1" applyFill="1" applyBorder="1" applyAlignment="1">
      <alignment horizontal="center" vertical="top"/>
    </xf>
    <xf numFmtId="49" fontId="7" fillId="9" borderId="68" xfId="1" applyNumberFormat="1" applyFont="1" applyFill="1" applyBorder="1" applyAlignment="1">
      <alignment horizontal="center" vertical="top"/>
    </xf>
    <xf numFmtId="0" fontId="4" fillId="0" borderId="27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164" fontId="4" fillId="10" borderId="32" xfId="0" applyNumberFormat="1" applyFont="1" applyFill="1" applyBorder="1" applyAlignment="1">
      <alignment horizontal="center" vertical="center" wrapText="1"/>
    </xf>
    <xf numFmtId="164" fontId="4" fillId="10" borderId="57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11" borderId="38" xfId="5" applyFont="1" applyFill="1" applyBorder="1" applyAlignment="1">
      <alignment horizontal="left" vertical="top" wrapText="1"/>
    </xf>
    <xf numFmtId="0" fontId="4" fillId="11" borderId="26" xfId="5" applyFont="1" applyFill="1" applyBorder="1" applyAlignment="1">
      <alignment horizontal="left" vertical="top" wrapText="1"/>
    </xf>
    <xf numFmtId="0" fontId="4" fillId="11" borderId="4" xfId="5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7" fillId="11" borderId="38" xfId="1" applyNumberFormat="1" applyFont="1" applyFill="1" applyBorder="1" applyAlignment="1">
      <alignment horizontal="center" vertical="top"/>
    </xf>
    <xf numFmtId="49" fontId="7" fillId="11" borderId="26" xfId="1" applyNumberFormat="1" applyFont="1" applyFill="1" applyBorder="1" applyAlignment="1">
      <alignment horizontal="center" vertical="top"/>
    </xf>
    <xf numFmtId="49" fontId="7" fillId="11" borderId="4" xfId="1" applyNumberFormat="1" applyFont="1" applyFill="1" applyBorder="1" applyAlignment="1">
      <alignment horizontal="center" vertical="top"/>
    </xf>
    <xf numFmtId="49" fontId="7" fillId="0" borderId="38" xfId="1" applyNumberFormat="1" applyFont="1" applyFill="1" applyBorder="1" applyAlignment="1">
      <alignment horizontal="center" vertical="top" wrapText="1"/>
    </xf>
    <xf numFmtId="49" fontId="7" fillId="0" borderId="26" xfId="1" applyNumberFormat="1" applyFont="1" applyFill="1" applyBorder="1" applyAlignment="1">
      <alignment horizontal="center" vertical="top" wrapText="1"/>
    </xf>
    <xf numFmtId="49" fontId="7" fillId="0" borderId="4" xfId="1" applyNumberFormat="1" applyFont="1" applyFill="1" applyBorder="1" applyAlignment="1">
      <alignment horizontal="center" vertical="top" wrapText="1"/>
    </xf>
    <xf numFmtId="49" fontId="7" fillId="12" borderId="38" xfId="1" applyNumberFormat="1" applyFont="1" applyFill="1" applyBorder="1" applyAlignment="1">
      <alignment horizontal="center" vertical="top"/>
    </xf>
    <xf numFmtId="49" fontId="7" fillId="12" borderId="26" xfId="1" applyNumberFormat="1" applyFont="1" applyFill="1" applyBorder="1" applyAlignment="1">
      <alignment horizontal="center" vertical="top"/>
    </xf>
    <xf numFmtId="49" fontId="7" fillId="12" borderId="4" xfId="1" applyNumberFormat="1" applyFont="1" applyFill="1" applyBorder="1" applyAlignment="1">
      <alignment horizontal="center" vertical="top"/>
    </xf>
    <xf numFmtId="49" fontId="7" fillId="0" borderId="38" xfId="1" applyNumberFormat="1" applyFont="1" applyBorder="1" applyAlignment="1">
      <alignment horizontal="center" vertical="top"/>
    </xf>
    <xf numFmtId="49" fontId="7" fillId="0" borderId="26" xfId="1" applyNumberFormat="1" applyFont="1" applyBorder="1" applyAlignment="1">
      <alignment horizontal="center" vertical="top"/>
    </xf>
    <xf numFmtId="49" fontId="7" fillId="0" borderId="4" xfId="1" applyNumberFormat="1" applyFont="1" applyBorder="1" applyAlignment="1">
      <alignment horizontal="center" vertical="top"/>
    </xf>
    <xf numFmtId="0" fontId="4" fillId="0" borderId="42" xfId="0" applyFont="1" applyBorder="1" applyAlignment="1">
      <alignment horizontal="left" vertical="top" wrapText="1"/>
    </xf>
    <xf numFmtId="0" fontId="6" fillId="9" borderId="38" xfId="1" applyFont="1" applyFill="1" applyBorder="1" applyAlignment="1">
      <alignment horizontal="center" vertical="center" textRotation="90" wrapText="1"/>
    </xf>
    <xf numFmtId="0" fontId="6" fillId="9" borderId="26" xfId="1" applyFont="1" applyFill="1" applyBorder="1" applyAlignment="1">
      <alignment horizontal="center" vertical="center" textRotation="90" wrapText="1"/>
    </xf>
    <xf numFmtId="0" fontId="6" fillId="9" borderId="4" xfId="1" applyFont="1" applyFill="1" applyBorder="1" applyAlignment="1">
      <alignment horizontal="center" vertical="center" textRotation="90" wrapText="1"/>
    </xf>
    <xf numFmtId="49" fontId="4" fillId="0" borderId="38" xfId="1" applyNumberFormat="1" applyFont="1" applyBorder="1" applyAlignment="1">
      <alignment horizontal="center" vertical="center" textRotation="90"/>
    </xf>
    <xf numFmtId="49" fontId="4" fillId="0" borderId="26" xfId="1" applyNumberFormat="1" applyFont="1" applyBorder="1" applyAlignment="1">
      <alignment horizontal="center" vertical="center" textRotation="90"/>
    </xf>
    <xf numFmtId="49" fontId="4" fillId="0" borderId="4" xfId="1" applyNumberFormat="1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0" fillId="11" borderId="38" xfId="5" applyFont="1" applyFill="1" applyBorder="1" applyAlignment="1">
      <alignment horizontal="left" vertical="top" wrapText="1"/>
    </xf>
    <xf numFmtId="0" fontId="30" fillId="11" borderId="26" xfId="5" applyFont="1" applyFill="1" applyBorder="1" applyAlignment="1">
      <alignment horizontal="left" vertical="top" wrapText="1"/>
    </xf>
    <xf numFmtId="0" fontId="30" fillId="11" borderId="4" xfId="5" applyFont="1" applyFill="1" applyBorder="1" applyAlignment="1">
      <alignment horizontal="left" vertical="top" wrapText="1"/>
    </xf>
    <xf numFmtId="49" fontId="7" fillId="8" borderId="43" xfId="1" applyNumberFormat="1" applyFont="1" applyFill="1" applyBorder="1" applyAlignment="1">
      <alignment horizontal="center" vertical="top"/>
    </xf>
    <xf numFmtId="49" fontId="7" fillId="8" borderId="30" xfId="1" applyNumberFormat="1" applyFont="1" applyFill="1" applyBorder="1" applyAlignment="1">
      <alignment horizontal="center" vertical="top"/>
    </xf>
    <xf numFmtId="49" fontId="7" fillId="8" borderId="48" xfId="1" applyNumberFormat="1" applyFont="1" applyFill="1" applyBorder="1" applyAlignment="1">
      <alignment horizontal="center" vertical="top"/>
    </xf>
    <xf numFmtId="164" fontId="4" fillId="10" borderId="55" xfId="0" applyNumberFormat="1" applyFont="1" applyFill="1" applyBorder="1" applyAlignment="1">
      <alignment horizontal="center" vertical="center" wrapText="1"/>
    </xf>
    <xf numFmtId="164" fontId="4" fillId="10" borderId="66" xfId="0" applyNumberFormat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top" wrapText="1"/>
    </xf>
    <xf numFmtId="164" fontId="4" fillId="10" borderId="60" xfId="0" applyNumberFormat="1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left" vertical="top" wrapText="1"/>
    </xf>
    <xf numFmtId="0" fontId="4" fillId="11" borderId="4" xfId="0" applyFont="1" applyFill="1" applyBorder="1" applyAlignment="1">
      <alignment horizontal="left" vertical="top" wrapText="1"/>
    </xf>
    <xf numFmtId="49" fontId="7" fillId="9" borderId="74" xfId="1" applyNumberFormat="1" applyFont="1" applyFill="1" applyBorder="1" applyAlignment="1">
      <alignment horizontal="center" vertical="center" textRotation="90"/>
    </xf>
    <xf numFmtId="49" fontId="7" fillId="9" borderId="41" xfId="1" applyNumberFormat="1" applyFont="1" applyFill="1" applyBorder="1" applyAlignment="1">
      <alignment horizontal="center" vertical="center" textRotation="90"/>
    </xf>
    <xf numFmtId="49" fontId="7" fillId="9" borderId="36" xfId="1" applyNumberFormat="1" applyFont="1" applyFill="1" applyBorder="1" applyAlignment="1">
      <alignment horizontal="center" vertical="center" textRotation="90"/>
    </xf>
    <xf numFmtId="0" fontId="23" fillId="11" borderId="38" xfId="0" applyFont="1" applyFill="1" applyBorder="1" applyAlignment="1">
      <alignment horizontal="left" vertical="top" wrapText="1"/>
    </xf>
    <xf numFmtId="0" fontId="23" fillId="11" borderId="4" xfId="0" applyFont="1" applyFill="1" applyBorder="1" applyAlignment="1">
      <alignment horizontal="left" vertical="top" wrapText="1"/>
    </xf>
    <xf numFmtId="0" fontId="26" fillId="0" borderId="38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7" fillId="2" borderId="3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right" vertical="top" wrapText="1"/>
    </xf>
    <xf numFmtId="0" fontId="7" fillId="2" borderId="15" xfId="1" applyFont="1" applyFill="1" applyBorder="1" applyAlignment="1">
      <alignment horizontal="right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15" xfId="1" applyFont="1" applyFill="1" applyBorder="1" applyAlignment="1">
      <alignment horizontal="center" vertical="top" wrapText="1"/>
    </xf>
    <xf numFmtId="0" fontId="7" fillId="5" borderId="3" xfId="1" applyFont="1" applyFill="1" applyBorder="1" applyAlignment="1">
      <alignment horizontal="center" vertical="top" wrapText="1"/>
    </xf>
    <xf numFmtId="0" fontId="7" fillId="5" borderId="2" xfId="1" applyFont="1" applyFill="1" applyBorder="1" applyAlignment="1">
      <alignment horizontal="center" vertical="top" wrapText="1"/>
    </xf>
    <xf numFmtId="0" fontId="7" fillId="5" borderId="15" xfId="1" applyFont="1" applyFill="1" applyBorder="1" applyAlignment="1">
      <alignment horizontal="center" vertical="top" wrapText="1"/>
    </xf>
    <xf numFmtId="0" fontId="4" fillId="11" borderId="44" xfId="0" applyFont="1" applyFill="1" applyBorder="1" applyAlignment="1">
      <alignment horizontal="left" vertical="top" wrapText="1"/>
    </xf>
    <xf numFmtId="0" fontId="4" fillId="11" borderId="49" xfId="0" applyFont="1" applyFill="1" applyBorder="1" applyAlignment="1">
      <alignment horizontal="left" vertical="top" wrapText="1"/>
    </xf>
    <xf numFmtId="0" fontId="4" fillId="11" borderId="38" xfId="1" applyFont="1" applyFill="1" applyBorder="1" applyAlignment="1">
      <alignment horizontal="left" vertical="top" wrapText="1"/>
    </xf>
    <xf numFmtId="0" fontId="4" fillId="11" borderId="4" xfId="1" applyFont="1" applyFill="1" applyBorder="1" applyAlignment="1">
      <alignment horizontal="left" vertical="top" wrapText="1"/>
    </xf>
    <xf numFmtId="0" fontId="4" fillId="11" borderId="26" xfId="0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left" vertical="top" wrapText="1"/>
    </xf>
    <xf numFmtId="49" fontId="7" fillId="8" borderId="17" xfId="1" applyNumberFormat="1" applyFont="1" applyFill="1" applyBorder="1" applyAlignment="1">
      <alignment horizontal="right" vertical="top"/>
    </xf>
    <xf numFmtId="49" fontId="7" fillId="8" borderId="2" xfId="1" applyNumberFormat="1" applyFont="1" applyFill="1" applyBorder="1" applyAlignment="1">
      <alignment horizontal="right" vertical="top"/>
    </xf>
    <xf numFmtId="49" fontId="7" fillId="8" borderId="15" xfId="1" applyNumberFormat="1" applyFont="1" applyFill="1" applyBorder="1" applyAlignment="1">
      <alignment horizontal="right" vertical="top"/>
    </xf>
    <xf numFmtId="49" fontId="7" fillId="0" borderId="0" xfId="1" applyNumberFormat="1" applyFont="1" applyFill="1" applyBorder="1" applyAlignment="1">
      <alignment horizontal="center" vertical="top" wrapText="1"/>
    </xf>
    <xf numFmtId="0" fontId="4" fillId="13" borderId="25" xfId="0" applyFont="1" applyFill="1" applyBorder="1" applyAlignment="1">
      <alignment horizontal="center" vertical="top" wrapText="1"/>
    </xf>
    <xf numFmtId="0" fontId="4" fillId="13" borderId="35" xfId="0" applyFont="1" applyFill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49" fontId="4" fillId="0" borderId="28" xfId="0" applyNumberFormat="1" applyFont="1" applyBorder="1" applyAlignment="1">
      <alignment horizontal="center" vertical="top" wrapText="1"/>
    </xf>
    <xf numFmtId="49" fontId="4" fillId="0" borderId="44" xfId="1" applyNumberFormat="1" applyFont="1" applyFill="1" applyBorder="1" applyAlignment="1">
      <alignment horizontal="center" vertical="center" textRotation="90"/>
    </xf>
    <xf numFmtId="49" fontId="4" fillId="0" borderId="28" xfId="1" applyNumberFormat="1" applyFont="1" applyFill="1" applyBorder="1" applyAlignment="1">
      <alignment horizontal="center" vertical="center" textRotation="90"/>
    </xf>
    <xf numFmtId="49" fontId="4" fillId="0" borderId="49" xfId="1" applyNumberFormat="1" applyFont="1" applyFill="1" applyBorder="1" applyAlignment="1">
      <alignment horizontal="center" vertical="center" textRotation="90"/>
    </xf>
    <xf numFmtId="0" fontId="4" fillId="11" borderId="43" xfId="0" applyFont="1" applyFill="1" applyBorder="1" applyAlignment="1">
      <alignment horizontal="left" vertical="top" wrapText="1"/>
    </xf>
    <xf numFmtId="0" fontId="4" fillId="11" borderId="30" xfId="0" applyFont="1" applyFill="1" applyBorder="1" applyAlignment="1">
      <alignment horizontal="left" vertical="top" wrapText="1"/>
    </xf>
    <xf numFmtId="0" fontId="4" fillId="11" borderId="48" xfId="0" applyFont="1" applyFill="1" applyBorder="1" applyAlignment="1">
      <alignment horizontal="left" vertical="top" wrapText="1"/>
    </xf>
    <xf numFmtId="9" fontId="4" fillId="11" borderId="38" xfId="3" applyFont="1" applyFill="1" applyBorder="1" applyAlignment="1">
      <alignment horizontal="left" vertical="top" wrapText="1"/>
    </xf>
    <xf numFmtId="9" fontId="4" fillId="11" borderId="26" xfId="3" applyFont="1" applyFill="1" applyBorder="1" applyAlignment="1">
      <alignment horizontal="left" vertical="top" wrapText="1"/>
    </xf>
    <xf numFmtId="9" fontId="4" fillId="11" borderId="4" xfId="3" applyFont="1" applyFill="1" applyBorder="1" applyAlignment="1">
      <alignment horizontal="left" vertical="top" wrapText="1"/>
    </xf>
    <xf numFmtId="0" fontId="4" fillId="13" borderId="1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164" fontId="4" fillId="10" borderId="46" xfId="0" applyNumberFormat="1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164" fontId="7" fillId="8" borderId="3" xfId="1" applyNumberFormat="1" applyFont="1" applyFill="1" applyBorder="1" applyAlignment="1">
      <alignment horizontal="center" vertical="top"/>
    </xf>
    <xf numFmtId="164" fontId="7" fillId="8" borderId="2" xfId="1" applyNumberFormat="1" applyFont="1" applyFill="1" applyBorder="1" applyAlignment="1">
      <alignment horizontal="center" vertical="top"/>
    </xf>
    <xf numFmtId="164" fontId="7" fillId="8" borderId="15" xfId="1" applyNumberFormat="1" applyFont="1" applyFill="1" applyBorder="1" applyAlignment="1">
      <alignment horizontal="center" vertical="top"/>
    </xf>
    <xf numFmtId="164" fontId="7" fillId="8" borderId="49" xfId="1" applyNumberFormat="1" applyFont="1" applyFill="1" applyBorder="1" applyAlignment="1">
      <alignment horizontal="center" vertical="top"/>
    </xf>
    <xf numFmtId="164" fontId="7" fillId="8" borderId="13" xfId="1" applyNumberFormat="1" applyFont="1" applyFill="1" applyBorder="1" applyAlignment="1">
      <alignment horizontal="center" vertical="top"/>
    </xf>
    <xf numFmtId="164" fontId="7" fillId="8" borderId="48" xfId="1" applyNumberFormat="1" applyFont="1" applyFill="1" applyBorder="1" applyAlignment="1">
      <alignment horizontal="center" vertical="top"/>
    </xf>
    <xf numFmtId="49" fontId="4" fillId="0" borderId="38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7" fillId="0" borderId="3" xfId="1" applyNumberFormat="1" applyFont="1" applyFill="1" applyBorder="1" applyAlignment="1">
      <alignment horizontal="center" vertical="top"/>
    </xf>
    <xf numFmtId="49" fontId="7" fillId="0" borderId="2" xfId="1" applyNumberFormat="1" applyFont="1" applyFill="1" applyBorder="1" applyAlignment="1">
      <alignment horizontal="center" vertical="top"/>
    </xf>
    <xf numFmtId="49" fontId="7" fillId="0" borderId="15" xfId="1" applyNumberFormat="1" applyFont="1" applyFill="1" applyBorder="1" applyAlignment="1">
      <alignment horizontal="center" vertical="top"/>
    </xf>
    <xf numFmtId="49" fontId="7" fillId="0" borderId="28" xfId="1" applyNumberFormat="1" applyFont="1" applyFill="1" applyBorder="1" applyAlignment="1">
      <alignment horizontal="center" vertical="top"/>
    </xf>
    <xf numFmtId="49" fontId="7" fillId="0" borderId="0" xfId="1" applyNumberFormat="1" applyFont="1" applyFill="1" applyBorder="1" applyAlignment="1">
      <alignment horizontal="center" vertical="top"/>
    </xf>
    <xf numFmtId="164" fontId="7" fillId="7" borderId="3" xfId="1" applyNumberFormat="1" applyFont="1" applyFill="1" applyBorder="1" applyAlignment="1">
      <alignment horizontal="center" vertical="top"/>
    </xf>
    <xf numFmtId="164" fontId="7" fillId="7" borderId="2" xfId="1" applyNumberFormat="1" applyFont="1" applyFill="1" applyBorder="1" applyAlignment="1">
      <alignment horizontal="center" vertical="top"/>
    </xf>
    <xf numFmtId="164" fontId="7" fillId="7" borderId="15" xfId="1" applyNumberFormat="1" applyFont="1" applyFill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30" xfId="0" applyNumberFormat="1" applyFont="1" applyBorder="1" applyAlignment="1">
      <alignment horizontal="center" vertical="top" wrapText="1"/>
    </xf>
    <xf numFmtId="0" fontId="7" fillId="11" borderId="38" xfId="0" applyFont="1" applyFill="1" applyBorder="1" applyAlignment="1">
      <alignment horizontal="left" vertical="top" wrapText="1"/>
    </xf>
    <xf numFmtId="0" fontId="7" fillId="11" borderId="26" xfId="0" applyFont="1" applyFill="1" applyBorder="1" applyAlignment="1">
      <alignment horizontal="left" vertical="top" wrapText="1"/>
    </xf>
    <xf numFmtId="0" fontId="7" fillId="11" borderId="4" xfId="0" applyFont="1" applyFill="1" applyBorder="1" applyAlignment="1">
      <alignment horizontal="left" vertical="top" wrapText="1"/>
    </xf>
    <xf numFmtId="164" fontId="4" fillId="0" borderId="55" xfId="0" applyNumberFormat="1" applyFont="1" applyFill="1" applyBorder="1" applyAlignment="1">
      <alignment horizontal="center" vertical="top" wrapText="1"/>
    </xf>
    <xf numFmtId="164" fontId="4" fillId="0" borderId="60" xfId="0" applyNumberFormat="1" applyFont="1" applyFill="1" applyBorder="1" applyAlignment="1">
      <alignment horizontal="center" vertical="top" wrapText="1"/>
    </xf>
    <xf numFmtId="0" fontId="26" fillId="16" borderId="42" xfId="0" applyFont="1" applyFill="1" applyBorder="1" applyAlignment="1">
      <alignment horizontal="left" vertical="center" wrapText="1"/>
    </xf>
    <xf numFmtId="0" fontId="26" fillId="16" borderId="27" xfId="0" applyFont="1" applyFill="1" applyBorder="1" applyAlignment="1">
      <alignment horizontal="left" vertical="center" wrapText="1"/>
    </xf>
    <xf numFmtId="0" fontId="4" fillId="0" borderId="42" xfId="1" applyFont="1" applyBorder="1" applyAlignment="1">
      <alignment horizontal="left" vertical="top" wrapText="1"/>
    </xf>
    <xf numFmtId="0" fontId="4" fillId="0" borderId="37" xfId="1" applyFont="1" applyBorder="1" applyAlignment="1">
      <alignment horizontal="left" vertical="top" wrapText="1"/>
    </xf>
    <xf numFmtId="0" fontId="4" fillId="13" borderId="70" xfId="0" applyFont="1" applyFill="1" applyBorder="1" applyAlignment="1">
      <alignment horizontal="left" vertical="top" wrapText="1"/>
    </xf>
    <xf numFmtId="0" fontId="4" fillId="13" borderId="37" xfId="0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/>
    </xf>
    <xf numFmtId="0" fontId="4" fillId="0" borderId="34" xfId="0" applyFont="1" applyFill="1" applyBorder="1" applyAlignment="1">
      <alignment horizontal="left" vertical="top"/>
    </xf>
    <xf numFmtId="0" fontId="7" fillId="9" borderId="44" xfId="0" applyFont="1" applyFill="1" applyBorder="1" applyAlignment="1">
      <alignment horizontal="center" vertical="top" wrapText="1"/>
    </xf>
    <xf numFmtId="0" fontId="7" fillId="9" borderId="14" xfId="0" applyFont="1" applyFill="1" applyBorder="1" applyAlignment="1">
      <alignment horizontal="center" vertical="top" wrapText="1"/>
    </xf>
    <xf numFmtId="0" fontId="7" fillId="9" borderId="43" xfId="0" applyFont="1" applyFill="1" applyBorder="1" applyAlignment="1">
      <alignment horizontal="center" vertical="top" wrapText="1"/>
    </xf>
    <xf numFmtId="0" fontId="7" fillId="9" borderId="28" xfId="0" applyFont="1" applyFill="1" applyBorder="1" applyAlignment="1">
      <alignment horizontal="center" vertical="top" wrapText="1"/>
    </xf>
    <xf numFmtId="0" fontId="7" fillId="9" borderId="0" xfId="0" applyFont="1" applyFill="1" applyBorder="1" applyAlignment="1">
      <alignment horizontal="center" vertical="top" wrapText="1"/>
    </xf>
    <xf numFmtId="0" fontId="7" fillId="9" borderId="30" xfId="0" applyFont="1" applyFill="1" applyBorder="1" applyAlignment="1">
      <alignment horizontal="center" vertical="top" wrapText="1"/>
    </xf>
    <xf numFmtId="0" fontId="7" fillId="9" borderId="49" xfId="0" applyFont="1" applyFill="1" applyBorder="1" applyAlignment="1">
      <alignment horizontal="center" vertical="top" wrapText="1"/>
    </xf>
    <xf numFmtId="0" fontId="7" fillId="9" borderId="13" xfId="0" applyFont="1" applyFill="1" applyBorder="1" applyAlignment="1">
      <alignment horizontal="center" vertical="top" wrapText="1"/>
    </xf>
    <xf numFmtId="0" fontId="7" fillId="9" borderId="48" xfId="0" applyFont="1" applyFill="1" applyBorder="1" applyAlignment="1">
      <alignment horizontal="center" vertical="top" wrapText="1"/>
    </xf>
    <xf numFmtId="49" fontId="4" fillId="0" borderId="49" xfId="0" applyNumberFormat="1" applyFont="1" applyBorder="1" applyAlignment="1">
      <alignment horizontal="center" vertical="top" wrapText="1"/>
    </xf>
    <xf numFmtId="49" fontId="7" fillId="9" borderId="43" xfId="1" applyNumberFormat="1" applyFont="1" applyFill="1" applyBorder="1" applyAlignment="1">
      <alignment horizontal="center" vertical="top"/>
    </xf>
    <xf numFmtId="49" fontId="7" fillId="9" borderId="30" xfId="1" applyNumberFormat="1" applyFont="1" applyFill="1" applyBorder="1" applyAlignment="1">
      <alignment horizontal="center" vertical="top"/>
    </xf>
    <xf numFmtId="49" fontId="7" fillId="9" borderId="48" xfId="1" applyNumberFormat="1" applyFont="1" applyFill="1" applyBorder="1" applyAlignment="1">
      <alignment horizontal="center" vertical="top"/>
    </xf>
    <xf numFmtId="0" fontId="6" fillId="9" borderId="44" xfId="1" applyFont="1" applyFill="1" applyBorder="1" applyAlignment="1">
      <alignment horizontal="center" vertical="center" textRotation="90" wrapText="1"/>
    </xf>
    <xf numFmtId="0" fontId="6" fillId="9" borderId="28" xfId="1" applyFont="1" applyFill="1" applyBorder="1" applyAlignment="1">
      <alignment horizontal="center" vertical="center" textRotation="90" wrapText="1"/>
    </xf>
    <xf numFmtId="0" fontId="6" fillId="9" borderId="49" xfId="1" applyFont="1" applyFill="1" applyBorder="1" applyAlignment="1">
      <alignment horizontal="center" vertical="center" textRotation="90" wrapText="1"/>
    </xf>
    <xf numFmtId="49" fontId="4" fillId="0" borderId="44" xfId="0" applyNumberFormat="1" applyFont="1" applyBorder="1" applyAlignment="1">
      <alignment horizontal="left" vertical="top" wrapText="1"/>
    </xf>
    <xf numFmtId="49" fontId="4" fillId="0" borderId="28" xfId="0" applyNumberFormat="1" applyFont="1" applyBorder="1" applyAlignment="1">
      <alignment horizontal="left" vertical="top" wrapText="1"/>
    </xf>
    <xf numFmtId="49" fontId="4" fillId="0" borderId="49" xfId="0" applyNumberFormat="1" applyFont="1" applyBorder="1" applyAlignment="1">
      <alignment horizontal="left" vertical="top" wrapText="1"/>
    </xf>
    <xf numFmtId="164" fontId="4" fillId="10" borderId="62" xfId="0" applyNumberFormat="1" applyFont="1" applyFill="1" applyBorder="1" applyAlignment="1">
      <alignment horizontal="left" vertical="top" wrapText="1"/>
    </xf>
    <xf numFmtId="164" fontId="4" fillId="10" borderId="34" xfId="0" applyNumberFormat="1" applyFont="1" applyFill="1" applyBorder="1" applyAlignment="1">
      <alignment horizontal="left" vertical="top" wrapText="1"/>
    </xf>
    <xf numFmtId="0" fontId="4" fillId="0" borderId="50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horizontal="center" vertical="top" wrapText="1"/>
    </xf>
    <xf numFmtId="49" fontId="4" fillId="0" borderId="38" xfId="0" applyNumberFormat="1" applyFont="1" applyBorder="1" applyAlignment="1">
      <alignment horizontal="left" vertical="top" wrapText="1"/>
    </xf>
    <xf numFmtId="49" fontId="4" fillId="0" borderId="26" xfId="0" applyNumberFormat="1" applyFont="1" applyBorder="1" applyAlignment="1">
      <alignment horizontal="left" vertical="top" wrapText="1"/>
    </xf>
    <xf numFmtId="0" fontId="14" fillId="7" borderId="3" xfId="1" applyFont="1" applyFill="1" applyBorder="1" applyAlignment="1">
      <alignment horizontal="left" vertical="top" wrapText="1"/>
    </xf>
    <xf numFmtId="0" fontId="14" fillId="7" borderId="2" xfId="1" applyFont="1" applyFill="1" applyBorder="1" applyAlignment="1">
      <alignment horizontal="left" vertical="top" wrapText="1"/>
    </xf>
    <xf numFmtId="0" fontId="14" fillId="7" borderId="15" xfId="1" applyFont="1" applyFill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49" fontId="7" fillId="0" borderId="38" xfId="1" applyNumberFormat="1" applyFont="1" applyFill="1" applyBorder="1" applyAlignment="1">
      <alignment horizontal="center" vertical="center" textRotation="90"/>
    </xf>
    <xf numFmtId="49" fontId="7" fillId="0" borderId="26" xfId="1" applyNumberFormat="1" applyFont="1" applyFill="1" applyBorder="1" applyAlignment="1">
      <alignment horizontal="center" vertical="center" textRotation="90"/>
    </xf>
    <xf numFmtId="49" fontId="7" fillId="0" borderId="4" xfId="1" applyNumberFormat="1" applyFont="1" applyFill="1" applyBorder="1" applyAlignment="1">
      <alignment horizontal="center" vertical="center" textRotation="90"/>
    </xf>
    <xf numFmtId="0" fontId="4" fillId="11" borderId="56" xfId="0" applyFont="1" applyFill="1" applyBorder="1" applyAlignment="1">
      <alignment horizontal="left" vertical="top" wrapText="1"/>
    </xf>
    <xf numFmtId="49" fontId="4" fillId="9" borderId="0" xfId="1" applyNumberFormat="1" applyFont="1" applyFill="1" applyBorder="1" applyAlignment="1">
      <alignment horizontal="center" vertical="top"/>
    </xf>
    <xf numFmtId="49" fontId="4" fillId="9" borderId="13" xfId="1" applyNumberFormat="1" applyFont="1" applyFill="1" applyBorder="1" applyAlignment="1">
      <alignment horizontal="center" vertical="top"/>
    </xf>
    <xf numFmtId="0" fontId="4" fillId="11" borderId="29" xfId="0" applyFont="1" applyFill="1" applyBorder="1" applyAlignment="1">
      <alignment horizontal="left" vertical="top" wrapText="1"/>
    </xf>
    <xf numFmtId="49" fontId="4" fillId="11" borderId="14" xfId="1" applyNumberFormat="1" applyFont="1" applyFill="1" applyBorder="1" applyAlignment="1">
      <alignment horizontal="left" vertical="top" wrapText="1"/>
    </xf>
    <xf numFmtId="49" fontId="4" fillId="11" borderId="0" xfId="1" applyNumberFormat="1" applyFont="1" applyFill="1" applyBorder="1" applyAlignment="1">
      <alignment horizontal="left" vertical="top" wrapText="1"/>
    </xf>
    <xf numFmtId="49" fontId="4" fillId="11" borderId="13" xfId="1" applyNumberFormat="1" applyFont="1" applyFill="1" applyBorder="1" applyAlignment="1">
      <alignment horizontal="left" vertical="top" wrapText="1"/>
    </xf>
    <xf numFmtId="0" fontId="4" fillId="13" borderId="42" xfId="0" applyFont="1" applyFill="1" applyBorder="1" applyAlignment="1">
      <alignment horizontal="left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left" vertical="top" wrapText="1"/>
    </xf>
    <xf numFmtId="0" fontId="7" fillId="9" borderId="44" xfId="0" applyFont="1" applyFill="1" applyBorder="1" applyAlignment="1">
      <alignment horizontal="left" vertical="top" wrapText="1"/>
    </xf>
    <xf numFmtId="0" fontId="7" fillId="9" borderId="14" xfId="0" applyFont="1" applyFill="1" applyBorder="1" applyAlignment="1">
      <alignment horizontal="left" vertical="top" wrapText="1"/>
    </xf>
    <xf numFmtId="0" fontId="7" fillId="9" borderId="43" xfId="0" applyFont="1" applyFill="1" applyBorder="1" applyAlignment="1">
      <alignment horizontal="left" vertical="top" wrapText="1"/>
    </xf>
    <xf numFmtId="0" fontId="7" fillId="9" borderId="28" xfId="0" applyFont="1" applyFill="1" applyBorder="1" applyAlignment="1">
      <alignment horizontal="left" vertical="top" wrapText="1"/>
    </xf>
    <xf numFmtId="0" fontId="7" fillId="9" borderId="0" xfId="0" applyFont="1" applyFill="1" applyBorder="1" applyAlignment="1">
      <alignment horizontal="left" vertical="top" wrapText="1"/>
    </xf>
    <xf numFmtId="0" fontId="7" fillId="9" borderId="30" xfId="0" applyFont="1" applyFill="1" applyBorder="1" applyAlignment="1">
      <alignment horizontal="left" vertical="top" wrapText="1"/>
    </xf>
    <xf numFmtId="0" fontId="7" fillId="9" borderId="49" xfId="0" applyFont="1" applyFill="1" applyBorder="1" applyAlignment="1">
      <alignment horizontal="left" vertical="top" wrapText="1"/>
    </xf>
    <xf numFmtId="0" fontId="7" fillId="9" borderId="13" xfId="0" applyFont="1" applyFill="1" applyBorder="1" applyAlignment="1">
      <alignment horizontal="left" vertical="top" wrapText="1"/>
    </xf>
    <xf numFmtId="0" fontId="7" fillId="9" borderId="48" xfId="0" applyFont="1" applyFill="1" applyBorder="1" applyAlignment="1">
      <alignment horizontal="left" vertical="top" wrapText="1"/>
    </xf>
    <xf numFmtId="0" fontId="4" fillId="0" borderId="38" xfId="5" applyFont="1" applyFill="1" applyBorder="1" applyAlignment="1">
      <alignment horizontal="left" vertical="top" wrapText="1"/>
    </xf>
    <xf numFmtId="0" fontId="4" fillId="0" borderId="4" xfId="5" applyFont="1" applyFill="1" applyBorder="1" applyAlignment="1">
      <alignment horizontal="left" vertical="top" wrapText="1"/>
    </xf>
    <xf numFmtId="0" fontId="4" fillId="0" borderId="33" xfId="0" applyFont="1" applyBorder="1" applyAlignment="1">
      <alignment horizontal="center" vertical="center" wrapText="1"/>
    </xf>
    <xf numFmtId="0" fontId="4" fillId="11" borderId="26" xfId="1" applyFont="1" applyFill="1" applyBorder="1" applyAlignment="1">
      <alignment horizontal="left" vertical="top" wrapText="1"/>
    </xf>
    <xf numFmtId="0" fontId="6" fillId="9" borderId="43" xfId="1" applyFont="1" applyFill="1" applyBorder="1" applyAlignment="1">
      <alignment horizontal="center" vertical="center" textRotation="90" wrapText="1"/>
    </xf>
    <xf numFmtId="0" fontId="6" fillId="9" borderId="30" xfId="1" applyFont="1" applyFill="1" applyBorder="1" applyAlignment="1">
      <alignment horizontal="center" vertical="center" textRotation="90" wrapText="1"/>
    </xf>
    <xf numFmtId="0" fontId="6" fillId="9" borderId="48" xfId="1" applyFont="1" applyFill="1" applyBorder="1" applyAlignment="1">
      <alignment horizontal="center" vertical="center" textRotation="90" wrapText="1"/>
    </xf>
    <xf numFmtId="49" fontId="7" fillId="11" borderId="0" xfId="1" applyNumberFormat="1" applyFont="1" applyFill="1" applyBorder="1" applyAlignment="1">
      <alignment horizontal="center" vertical="top"/>
    </xf>
    <xf numFmtId="49" fontId="7" fillId="11" borderId="13" xfId="1" applyNumberFormat="1" applyFont="1" applyFill="1" applyBorder="1" applyAlignment="1">
      <alignment horizontal="center" vertical="top"/>
    </xf>
    <xf numFmtId="0" fontId="4" fillId="11" borderId="28" xfId="0" applyFont="1" applyFill="1" applyBorder="1" applyAlignment="1">
      <alignment horizontal="left" vertical="top" wrapText="1"/>
    </xf>
    <xf numFmtId="49" fontId="7" fillId="9" borderId="44" xfId="1" applyNumberFormat="1" applyFont="1" applyFill="1" applyBorder="1" applyAlignment="1">
      <alignment horizontal="center" vertical="top" wrapText="1"/>
    </xf>
    <xf numFmtId="49" fontId="7" fillId="9" borderId="14" xfId="1" applyNumberFormat="1" applyFont="1" applyFill="1" applyBorder="1" applyAlignment="1">
      <alignment horizontal="center" vertical="top" wrapText="1"/>
    </xf>
    <xf numFmtId="49" fontId="7" fillId="9" borderId="43" xfId="1" applyNumberFormat="1" applyFont="1" applyFill="1" applyBorder="1" applyAlignment="1">
      <alignment horizontal="center" vertical="top" wrapText="1"/>
    </xf>
    <xf numFmtId="49" fontId="7" fillId="9" borderId="28" xfId="1" applyNumberFormat="1" applyFont="1" applyFill="1" applyBorder="1" applyAlignment="1">
      <alignment horizontal="center" vertical="top" wrapText="1"/>
    </xf>
    <xf numFmtId="49" fontId="7" fillId="9" borderId="0" xfId="1" applyNumberFormat="1" applyFont="1" applyFill="1" applyBorder="1" applyAlignment="1">
      <alignment horizontal="center" vertical="top" wrapText="1"/>
    </xf>
    <xf numFmtId="49" fontId="7" fillId="9" borderId="30" xfId="1" applyNumberFormat="1" applyFont="1" applyFill="1" applyBorder="1" applyAlignment="1">
      <alignment horizontal="center" vertical="top" wrapText="1"/>
    </xf>
    <xf numFmtId="49" fontId="7" fillId="9" borderId="49" xfId="1" applyNumberFormat="1" applyFont="1" applyFill="1" applyBorder="1" applyAlignment="1">
      <alignment horizontal="center" vertical="top" wrapText="1"/>
    </xf>
    <xf numFmtId="49" fontId="7" fillId="9" borderId="13" xfId="1" applyNumberFormat="1" applyFont="1" applyFill="1" applyBorder="1" applyAlignment="1">
      <alignment horizontal="center" vertical="top" wrapText="1"/>
    </xf>
    <xf numFmtId="49" fontId="7" fillId="9" borderId="48" xfId="1" applyNumberFormat="1" applyFont="1" applyFill="1" applyBorder="1" applyAlignment="1">
      <alignment horizontal="center" vertical="top" wrapText="1"/>
    </xf>
    <xf numFmtId="49" fontId="7" fillId="0" borderId="49" xfId="1" applyNumberFormat="1" applyFont="1" applyFill="1" applyBorder="1" applyAlignment="1">
      <alignment horizontal="center" vertical="top"/>
    </xf>
    <xf numFmtId="49" fontId="7" fillId="0" borderId="13" xfId="1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left" vertical="top" wrapText="1"/>
    </xf>
    <xf numFmtId="0" fontId="7" fillId="9" borderId="38" xfId="1" applyFont="1" applyFill="1" applyBorder="1" applyAlignment="1">
      <alignment horizontal="center" vertical="center" textRotation="90" wrapText="1"/>
    </xf>
    <xf numFmtId="0" fontId="7" fillId="9" borderId="26" xfId="1" applyFont="1" applyFill="1" applyBorder="1" applyAlignment="1">
      <alignment horizontal="center" vertical="center" textRotation="90" wrapText="1"/>
    </xf>
    <xf numFmtId="0" fontId="7" fillId="9" borderId="4" xfId="1" applyFont="1" applyFill="1" applyBorder="1" applyAlignment="1">
      <alignment horizontal="center" vertical="center" textRotation="90" wrapText="1"/>
    </xf>
    <xf numFmtId="49" fontId="7" fillId="9" borderId="30" xfId="1" applyNumberFormat="1" applyFont="1" applyFill="1" applyBorder="1" applyAlignment="1">
      <alignment horizontal="center" vertical="center" textRotation="90"/>
    </xf>
    <xf numFmtId="49" fontId="7" fillId="9" borderId="48" xfId="1" applyNumberFormat="1" applyFont="1" applyFill="1" applyBorder="1" applyAlignment="1">
      <alignment horizontal="center" vertical="center" textRotation="90"/>
    </xf>
    <xf numFmtId="49" fontId="7" fillId="9" borderId="43" xfId="1" applyNumberFormat="1" applyFont="1" applyFill="1" applyBorder="1" applyAlignment="1">
      <alignment horizontal="center" vertical="center" textRotation="90"/>
    </xf>
    <xf numFmtId="49" fontId="7" fillId="9" borderId="44" xfId="1" applyNumberFormat="1" applyFont="1" applyFill="1" applyBorder="1" applyAlignment="1">
      <alignment horizontal="center" vertical="center" textRotation="90"/>
    </xf>
    <xf numFmtId="49" fontId="7" fillId="9" borderId="28" xfId="1" applyNumberFormat="1" applyFont="1" applyFill="1" applyBorder="1" applyAlignment="1">
      <alignment horizontal="center" vertical="center" textRotation="90"/>
    </xf>
    <xf numFmtId="49" fontId="7" fillId="9" borderId="49" xfId="1" applyNumberFormat="1" applyFont="1" applyFill="1" applyBorder="1" applyAlignment="1">
      <alignment horizontal="center" vertical="center" textRotation="90"/>
    </xf>
    <xf numFmtId="49" fontId="7" fillId="11" borderId="43" xfId="1" applyNumberFormat="1" applyFont="1" applyFill="1" applyBorder="1" applyAlignment="1">
      <alignment horizontal="center" vertical="top"/>
    </xf>
    <xf numFmtId="49" fontId="7" fillId="11" borderId="30" xfId="1" applyNumberFormat="1" applyFont="1" applyFill="1" applyBorder="1" applyAlignment="1">
      <alignment horizontal="center" vertical="top"/>
    </xf>
    <xf numFmtId="49" fontId="7" fillId="11" borderId="48" xfId="1" applyNumberFormat="1" applyFont="1" applyFill="1" applyBorder="1" applyAlignment="1">
      <alignment horizontal="center" vertical="top"/>
    </xf>
    <xf numFmtId="49" fontId="7" fillId="11" borderId="44" xfId="1" applyNumberFormat="1" applyFont="1" applyFill="1" applyBorder="1" applyAlignment="1">
      <alignment horizontal="center" vertical="top"/>
    </xf>
    <xf numFmtId="49" fontId="7" fillId="11" borderId="28" xfId="1" applyNumberFormat="1" applyFont="1" applyFill="1" applyBorder="1" applyAlignment="1">
      <alignment horizontal="center" vertical="top"/>
    </xf>
    <xf numFmtId="49" fontId="7" fillId="8" borderId="41" xfId="1" applyNumberFormat="1" applyFont="1" applyFill="1" applyBorder="1" applyAlignment="1">
      <alignment horizontal="center" vertical="top"/>
    </xf>
    <xf numFmtId="49" fontId="7" fillId="11" borderId="49" xfId="1" applyNumberFormat="1" applyFont="1" applyFill="1" applyBorder="1" applyAlignment="1">
      <alignment horizontal="center" vertical="top"/>
    </xf>
    <xf numFmtId="49" fontId="7" fillId="0" borderId="44" xfId="1" applyNumberFormat="1" applyFont="1" applyFill="1" applyBorder="1" applyAlignment="1">
      <alignment horizontal="center" vertical="top"/>
    </xf>
    <xf numFmtId="49" fontId="7" fillId="0" borderId="14" xfId="1" applyNumberFormat="1" applyFont="1" applyFill="1" applyBorder="1" applyAlignment="1">
      <alignment horizontal="center" vertical="top"/>
    </xf>
    <xf numFmtId="49" fontId="7" fillId="0" borderId="43" xfId="1" applyNumberFormat="1" applyFont="1" applyFill="1" applyBorder="1" applyAlignment="1">
      <alignment horizontal="center" vertical="top"/>
    </xf>
    <xf numFmtId="49" fontId="7" fillId="0" borderId="30" xfId="1" applyNumberFormat="1" applyFont="1" applyFill="1" applyBorder="1" applyAlignment="1">
      <alignment horizontal="center" vertical="top"/>
    </xf>
    <xf numFmtId="49" fontId="7" fillId="0" borderId="48" xfId="1" applyNumberFormat="1" applyFont="1" applyFill="1" applyBorder="1" applyAlignment="1">
      <alignment horizontal="center" vertical="top"/>
    </xf>
    <xf numFmtId="49" fontId="7" fillId="9" borderId="13" xfId="1" applyNumberFormat="1" applyFont="1" applyFill="1" applyBorder="1" applyAlignment="1">
      <alignment horizontal="center" vertical="top"/>
    </xf>
    <xf numFmtId="49" fontId="7" fillId="9" borderId="0" xfId="1" applyNumberFormat="1" applyFont="1" applyFill="1" applyBorder="1" applyAlignment="1">
      <alignment horizontal="center" vertical="top"/>
    </xf>
    <xf numFmtId="49" fontId="7" fillId="12" borderId="44" xfId="1" applyNumberFormat="1" applyFont="1" applyFill="1" applyBorder="1" applyAlignment="1">
      <alignment horizontal="center" vertical="top"/>
    </xf>
    <xf numFmtId="49" fontId="7" fillId="12" borderId="28" xfId="1" applyNumberFormat="1" applyFont="1" applyFill="1" applyBorder="1" applyAlignment="1">
      <alignment horizontal="center" vertical="top"/>
    </xf>
    <xf numFmtId="49" fontId="7" fillId="12" borderId="49" xfId="1" applyNumberFormat="1" applyFont="1" applyFill="1" applyBorder="1" applyAlignment="1">
      <alignment horizontal="center" vertical="top"/>
    </xf>
    <xf numFmtId="164" fontId="4" fillId="13" borderId="60" xfId="0" applyNumberFormat="1" applyFont="1" applyFill="1" applyBorder="1" applyAlignment="1">
      <alignment horizontal="center" vertical="center" wrapText="1"/>
    </xf>
    <xf numFmtId="0" fontId="4" fillId="13" borderId="34" xfId="0" applyFont="1" applyFill="1" applyBorder="1" applyAlignment="1">
      <alignment horizontal="left" vertical="top" wrapText="1"/>
    </xf>
    <xf numFmtId="0" fontId="4" fillId="11" borderId="14" xfId="0" applyFont="1" applyFill="1" applyBorder="1" applyAlignment="1">
      <alignment horizontal="left" vertical="top" wrapText="1"/>
    </xf>
    <xf numFmtId="0" fontId="4" fillId="11" borderId="0" xfId="0" applyFont="1" applyFill="1" applyBorder="1" applyAlignment="1">
      <alignment horizontal="left" vertical="top" wrapText="1"/>
    </xf>
    <xf numFmtId="0" fontId="4" fillId="11" borderId="13" xfId="0" applyFont="1" applyFill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top"/>
    </xf>
    <xf numFmtId="165" fontId="3" fillId="0" borderId="0" xfId="1" applyNumberFormat="1" applyFont="1" applyFill="1" applyBorder="1" applyAlignment="1">
      <alignment horizontal="center" vertical="top" wrapText="1"/>
    </xf>
    <xf numFmtId="4" fontId="24" fillId="0" borderId="0" xfId="1" applyNumberFormat="1" applyFont="1" applyFill="1" applyBorder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center" vertical="top"/>
    </xf>
    <xf numFmtId="164" fontId="7" fillId="2" borderId="2" xfId="1" applyNumberFormat="1" applyFont="1" applyFill="1" applyBorder="1" applyAlignment="1">
      <alignment horizontal="center" vertical="top"/>
    </xf>
    <xf numFmtId="164" fontId="7" fillId="2" borderId="15" xfId="1" applyNumberFormat="1" applyFont="1" applyFill="1" applyBorder="1" applyAlignment="1">
      <alignment horizontal="center" vertical="top"/>
    </xf>
    <xf numFmtId="49" fontId="7" fillId="7" borderId="17" xfId="1" applyNumberFormat="1" applyFont="1" applyFill="1" applyBorder="1" applyAlignment="1">
      <alignment horizontal="right" vertical="top"/>
    </xf>
    <xf numFmtId="49" fontId="7" fillId="7" borderId="2" xfId="1" applyNumberFormat="1" applyFont="1" applyFill="1" applyBorder="1" applyAlignment="1">
      <alignment horizontal="right" vertical="top"/>
    </xf>
    <xf numFmtId="49" fontId="7" fillId="7" borderId="15" xfId="1" applyNumberFormat="1" applyFont="1" applyFill="1" applyBorder="1" applyAlignment="1">
      <alignment horizontal="right" vertical="top"/>
    </xf>
    <xf numFmtId="49" fontId="7" fillId="2" borderId="17" xfId="1" applyNumberFormat="1" applyFont="1" applyFill="1" applyBorder="1" applyAlignment="1">
      <alignment horizontal="right" vertical="top"/>
    </xf>
    <xf numFmtId="49" fontId="7" fillId="2" borderId="2" xfId="1" applyNumberFormat="1" applyFont="1" applyFill="1" applyBorder="1" applyAlignment="1">
      <alignment horizontal="right" vertical="top"/>
    </xf>
    <xf numFmtId="49" fontId="7" fillId="2" borderId="15" xfId="1" applyNumberFormat="1" applyFont="1" applyFill="1" applyBorder="1" applyAlignment="1">
      <alignment horizontal="right" vertical="top"/>
    </xf>
    <xf numFmtId="165" fontId="6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right" vertical="top"/>
    </xf>
    <xf numFmtId="0" fontId="3" fillId="0" borderId="0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left" vertical="top" wrapText="1"/>
    </xf>
    <xf numFmtId="0" fontId="3" fillId="0" borderId="53" xfId="1" applyFont="1" applyBorder="1" applyAlignment="1">
      <alignment horizontal="left" vertical="top" wrapText="1"/>
    </xf>
    <xf numFmtId="0" fontId="1" fillId="0" borderId="51" xfId="1" applyFont="1" applyBorder="1" applyAlignment="1">
      <alignment horizontal="left" vertical="top" wrapText="1"/>
    </xf>
    <xf numFmtId="0" fontId="1" fillId="0" borderId="54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9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0" fontId="3" fillId="0" borderId="9" xfId="1" applyFont="1" applyFill="1" applyBorder="1" applyAlignment="1">
      <alignment horizontal="left" vertical="top" wrapText="1"/>
    </xf>
    <xf numFmtId="0" fontId="3" fillId="0" borderId="8" xfId="1" applyFont="1" applyFill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49" fontId="7" fillId="12" borderId="14" xfId="1" applyNumberFormat="1" applyFont="1" applyFill="1" applyBorder="1" applyAlignment="1">
      <alignment horizontal="center" vertical="top"/>
    </xf>
    <xf numFmtId="49" fontId="7" fillId="12" borderId="0" xfId="1" applyNumberFormat="1" applyFont="1" applyFill="1" applyBorder="1" applyAlignment="1">
      <alignment horizontal="center" vertical="top"/>
    </xf>
    <xf numFmtId="49" fontId="7" fillId="9" borderId="3" xfId="1" applyNumberFormat="1" applyFont="1" applyFill="1" applyBorder="1" applyAlignment="1">
      <alignment horizontal="center" vertical="top"/>
    </xf>
    <xf numFmtId="49" fontId="7" fillId="9" borderId="2" xfId="1" applyNumberFormat="1" applyFont="1" applyFill="1" applyBorder="1" applyAlignment="1">
      <alignment horizontal="center" vertical="top"/>
    </xf>
    <xf numFmtId="49" fontId="7" fillId="9" borderId="15" xfId="1" applyNumberFormat="1" applyFont="1" applyFill="1" applyBorder="1" applyAlignment="1">
      <alignment horizontal="center" vertical="top"/>
    </xf>
    <xf numFmtId="0" fontId="7" fillId="0" borderId="3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horizontal="center" vertical="top" wrapText="1"/>
    </xf>
    <xf numFmtId="0" fontId="7" fillId="0" borderId="49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8" xfId="1" applyFont="1" applyFill="1" applyBorder="1" applyAlignment="1">
      <alignment horizontal="center" vertical="top" wrapText="1"/>
    </xf>
    <xf numFmtId="0" fontId="14" fillId="12" borderId="3" xfId="1" applyFont="1" applyFill="1" applyBorder="1" applyAlignment="1">
      <alignment horizontal="left" vertical="top" wrapText="1"/>
    </xf>
    <xf numFmtId="0" fontId="14" fillId="12" borderId="2" xfId="1" applyFont="1" applyFill="1" applyBorder="1" applyAlignment="1">
      <alignment horizontal="left" vertical="top" wrapText="1"/>
    </xf>
    <xf numFmtId="0" fontId="14" fillId="12" borderId="15" xfId="1" applyFont="1" applyFill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7" fillId="0" borderId="0" xfId="1" applyFont="1" applyFill="1" applyAlignment="1">
      <alignment horizontal="center" vertical="center" wrapText="1"/>
    </xf>
    <xf numFmtId="0" fontId="4" fillId="0" borderId="38" xfId="1" applyNumberFormat="1" applyFont="1" applyBorder="1" applyAlignment="1">
      <alignment horizontal="center" vertical="center" textRotation="90" wrapText="1"/>
    </xf>
    <xf numFmtId="0" fontId="4" fillId="0" borderId="26" xfId="1" applyNumberFormat="1" applyFont="1" applyBorder="1" applyAlignment="1">
      <alignment horizontal="center" vertical="center" textRotation="90" wrapText="1"/>
    </xf>
    <xf numFmtId="0" fontId="4" fillId="0" borderId="38" xfId="1" applyNumberFormat="1" applyFont="1" applyBorder="1" applyAlignment="1">
      <alignment horizontal="center" vertical="center" wrapText="1"/>
    </xf>
    <xf numFmtId="0" fontId="4" fillId="0" borderId="26" xfId="1" applyNumberFormat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textRotation="90" wrapText="1"/>
    </xf>
    <xf numFmtId="0" fontId="7" fillId="0" borderId="0" xfId="1" applyFont="1" applyAlignment="1">
      <alignment horizontal="center" vertical="center" wrapText="1"/>
    </xf>
    <xf numFmtId="0" fontId="3" fillId="9" borderId="38" xfId="1" applyFont="1" applyFill="1" applyBorder="1" applyAlignment="1">
      <alignment horizontal="center" vertical="center" textRotation="90" wrapText="1"/>
    </xf>
    <xf numFmtId="0" fontId="3" fillId="9" borderId="4" xfId="1" applyFont="1" applyFill="1" applyBorder="1" applyAlignment="1">
      <alignment horizontal="center" vertical="center" textRotation="90" wrapText="1"/>
    </xf>
    <xf numFmtId="0" fontId="4" fillId="7" borderId="38" xfId="1" applyFont="1" applyFill="1" applyBorder="1" applyAlignment="1">
      <alignment horizontal="center" vertical="center" textRotation="90" wrapText="1"/>
    </xf>
    <xf numFmtId="0" fontId="4" fillId="7" borderId="4" xfId="1" applyFont="1" applyFill="1" applyBorder="1" applyAlignment="1">
      <alignment horizontal="center" vertical="center" textRotation="90" wrapText="1"/>
    </xf>
    <xf numFmtId="0" fontId="4" fillId="12" borderId="43" xfId="1" applyFont="1" applyFill="1" applyBorder="1" applyAlignment="1">
      <alignment horizontal="center" vertical="center" textRotation="90" wrapText="1"/>
    </xf>
    <xf numFmtId="0" fontId="4" fillId="12" borderId="48" xfId="1" applyFont="1" applyFill="1" applyBorder="1" applyAlignment="1">
      <alignment horizontal="center" vertical="center" textRotation="90" wrapText="1"/>
    </xf>
    <xf numFmtId="0" fontId="4" fillId="9" borderId="14" xfId="1" applyFont="1" applyFill="1" applyBorder="1" applyAlignment="1">
      <alignment horizontal="center" vertical="center" textRotation="90" wrapText="1"/>
    </xf>
    <xf numFmtId="0" fontId="4" fillId="9" borderId="0" xfId="1" applyFont="1" applyFill="1" applyBorder="1" applyAlignment="1">
      <alignment horizontal="center" vertical="center" textRotation="90" wrapText="1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 textRotation="90" wrapText="1"/>
    </xf>
    <xf numFmtId="0" fontId="4" fillId="0" borderId="4" xfId="1" applyFont="1" applyFill="1" applyBorder="1" applyAlignment="1">
      <alignment horizontal="center" vertical="center" textRotation="90" wrapText="1"/>
    </xf>
    <xf numFmtId="0" fontId="4" fillId="0" borderId="43" xfId="1" applyFont="1" applyBorder="1" applyAlignment="1">
      <alignment horizontal="center" vertical="center" textRotation="90" wrapText="1"/>
    </xf>
    <xf numFmtId="0" fontId="4" fillId="0" borderId="30" xfId="1" applyFont="1" applyBorder="1" applyAlignment="1">
      <alignment horizontal="center" vertical="center" textRotation="90" wrapText="1"/>
    </xf>
    <xf numFmtId="0" fontId="4" fillId="11" borderId="38" xfId="1" applyFont="1" applyFill="1" applyBorder="1" applyAlignment="1">
      <alignment horizontal="center" vertical="center" textRotation="90" wrapText="1"/>
    </xf>
    <xf numFmtId="0" fontId="4" fillId="11" borderId="4" xfId="1" applyFont="1" applyFill="1" applyBorder="1" applyAlignment="1">
      <alignment horizontal="center" vertical="center" textRotation="90" wrapText="1"/>
    </xf>
    <xf numFmtId="0" fontId="4" fillId="0" borderId="1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7" fillId="0" borderId="38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49" fontId="7" fillId="9" borderId="3" xfId="1" applyNumberFormat="1" applyFont="1" applyFill="1" applyBorder="1" applyAlignment="1">
      <alignment horizontal="left" vertical="top" wrapText="1"/>
    </xf>
    <xf numFmtId="49" fontId="7" fillId="9" borderId="2" xfId="1" applyNumberFormat="1" applyFont="1" applyFill="1" applyBorder="1" applyAlignment="1">
      <alignment horizontal="left" vertical="top" wrapText="1"/>
    </xf>
    <xf numFmtId="49" fontId="7" fillId="9" borderId="15" xfId="1" applyNumberFormat="1" applyFont="1" applyFill="1" applyBorder="1" applyAlignment="1">
      <alignment horizontal="left" vertical="top" wrapText="1"/>
    </xf>
    <xf numFmtId="0" fontId="14" fillId="0" borderId="3" xfId="1" applyFont="1" applyFill="1" applyBorder="1" applyAlignment="1">
      <alignment horizontal="center" vertical="top" wrapText="1"/>
    </xf>
    <xf numFmtId="0" fontId="14" fillId="0" borderId="2" xfId="1" applyFont="1" applyFill="1" applyBorder="1" applyAlignment="1">
      <alignment horizontal="center" vertical="top" wrapText="1"/>
    </xf>
    <xf numFmtId="0" fontId="14" fillId="0" borderId="15" xfId="1" applyFont="1" applyFill="1" applyBorder="1" applyAlignment="1">
      <alignment horizontal="center" vertical="top" wrapText="1"/>
    </xf>
    <xf numFmtId="49" fontId="7" fillId="9" borderId="44" xfId="1" applyNumberFormat="1" applyFont="1" applyFill="1" applyBorder="1" applyAlignment="1">
      <alignment horizontal="center" vertical="top"/>
    </xf>
    <xf numFmtId="49" fontId="7" fillId="9" borderId="28" xfId="1" applyNumberFormat="1" applyFont="1" applyFill="1" applyBorder="1" applyAlignment="1">
      <alignment horizontal="center" vertical="top"/>
    </xf>
    <xf numFmtId="49" fontId="7" fillId="9" borderId="49" xfId="1" applyNumberFormat="1" applyFont="1" applyFill="1" applyBorder="1" applyAlignment="1">
      <alignment horizontal="center" vertical="top"/>
    </xf>
    <xf numFmtId="0" fontId="12" fillId="7" borderId="3" xfId="1" applyFont="1" applyFill="1" applyBorder="1" applyAlignment="1">
      <alignment horizontal="left" vertical="top" wrapText="1"/>
    </xf>
    <xf numFmtId="0" fontId="12" fillId="7" borderId="2" xfId="1" applyFont="1" applyFill="1" applyBorder="1" applyAlignment="1">
      <alignment horizontal="left" vertical="top" wrapText="1"/>
    </xf>
    <xf numFmtId="0" fontId="12" fillId="7" borderId="15" xfId="1" applyFont="1" applyFill="1" applyBorder="1" applyAlignment="1">
      <alignment horizontal="left" vertical="top" wrapText="1"/>
    </xf>
    <xf numFmtId="49" fontId="4" fillId="0" borderId="43" xfId="1" applyNumberFormat="1" applyFont="1" applyFill="1" applyBorder="1" applyAlignment="1">
      <alignment horizontal="center" vertical="center" textRotation="90"/>
    </xf>
    <xf numFmtId="49" fontId="4" fillId="0" borderId="30" xfId="1" applyNumberFormat="1" applyFont="1" applyFill="1" applyBorder="1" applyAlignment="1">
      <alignment horizontal="center" vertical="center" textRotation="90"/>
    </xf>
    <xf numFmtId="49" fontId="4" fillId="0" borderId="48" xfId="1" applyNumberFormat="1" applyFont="1" applyFill="1" applyBorder="1" applyAlignment="1">
      <alignment horizontal="center" vertical="center" textRotation="90"/>
    </xf>
    <xf numFmtId="164" fontId="4" fillId="10" borderId="42" xfId="0" applyNumberFormat="1" applyFont="1" applyFill="1" applyBorder="1" applyAlignment="1">
      <alignment horizontal="left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16" borderId="14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4" fillId="16" borderId="55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14" fillId="9" borderId="43" xfId="1" applyNumberFormat="1" applyFont="1" applyFill="1" applyBorder="1" applyAlignment="1">
      <alignment horizontal="left" vertical="top" wrapText="1"/>
    </xf>
    <xf numFmtId="49" fontId="14" fillId="9" borderId="30" xfId="1" applyNumberFormat="1" applyFont="1" applyFill="1" applyBorder="1" applyAlignment="1">
      <alignment horizontal="left" vertical="top" wrapText="1"/>
    </xf>
    <xf numFmtId="49" fontId="7" fillId="11" borderId="38" xfId="1" applyNumberFormat="1" applyFont="1" applyFill="1" applyBorder="1" applyAlignment="1">
      <alignment horizontal="left" vertical="top"/>
    </xf>
    <xf numFmtId="49" fontId="7" fillId="11" borderId="26" xfId="1" applyNumberFormat="1" applyFont="1" applyFill="1" applyBorder="1" applyAlignment="1">
      <alignment horizontal="left" vertical="top"/>
    </xf>
    <xf numFmtId="49" fontId="7" fillId="11" borderId="4" xfId="1" applyNumberFormat="1" applyFont="1" applyFill="1" applyBorder="1" applyAlignment="1">
      <alignment horizontal="left" vertical="top"/>
    </xf>
    <xf numFmtId="0" fontId="14" fillId="12" borderId="3" xfId="0" applyFont="1" applyFill="1" applyBorder="1" applyAlignment="1">
      <alignment horizontal="left" vertical="top" wrapText="1"/>
    </xf>
    <xf numFmtId="0" fontId="14" fillId="12" borderId="2" xfId="0" applyFont="1" applyFill="1" applyBorder="1" applyAlignment="1">
      <alignment horizontal="left" vertical="top" wrapText="1"/>
    </xf>
    <xf numFmtId="0" fontId="14" fillId="12" borderId="15" xfId="0" applyFont="1" applyFill="1" applyBorder="1" applyAlignment="1">
      <alignment horizontal="left" vertical="top" wrapText="1"/>
    </xf>
    <xf numFmtId="49" fontId="7" fillId="9" borderId="14" xfId="1" applyNumberFormat="1" applyFont="1" applyFill="1" applyBorder="1" applyAlignment="1">
      <alignment horizontal="center" vertical="top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4" fillId="0" borderId="38" xfId="1" applyNumberFormat="1" applyFont="1" applyBorder="1" applyAlignment="1">
      <alignment horizontal="center" vertical="top"/>
    </xf>
    <xf numFmtId="49" fontId="4" fillId="0" borderId="26" xfId="1" applyNumberFormat="1" applyFont="1" applyBorder="1" applyAlignment="1">
      <alignment horizontal="center" vertical="top"/>
    </xf>
    <xf numFmtId="49" fontId="4" fillId="0" borderId="4" xfId="1" applyNumberFormat="1" applyFont="1" applyBorder="1" applyAlignment="1">
      <alignment horizontal="center" vertical="top"/>
    </xf>
    <xf numFmtId="164" fontId="4" fillId="0" borderId="46" xfId="0" applyNumberFormat="1" applyFont="1" applyFill="1" applyBorder="1" applyAlignment="1">
      <alignment horizontal="center" vertical="top" wrapText="1"/>
    </xf>
    <xf numFmtId="164" fontId="4" fillId="0" borderId="57" xfId="0" applyNumberFormat="1" applyFont="1" applyFill="1" applyBorder="1" applyAlignment="1">
      <alignment horizontal="center" vertical="top" wrapText="1"/>
    </xf>
    <xf numFmtId="0" fontId="4" fillId="11" borderId="43" xfId="5" applyFont="1" applyFill="1" applyBorder="1" applyAlignment="1">
      <alignment horizontal="left" vertical="top" wrapText="1"/>
    </xf>
    <xf numFmtId="0" fontId="4" fillId="11" borderId="30" xfId="5" applyFont="1" applyFill="1" applyBorder="1" applyAlignment="1">
      <alignment horizontal="left" vertical="top" wrapText="1"/>
    </xf>
    <xf numFmtId="0" fontId="4" fillId="11" borderId="48" xfId="5" applyFont="1" applyFill="1" applyBorder="1" applyAlignment="1">
      <alignment horizontal="left" vertical="top" wrapText="1"/>
    </xf>
    <xf numFmtId="164" fontId="4" fillId="0" borderId="42" xfId="0" applyNumberFormat="1" applyFont="1" applyFill="1" applyBorder="1" applyAlignment="1">
      <alignment horizontal="left" vertical="top" wrapText="1"/>
    </xf>
    <xf numFmtId="164" fontId="4" fillId="0" borderId="37" xfId="0" applyNumberFormat="1" applyFont="1" applyFill="1" applyBorder="1" applyAlignment="1">
      <alignment horizontal="left" vertical="top" wrapText="1"/>
    </xf>
    <xf numFmtId="0" fontId="14" fillId="9" borderId="43" xfId="0" applyFont="1" applyFill="1" applyBorder="1" applyAlignment="1">
      <alignment horizontal="left" vertical="top" wrapText="1"/>
    </xf>
    <xf numFmtId="0" fontId="14" fillId="9" borderId="30" xfId="0" applyFont="1" applyFill="1" applyBorder="1" applyAlignment="1">
      <alignment horizontal="left" vertical="top" wrapText="1"/>
    </xf>
    <xf numFmtId="0" fontId="14" fillId="9" borderId="48" xfId="0" applyFont="1" applyFill="1" applyBorder="1" applyAlignment="1">
      <alignment horizontal="left" vertical="top" wrapText="1"/>
    </xf>
    <xf numFmtId="49" fontId="7" fillId="8" borderId="14" xfId="1" applyNumberFormat="1" applyFont="1" applyFill="1" applyBorder="1" applyAlignment="1">
      <alignment vertical="top"/>
    </xf>
    <xf numFmtId="49" fontId="30" fillId="11" borderId="38" xfId="1" applyNumberFormat="1" applyFont="1" applyFill="1" applyBorder="1" applyAlignment="1">
      <alignment vertical="top"/>
    </xf>
    <xf numFmtId="0" fontId="31" fillId="11" borderId="38" xfId="0" applyFont="1" applyFill="1" applyBorder="1" applyAlignment="1">
      <alignment horizontal="left" vertical="top" wrapText="1"/>
    </xf>
    <xf numFmtId="49" fontId="7" fillId="0" borderId="26" xfId="1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top"/>
    </xf>
    <xf numFmtId="164" fontId="30" fillId="0" borderId="38" xfId="1" applyNumberFormat="1" applyFont="1" applyFill="1" applyBorder="1" applyAlignment="1">
      <alignment horizontal="center" vertical="top"/>
    </xf>
    <xf numFmtId="0" fontId="31" fillId="13" borderId="62" xfId="0" applyFont="1" applyFill="1" applyBorder="1" applyAlignment="1">
      <alignment horizontal="left" vertical="center" wrapText="1"/>
    </xf>
    <xf numFmtId="164" fontId="31" fillId="13" borderId="73" xfId="0" applyNumberFormat="1" applyFont="1" applyFill="1" applyBorder="1" applyAlignment="1">
      <alignment horizontal="center" vertical="center" wrapText="1"/>
    </xf>
    <xf numFmtId="0" fontId="31" fillId="13" borderId="50" xfId="0" applyFont="1" applyFill="1" applyBorder="1" applyAlignment="1">
      <alignment horizontal="center" vertical="center" wrapText="1"/>
    </xf>
    <xf numFmtId="0" fontId="31" fillId="11" borderId="26" xfId="0" applyFont="1" applyFill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top"/>
    </xf>
    <xf numFmtId="164" fontId="30" fillId="0" borderId="12" xfId="1" applyNumberFormat="1" applyFont="1" applyFill="1" applyBorder="1" applyAlignment="1">
      <alignment horizontal="center" vertical="top"/>
    </xf>
    <xf numFmtId="0" fontId="32" fillId="0" borderId="27" xfId="1" applyFont="1" applyBorder="1" applyAlignment="1">
      <alignment vertical="top"/>
    </xf>
    <xf numFmtId="0" fontId="31" fillId="0" borderId="41" xfId="1" applyFont="1" applyBorder="1" applyAlignment="1">
      <alignment vertical="top"/>
    </xf>
    <xf numFmtId="0" fontId="31" fillId="0" borderId="30" xfId="1" applyFont="1" applyBorder="1" applyAlignment="1">
      <alignment vertical="top"/>
    </xf>
    <xf numFmtId="0" fontId="13" fillId="0" borderId="56" xfId="0" applyFont="1" applyBorder="1" applyAlignment="1">
      <alignment horizontal="center" vertical="top"/>
    </xf>
    <xf numFmtId="164" fontId="30" fillId="0" borderId="26" xfId="1" applyNumberFormat="1" applyFont="1" applyFill="1" applyBorder="1" applyAlignment="1">
      <alignment horizontal="center" vertical="top"/>
    </xf>
    <xf numFmtId="0" fontId="31" fillId="11" borderId="4" xfId="0" applyFont="1" applyFill="1" applyBorder="1" applyAlignment="1">
      <alignment horizontal="left" vertical="top" wrapText="1"/>
    </xf>
    <xf numFmtId="164" fontId="30" fillId="4" borderId="1" xfId="1" applyNumberFormat="1" applyFont="1" applyFill="1" applyBorder="1" applyAlignment="1">
      <alignment horizontal="center" vertical="top"/>
    </xf>
    <xf numFmtId="0" fontId="32" fillId="0" borderId="18" xfId="1" applyFont="1" applyBorder="1" applyAlignment="1">
      <alignment vertical="top"/>
    </xf>
    <xf numFmtId="0" fontId="31" fillId="0" borderId="63" xfId="1" applyFont="1" applyBorder="1" applyAlignment="1">
      <alignment vertical="top"/>
    </xf>
    <xf numFmtId="0" fontId="31" fillId="0" borderId="48" xfId="1" applyFont="1" applyBorder="1" applyAlignment="1">
      <alignment vertical="top"/>
    </xf>
    <xf numFmtId="0" fontId="13" fillId="0" borderId="10" xfId="0" applyFont="1" applyBorder="1" applyAlignment="1">
      <alignment horizontal="center" vertical="top"/>
    </xf>
    <xf numFmtId="164" fontId="30" fillId="0" borderId="10" xfId="1" applyNumberFormat="1" applyFont="1" applyFill="1" applyBorder="1" applyAlignment="1">
      <alignment horizontal="center" vertical="top"/>
    </xf>
    <xf numFmtId="0" fontId="31" fillId="0" borderId="34" xfId="1" applyFont="1" applyBorder="1" applyAlignment="1">
      <alignment vertical="top"/>
    </xf>
    <xf numFmtId="164" fontId="31" fillId="13" borderId="60" xfId="0" applyNumberFormat="1" applyFont="1" applyFill="1" applyBorder="1" applyAlignment="1">
      <alignment horizontal="center" vertical="center" wrapText="1"/>
    </xf>
    <xf numFmtId="0" fontId="31" fillId="13" borderId="11" xfId="0" applyFont="1" applyFill="1" applyBorder="1" applyAlignment="1">
      <alignment horizontal="center" vertical="top" wrapText="1"/>
    </xf>
    <xf numFmtId="49" fontId="7" fillId="8" borderId="13" xfId="1" applyNumberFormat="1" applyFont="1" applyFill="1" applyBorder="1" applyAlignment="1">
      <alignment vertical="top"/>
    </xf>
    <xf numFmtId="49" fontId="7" fillId="0" borderId="4" xfId="1" applyNumberFormat="1" applyFont="1" applyBorder="1" applyAlignment="1">
      <alignment horizontal="center" vertical="center"/>
    </xf>
    <xf numFmtId="164" fontId="30" fillId="4" borderId="4" xfId="1" applyNumberFormat="1" applyFont="1" applyFill="1" applyBorder="1" applyAlignment="1">
      <alignment horizontal="center" vertical="top"/>
    </xf>
    <xf numFmtId="0" fontId="4" fillId="13" borderId="65" xfId="0" applyFont="1" applyFill="1" applyBorder="1" applyAlignment="1">
      <alignment horizontal="center" vertical="top" wrapText="1"/>
    </xf>
    <xf numFmtId="0" fontId="4" fillId="13" borderId="11" xfId="0" applyFont="1" applyFill="1" applyBorder="1" applyAlignment="1">
      <alignment horizontal="center" vertical="top" wrapText="1"/>
    </xf>
    <xf numFmtId="164" fontId="4" fillId="10" borderId="42" xfId="0" applyNumberFormat="1" applyFont="1" applyFill="1" applyBorder="1" applyAlignment="1">
      <alignment horizontal="left" vertical="top" wrapText="1"/>
    </xf>
    <xf numFmtId="164" fontId="4" fillId="10" borderId="18" xfId="0" applyNumberFormat="1" applyFont="1" applyFill="1" applyBorder="1" applyAlignment="1">
      <alignment horizontal="left" vertical="top" wrapText="1"/>
    </xf>
    <xf numFmtId="164" fontId="4" fillId="10" borderId="27" xfId="0" applyNumberFormat="1" applyFont="1" applyFill="1" applyBorder="1" applyAlignment="1">
      <alignment horizontal="left" vertical="top" wrapText="1"/>
    </xf>
    <xf numFmtId="164" fontId="4" fillId="10" borderId="37" xfId="0" applyNumberFormat="1" applyFont="1" applyFill="1" applyBorder="1" applyAlignment="1">
      <alignment horizontal="left" vertical="top" wrapText="1"/>
    </xf>
    <xf numFmtId="164" fontId="4" fillId="13" borderId="46" xfId="0" applyNumberFormat="1" applyFont="1" applyFill="1" applyBorder="1" applyAlignment="1">
      <alignment horizontal="center" vertical="center" wrapText="1"/>
    </xf>
    <xf numFmtId="164" fontId="4" fillId="13" borderId="57" xfId="0" applyNumberFormat="1" applyFont="1" applyFill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top"/>
    </xf>
    <xf numFmtId="0" fontId="4" fillId="0" borderId="35" xfId="1" applyFont="1" applyBorder="1" applyAlignment="1">
      <alignment horizontal="center" vertical="top"/>
    </xf>
    <xf numFmtId="164" fontId="4" fillId="0" borderId="61" xfId="1" applyNumberFormat="1" applyFont="1" applyFill="1" applyBorder="1" applyAlignment="1">
      <alignment horizontal="center" vertical="top"/>
    </xf>
    <xf numFmtId="164" fontId="4" fillId="0" borderId="3" xfId="1" applyNumberFormat="1" applyFont="1" applyFill="1" applyBorder="1" applyAlignment="1">
      <alignment horizontal="center" vertical="top"/>
    </xf>
    <xf numFmtId="49" fontId="7" fillId="12" borderId="63" xfId="1" applyNumberFormat="1" applyFont="1" applyFill="1" applyBorder="1" applyAlignment="1">
      <alignment vertical="top"/>
    </xf>
    <xf numFmtId="167" fontId="7" fillId="0" borderId="44" xfId="7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vertical="center" wrapText="1"/>
    </xf>
    <xf numFmtId="164" fontId="4" fillId="10" borderId="73" xfId="0" applyNumberFormat="1" applyFont="1" applyFill="1" applyBorder="1" applyAlignment="1">
      <alignment horizontal="center" wrapText="1"/>
    </xf>
    <xf numFmtId="0" fontId="4" fillId="0" borderId="50" xfId="0" applyFont="1" applyBorder="1" applyAlignment="1">
      <alignment horizontal="center"/>
    </xf>
    <xf numFmtId="49" fontId="7" fillId="0" borderId="12" xfId="1" applyNumberFormat="1" applyFont="1" applyFill="1" applyBorder="1" applyAlignment="1">
      <alignment vertical="top"/>
    </xf>
    <xf numFmtId="49" fontId="7" fillId="0" borderId="28" xfId="1" applyNumberFormat="1" applyFont="1" applyFill="1" applyBorder="1" applyAlignment="1">
      <alignment vertical="top"/>
    </xf>
    <xf numFmtId="49" fontId="7" fillId="0" borderId="21" xfId="1" applyNumberFormat="1" applyFont="1" applyFill="1" applyBorder="1" applyAlignment="1">
      <alignment vertical="top"/>
    </xf>
    <xf numFmtId="164" fontId="4" fillId="10" borderId="18" xfId="0" applyNumberFormat="1" applyFont="1" applyFill="1" applyBorder="1" applyAlignment="1">
      <alignment horizontal="left" vertical="center" wrapText="1"/>
    </xf>
    <xf numFmtId="164" fontId="4" fillId="10" borderId="19" xfId="0" applyNumberFormat="1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top"/>
    </xf>
    <xf numFmtId="2" fontId="4" fillId="0" borderId="44" xfId="1" applyNumberFormat="1" applyFont="1" applyFill="1" applyBorder="1" applyAlignment="1">
      <alignment horizontal="center" vertical="top"/>
    </xf>
    <xf numFmtId="0" fontId="4" fillId="9" borderId="61" xfId="1" applyFont="1" applyFill="1" applyBorder="1" applyAlignment="1">
      <alignment horizontal="center" vertical="top"/>
    </xf>
    <xf numFmtId="0" fontId="12" fillId="9" borderId="13" xfId="0" applyFont="1" applyFill="1" applyBorder="1" applyAlignment="1">
      <alignment horizontal="center" vertical="top"/>
    </xf>
    <xf numFmtId="164" fontId="4" fillId="9" borderId="4" xfId="1" applyNumberFormat="1" applyFont="1" applyFill="1" applyBorder="1" applyAlignment="1">
      <alignment horizontal="center" vertical="top"/>
    </xf>
    <xf numFmtId="0" fontId="4" fillId="13" borderId="22" xfId="0" applyFont="1" applyFill="1" applyBorder="1" applyAlignment="1">
      <alignment wrapText="1"/>
    </xf>
    <xf numFmtId="164" fontId="10" fillId="13" borderId="66" xfId="0" applyNumberFormat="1" applyFont="1" applyFill="1" applyBorder="1" applyAlignment="1">
      <alignment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49" fontId="7" fillId="0" borderId="38" xfId="1" applyNumberFormat="1" applyFont="1" applyBorder="1" applyAlignment="1">
      <alignment horizontal="center" vertical="center"/>
    </xf>
    <xf numFmtId="49" fontId="4" fillId="0" borderId="26" xfId="1" applyNumberFormat="1" applyFont="1" applyFill="1" applyBorder="1" applyAlignment="1">
      <alignment vertical="center" textRotation="90"/>
    </xf>
    <xf numFmtId="49" fontId="7" fillId="0" borderId="38" xfId="1" applyNumberFormat="1" applyFont="1" applyFill="1" applyBorder="1" applyAlignment="1">
      <alignment horizontal="center" vertical="center"/>
    </xf>
    <xf numFmtId="49" fontId="7" fillId="0" borderId="26" xfId="1" applyNumberFormat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/>
    </xf>
  </cellXfs>
  <cellStyles count="9">
    <cellStyle name="Geras" xfId="6" builtinId="26"/>
    <cellStyle name="Įprastas" xfId="0" builtinId="0"/>
    <cellStyle name="Įprastas 2" xfId="5"/>
    <cellStyle name="Įprastas 2 2" xfId="8"/>
    <cellStyle name="Įprastas 3" xfId="4"/>
    <cellStyle name="Įprastas 4" xfId="1"/>
    <cellStyle name="Įprastas 5" xfId="2"/>
    <cellStyle name="Kablelis" xfId="7" builtinId="3"/>
    <cellStyle name="Procentai" xfId="3" builtinId="5"/>
  </cellStyles>
  <dxfs count="0"/>
  <tableStyles count="0" defaultTableStyle="TableStyleMedium2" defaultPivotStyle="PivotStyleLight16"/>
  <colors>
    <mruColors>
      <color rgb="FFFFCCFF"/>
      <color rgb="FFCCFFCC"/>
      <color rgb="FFB3EB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04"/>
  <sheetViews>
    <sheetView tabSelected="1" zoomScale="90" zoomScaleNormal="90" zoomScaleSheetLayoutView="110" workbookViewId="0">
      <selection activeCell="U491" sqref="U491"/>
    </sheetView>
  </sheetViews>
  <sheetFormatPr defaultColWidth="9.140625" defaultRowHeight="12.75" x14ac:dyDescent="0.25"/>
  <cols>
    <col min="1" max="1" width="2.7109375" style="312" customWidth="1"/>
    <col min="2" max="5" width="2.7109375" style="1" customWidth="1"/>
    <col min="6" max="6" width="36.140625" style="3" customWidth="1"/>
    <col min="7" max="7" width="3.28515625" style="2" customWidth="1"/>
    <col min="8" max="8" width="3.28515625" style="460" customWidth="1"/>
    <col min="9" max="9" width="3.28515625" style="1" customWidth="1"/>
    <col min="10" max="10" width="24.42578125" style="1" customWidth="1"/>
    <col min="11" max="11" width="7.85546875" style="1" customWidth="1"/>
    <col min="12" max="12" width="11.140625" style="1" customWidth="1"/>
    <col min="13" max="13" width="26.42578125" style="1" customWidth="1"/>
    <col min="14" max="14" width="8.7109375" style="1" customWidth="1"/>
    <col min="15" max="15" width="14.28515625" style="1" customWidth="1"/>
    <col min="16" max="16" width="14.140625" style="1" customWidth="1"/>
    <col min="17" max="16384" width="9.140625" style="1"/>
  </cols>
  <sheetData>
    <row r="1" spans="1:18" ht="67.5" customHeight="1" x14ac:dyDescent="0.25">
      <c r="A1" s="313"/>
      <c r="L1" s="1330" t="s">
        <v>381</v>
      </c>
      <c r="M1" s="1330"/>
      <c r="N1" s="1330"/>
      <c r="O1" s="1330"/>
      <c r="P1" s="623"/>
      <c r="Q1" s="624"/>
      <c r="R1" s="624"/>
    </row>
    <row r="2" spans="1:18" s="3" customFormat="1" ht="33" customHeight="1" x14ac:dyDescent="0.25">
      <c r="A2" s="1332" t="s">
        <v>353</v>
      </c>
      <c r="B2" s="1332"/>
      <c r="C2" s="1332"/>
      <c r="D2" s="1332"/>
      <c r="E2" s="1332"/>
      <c r="F2" s="1332"/>
      <c r="G2" s="1332"/>
      <c r="H2" s="1332"/>
      <c r="I2" s="1332"/>
      <c r="J2" s="1332"/>
      <c r="K2" s="1332"/>
      <c r="L2" s="1332"/>
      <c r="M2" s="1332"/>
      <c r="N2" s="1332"/>
      <c r="O2" s="1332"/>
      <c r="P2" s="13"/>
    </row>
    <row r="3" spans="1:18" s="3" customFormat="1" ht="15" customHeight="1" x14ac:dyDescent="0.25">
      <c r="A3" s="1339" t="s">
        <v>37</v>
      </c>
      <c r="B3" s="1339"/>
      <c r="C3" s="1339"/>
      <c r="D3" s="1339"/>
      <c r="E3" s="1339"/>
      <c r="F3" s="1339"/>
      <c r="G3" s="1339"/>
      <c r="H3" s="1339"/>
      <c r="I3" s="1339"/>
      <c r="J3" s="1339"/>
      <c r="K3" s="1339"/>
      <c r="L3" s="1339"/>
      <c r="M3" s="1339"/>
      <c r="N3" s="1339"/>
      <c r="O3" s="1339"/>
      <c r="P3" s="13"/>
    </row>
    <row r="4" spans="1:18" s="3" customFormat="1" ht="16.5" customHeight="1" thickBot="1" x14ac:dyDescent="0.3">
      <c r="A4" s="13"/>
      <c r="G4" s="2"/>
      <c r="H4" s="461"/>
      <c r="M4" s="562"/>
      <c r="N4" s="1331" t="s">
        <v>38</v>
      </c>
      <c r="O4" s="1331"/>
      <c r="P4" s="13"/>
    </row>
    <row r="5" spans="1:18" s="13" customFormat="1" ht="30" customHeight="1" thickBot="1" x14ac:dyDescent="0.3">
      <c r="A5" s="1342" t="s">
        <v>36</v>
      </c>
      <c r="B5" s="1344" t="s">
        <v>35</v>
      </c>
      <c r="C5" s="1346" t="s">
        <v>32</v>
      </c>
      <c r="D5" s="1355" t="s">
        <v>33</v>
      </c>
      <c r="E5" s="1351" t="s">
        <v>34</v>
      </c>
      <c r="F5" s="1357" t="s">
        <v>275</v>
      </c>
      <c r="G5" s="1340" t="s">
        <v>32</v>
      </c>
      <c r="H5" s="1353" t="s">
        <v>31</v>
      </c>
      <c r="I5" s="1333" t="s">
        <v>30</v>
      </c>
      <c r="J5" s="1335" t="s">
        <v>29</v>
      </c>
      <c r="K5" s="1337" t="s">
        <v>28</v>
      </c>
      <c r="L5" s="1359" t="s">
        <v>354</v>
      </c>
      <c r="M5" s="1348" t="s">
        <v>27</v>
      </c>
      <c r="N5" s="1349"/>
      <c r="O5" s="1350"/>
    </row>
    <row r="6" spans="1:18" s="13" customFormat="1" ht="96" customHeight="1" thickBot="1" x14ac:dyDescent="0.3">
      <c r="A6" s="1343"/>
      <c r="B6" s="1345"/>
      <c r="C6" s="1347"/>
      <c r="D6" s="1356"/>
      <c r="E6" s="1352"/>
      <c r="F6" s="1358"/>
      <c r="G6" s="1341"/>
      <c r="H6" s="1354"/>
      <c r="I6" s="1334"/>
      <c r="J6" s="1336"/>
      <c r="K6" s="1338"/>
      <c r="L6" s="1360"/>
      <c r="M6" s="34" t="s">
        <v>26</v>
      </c>
      <c r="N6" s="314" t="s">
        <v>25</v>
      </c>
      <c r="O6" s="35" t="s">
        <v>24</v>
      </c>
    </row>
    <row r="7" spans="1:18" s="3" customFormat="1" ht="15" customHeight="1" thickBot="1" x14ac:dyDescent="0.3">
      <c r="A7" s="308" t="s">
        <v>16</v>
      </c>
      <c r="B7" s="1370" t="s">
        <v>43</v>
      </c>
      <c r="C7" s="1371"/>
      <c r="D7" s="1371"/>
      <c r="E7" s="1371"/>
      <c r="F7" s="1371"/>
      <c r="G7" s="1371"/>
      <c r="H7" s="1371"/>
      <c r="I7" s="1371"/>
      <c r="J7" s="1371"/>
      <c r="K7" s="1371"/>
      <c r="L7" s="1371"/>
      <c r="M7" s="1371"/>
      <c r="N7" s="1371"/>
      <c r="O7" s="1372"/>
    </row>
    <row r="8" spans="1:18" s="3" customFormat="1" ht="42" customHeight="1" thickBot="1" x14ac:dyDescent="0.3">
      <c r="A8" s="47"/>
      <c r="B8" s="1321"/>
      <c r="C8" s="1322"/>
      <c r="D8" s="1322"/>
      <c r="E8" s="1322"/>
      <c r="F8" s="1322"/>
      <c r="G8" s="1322"/>
      <c r="H8" s="1322"/>
      <c r="I8" s="1322"/>
      <c r="J8" s="1322"/>
      <c r="K8" s="1322"/>
      <c r="L8" s="1323"/>
      <c r="M8" s="48" t="s">
        <v>44</v>
      </c>
      <c r="N8" s="272" t="s">
        <v>46</v>
      </c>
      <c r="O8" s="271">
        <v>8</v>
      </c>
    </row>
    <row r="9" spans="1:18" s="3" customFormat="1" ht="18" customHeight="1" thickBot="1" x14ac:dyDescent="0.3">
      <c r="A9" s="1023" t="s">
        <v>16</v>
      </c>
      <c r="B9" s="1086" t="s">
        <v>16</v>
      </c>
      <c r="C9" s="1327" t="s">
        <v>71</v>
      </c>
      <c r="D9" s="1328"/>
      <c r="E9" s="1328"/>
      <c r="F9" s="1328"/>
      <c r="G9" s="1328"/>
      <c r="H9" s="1328"/>
      <c r="I9" s="1328"/>
      <c r="J9" s="1328"/>
      <c r="K9" s="1328"/>
      <c r="L9" s="1328"/>
      <c r="M9" s="1328"/>
      <c r="N9" s="1328"/>
      <c r="O9" s="1329"/>
    </row>
    <row r="10" spans="1:18" s="3" customFormat="1" ht="42" customHeight="1" thickBot="1" x14ac:dyDescent="0.3">
      <c r="A10" s="1025"/>
      <c r="B10" s="1088"/>
      <c r="C10" s="1324"/>
      <c r="D10" s="1325"/>
      <c r="E10" s="1325"/>
      <c r="F10" s="1325"/>
      <c r="G10" s="1325"/>
      <c r="H10" s="1325"/>
      <c r="I10" s="1325"/>
      <c r="J10" s="1325"/>
      <c r="K10" s="1325"/>
      <c r="L10" s="1326"/>
      <c r="M10" s="273" t="s">
        <v>45</v>
      </c>
      <c r="N10" s="241" t="s">
        <v>46</v>
      </c>
      <c r="O10" s="926">
        <v>70</v>
      </c>
    </row>
    <row r="11" spans="1:18" s="13" customFormat="1" ht="48" customHeight="1" thickBot="1" x14ac:dyDescent="0.3">
      <c r="A11" s="1023" t="s">
        <v>16</v>
      </c>
      <c r="B11" s="1316" t="s">
        <v>16</v>
      </c>
      <c r="C11" s="76" t="s">
        <v>16</v>
      </c>
      <c r="D11" s="1361" t="s">
        <v>314</v>
      </c>
      <c r="E11" s="1362"/>
      <c r="F11" s="1363"/>
      <c r="G11" s="1071" t="s">
        <v>23</v>
      </c>
      <c r="H11" s="1074" t="s">
        <v>22</v>
      </c>
      <c r="I11" s="777" t="s">
        <v>51</v>
      </c>
      <c r="J11" s="1147" t="s">
        <v>50</v>
      </c>
      <c r="K11" s="65"/>
      <c r="L11" s="793"/>
      <c r="M11" s="82"/>
      <c r="N11" s="152"/>
      <c r="O11" s="32"/>
    </row>
    <row r="12" spans="1:18" s="13" customFormat="1" ht="30" customHeight="1" x14ac:dyDescent="0.25">
      <c r="A12" s="1024"/>
      <c r="B12" s="1317"/>
      <c r="C12" s="77"/>
      <c r="D12" s="44" t="s">
        <v>16</v>
      </c>
      <c r="E12" s="31"/>
      <c r="F12" s="1113" t="s">
        <v>315</v>
      </c>
      <c r="G12" s="1072"/>
      <c r="H12" s="1075"/>
      <c r="I12" s="778"/>
      <c r="J12" s="1148"/>
      <c r="K12" s="33" t="s">
        <v>47</v>
      </c>
      <c r="L12" s="269">
        <v>100</v>
      </c>
      <c r="M12" s="190" t="s">
        <v>52</v>
      </c>
      <c r="N12" s="106" t="s">
        <v>53</v>
      </c>
      <c r="O12" s="927">
        <v>90.3</v>
      </c>
      <c r="Q12" s="836"/>
      <c r="R12" s="715"/>
    </row>
    <row r="13" spans="1:18" s="13" customFormat="1" ht="15" customHeight="1" x14ac:dyDescent="0.25">
      <c r="A13" s="1024"/>
      <c r="B13" s="1317"/>
      <c r="C13" s="77"/>
      <c r="D13" s="45"/>
      <c r="E13" s="28"/>
      <c r="F13" s="1229"/>
      <c r="G13" s="1072"/>
      <c r="H13" s="1075"/>
      <c r="I13" s="778"/>
      <c r="J13" s="911"/>
      <c r="K13" s="33" t="s">
        <v>49</v>
      </c>
      <c r="L13" s="269"/>
      <c r="M13" s="102"/>
      <c r="N13" s="200"/>
      <c r="O13" s="39"/>
      <c r="R13" s="715"/>
    </row>
    <row r="14" spans="1:18" s="13" customFormat="1" ht="16.5" customHeight="1" thickBot="1" x14ac:dyDescent="0.3">
      <c r="A14" s="1024"/>
      <c r="B14" s="1317"/>
      <c r="C14" s="77"/>
      <c r="D14" s="45"/>
      <c r="E14" s="28"/>
      <c r="F14" s="1229"/>
      <c r="G14" s="1072"/>
      <c r="H14" s="1075"/>
      <c r="I14" s="778"/>
      <c r="J14" s="911"/>
      <c r="K14" s="88" t="s">
        <v>48</v>
      </c>
      <c r="L14" s="270">
        <v>150</v>
      </c>
      <c r="M14" s="103"/>
      <c r="N14" s="149"/>
      <c r="O14" s="25"/>
      <c r="R14" s="715"/>
    </row>
    <row r="15" spans="1:18" s="13" customFormat="1" ht="16.5" customHeight="1" thickBot="1" x14ac:dyDescent="0.3">
      <c r="A15" s="1024"/>
      <c r="B15" s="1317"/>
      <c r="C15" s="77"/>
      <c r="D15" s="46"/>
      <c r="E15" s="49"/>
      <c r="F15" s="1114"/>
      <c r="G15" s="1072"/>
      <c r="H15" s="1075"/>
      <c r="I15" s="778"/>
      <c r="J15" s="315"/>
      <c r="K15" s="97" t="s">
        <v>19</v>
      </c>
      <c r="L15" s="657">
        <f>SUM(L12:L14)</f>
        <v>250</v>
      </c>
      <c r="M15" s="197"/>
      <c r="N15" s="198"/>
      <c r="O15" s="199"/>
      <c r="R15" s="715"/>
    </row>
    <row r="16" spans="1:18" s="13" customFormat="1" ht="39" hidden="1" customHeight="1" x14ac:dyDescent="0.3">
      <c r="A16" s="1024"/>
      <c r="B16" s="1317"/>
      <c r="C16" s="77"/>
      <c r="D16" s="44" t="s">
        <v>18</v>
      </c>
      <c r="E16" s="31"/>
      <c r="F16" s="1093" t="s">
        <v>316</v>
      </c>
      <c r="G16" s="1072"/>
      <c r="H16" s="1075"/>
      <c r="I16" s="778"/>
      <c r="J16" s="782"/>
      <c r="K16" s="33" t="s">
        <v>47</v>
      </c>
      <c r="L16" s="269"/>
      <c r="M16" s="517" t="s">
        <v>54</v>
      </c>
      <c r="N16" s="208" t="s">
        <v>53</v>
      </c>
      <c r="O16" s="42">
        <v>0.52900000000000003</v>
      </c>
      <c r="R16" s="715"/>
    </row>
    <row r="17" spans="1:23" s="13" customFormat="1" ht="21" hidden="1" customHeight="1" x14ac:dyDescent="0.3">
      <c r="A17" s="1024"/>
      <c r="B17" s="1317"/>
      <c r="C17" s="77"/>
      <c r="D17" s="45"/>
      <c r="E17" s="28"/>
      <c r="F17" s="1115"/>
      <c r="G17" s="1072"/>
      <c r="H17" s="1075"/>
      <c r="I17" s="778"/>
      <c r="J17" s="782"/>
      <c r="K17" s="33" t="s">
        <v>49</v>
      </c>
      <c r="L17" s="269"/>
      <c r="M17" s="104"/>
      <c r="N17" s="105"/>
      <c r="O17" s="43"/>
    </row>
    <row r="18" spans="1:23" s="13" customFormat="1" ht="18" hidden="1" customHeight="1" thickBot="1" x14ac:dyDescent="0.3">
      <c r="A18" s="1024"/>
      <c r="B18" s="1317"/>
      <c r="C18" s="77"/>
      <c r="D18" s="45"/>
      <c r="E18" s="28"/>
      <c r="F18" s="1115"/>
      <c r="G18" s="1072"/>
      <c r="H18" s="1075"/>
      <c r="I18" s="778"/>
      <c r="J18" s="782"/>
      <c r="K18" s="88" t="s">
        <v>48</v>
      </c>
      <c r="L18" s="887"/>
      <c r="M18" s="103"/>
      <c r="N18" s="149"/>
      <c r="O18" s="25"/>
    </row>
    <row r="19" spans="1:23" s="13" customFormat="1" ht="25.5" hidden="1" customHeight="1" thickBot="1" x14ac:dyDescent="0.3">
      <c r="A19" s="1024"/>
      <c r="B19" s="1317"/>
      <c r="C19" s="77"/>
      <c r="D19" s="45"/>
      <c r="E19" s="28"/>
      <c r="F19" s="1094"/>
      <c r="G19" s="1072"/>
      <c r="H19" s="1075"/>
      <c r="I19" s="779"/>
      <c r="J19" s="783"/>
      <c r="K19" s="97" t="s">
        <v>19</v>
      </c>
      <c r="L19" s="705">
        <f>SUM(L16:L18)</f>
        <v>0</v>
      </c>
      <c r="M19" s="16"/>
      <c r="N19" s="486"/>
      <c r="O19" s="487"/>
    </row>
    <row r="20" spans="1:23" s="13" customFormat="1" ht="25.5" customHeight="1" x14ac:dyDescent="0.25">
      <c r="A20" s="1024"/>
      <c r="B20" s="1317"/>
      <c r="C20" s="77"/>
      <c r="D20" s="45" t="s">
        <v>58</v>
      </c>
      <c r="E20" s="28"/>
      <c r="F20" s="980" t="s">
        <v>364</v>
      </c>
      <c r="G20" s="1072"/>
      <c r="H20" s="1075"/>
      <c r="I20" s="976" t="s">
        <v>51</v>
      </c>
      <c r="J20" s="1147" t="s">
        <v>50</v>
      </c>
      <c r="K20" s="65" t="s">
        <v>47</v>
      </c>
      <c r="L20" s="522"/>
      <c r="M20" s="517" t="s">
        <v>365</v>
      </c>
      <c r="N20" s="208" t="s">
        <v>53</v>
      </c>
      <c r="O20" s="922">
        <v>0.91</v>
      </c>
      <c r="P20" s="633"/>
      <c r="Q20" s="633"/>
      <c r="R20" s="633"/>
      <c r="S20" s="633"/>
      <c r="T20" s="633"/>
      <c r="U20" s="633"/>
      <c r="V20" s="12"/>
      <c r="W20" s="12"/>
    </row>
    <row r="21" spans="1:23" s="13" customFormat="1" ht="25.5" customHeight="1" thickBot="1" x14ac:dyDescent="0.3">
      <c r="A21" s="1024"/>
      <c r="B21" s="1317"/>
      <c r="C21" s="77"/>
      <c r="D21" s="45"/>
      <c r="E21" s="28"/>
      <c r="F21" s="980"/>
      <c r="G21" s="1072"/>
      <c r="H21" s="1075"/>
      <c r="I21" s="977"/>
      <c r="J21" s="1148"/>
      <c r="K21" s="33" t="s">
        <v>49</v>
      </c>
      <c r="L21" s="837"/>
      <c r="M21" s="55"/>
      <c r="N21" s="156"/>
      <c r="O21" s="787"/>
    </row>
    <row r="22" spans="1:23" s="13" customFormat="1" ht="25.5" customHeight="1" thickBot="1" x14ac:dyDescent="0.3">
      <c r="A22" s="1024"/>
      <c r="B22" s="1317"/>
      <c r="C22" s="77"/>
      <c r="D22" s="45"/>
      <c r="E22" s="28"/>
      <c r="F22" s="980"/>
      <c r="G22" s="1072"/>
      <c r="H22" s="1075"/>
      <c r="I22" s="977"/>
      <c r="J22" s="704"/>
      <c r="K22" s="88" t="s">
        <v>48</v>
      </c>
      <c r="L22" s="705">
        <v>450</v>
      </c>
      <c r="M22" s="16"/>
      <c r="N22" s="486"/>
      <c r="O22" s="928"/>
    </row>
    <row r="23" spans="1:23" s="13" customFormat="1" ht="25.5" customHeight="1" thickBot="1" x14ac:dyDescent="0.3">
      <c r="A23" s="1024"/>
      <c r="B23" s="1317"/>
      <c r="C23" s="78"/>
      <c r="D23" s="46"/>
      <c r="E23" s="49"/>
      <c r="F23" s="988"/>
      <c r="G23" s="1072"/>
      <c r="H23" s="1075"/>
      <c r="I23" s="978"/>
      <c r="J23" s="792"/>
      <c r="K23" s="97" t="s">
        <v>19</v>
      </c>
      <c r="L23" s="231">
        <f>SUM(L20:L22)</f>
        <v>450</v>
      </c>
      <c r="M23" s="16"/>
      <c r="N23" s="486"/>
      <c r="O23" s="928"/>
    </row>
    <row r="24" spans="1:23" s="13" customFormat="1" ht="16.5" customHeight="1" x14ac:dyDescent="0.25">
      <c r="A24" s="1024"/>
      <c r="B24" s="1317"/>
      <c r="C24" s="77"/>
      <c r="D24" s="45" t="s">
        <v>127</v>
      </c>
      <c r="E24" s="28"/>
      <c r="F24" s="1115" t="s">
        <v>357</v>
      </c>
      <c r="G24" s="1072"/>
      <c r="H24" s="1075"/>
      <c r="I24" s="777" t="s">
        <v>51</v>
      </c>
      <c r="J24" s="1147" t="s">
        <v>50</v>
      </c>
      <c r="K24" s="65" t="s">
        <v>47</v>
      </c>
      <c r="L24" s="522"/>
      <c r="M24" s="930" t="s">
        <v>365</v>
      </c>
      <c r="N24" s="208" t="s">
        <v>53</v>
      </c>
      <c r="O24" s="922">
        <v>0.76</v>
      </c>
    </row>
    <row r="25" spans="1:23" s="13" customFormat="1" ht="16.5" customHeight="1" thickBot="1" x14ac:dyDescent="0.3">
      <c r="A25" s="1024"/>
      <c r="B25" s="1317"/>
      <c r="C25" s="77"/>
      <c r="D25" s="45"/>
      <c r="E25" s="28"/>
      <c r="F25" s="1115"/>
      <c r="G25" s="1072"/>
      <c r="H25" s="1075"/>
      <c r="I25" s="778"/>
      <c r="J25" s="1148"/>
      <c r="K25" s="33" t="s">
        <v>49</v>
      </c>
      <c r="L25" s="837"/>
      <c r="M25" s="929"/>
      <c r="N25" s="156"/>
      <c r="O25" s="378"/>
    </row>
    <row r="26" spans="1:23" s="13" customFormat="1" ht="16.5" customHeight="1" thickBot="1" x14ac:dyDescent="0.3">
      <c r="A26" s="1024"/>
      <c r="B26" s="1317"/>
      <c r="C26" s="77"/>
      <c r="D26" s="45"/>
      <c r="E26" s="28"/>
      <c r="F26" s="1115"/>
      <c r="G26" s="1072"/>
      <c r="H26" s="1075"/>
      <c r="I26" s="778"/>
      <c r="J26" s="704"/>
      <c r="K26" s="88" t="s">
        <v>48</v>
      </c>
      <c r="L26" s="705">
        <v>250</v>
      </c>
      <c r="M26" s="16"/>
      <c r="N26" s="486"/>
      <c r="O26" s="487"/>
    </row>
    <row r="27" spans="1:23" s="13" customFormat="1" ht="16.5" customHeight="1" thickBot="1" x14ac:dyDescent="0.3">
      <c r="A27" s="1024"/>
      <c r="B27" s="1317"/>
      <c r="C27" s="78"/>
      <c r="D27" s="46"/>
      <c r="E27" s="49"/>
      <c r="F27" s="1094"/>
      <c r="G27" s="1073"/>
      <c r="H27" s="1075"/>
      <c r="I27" s="779"/>
      <c r="J27" s="792"/>
      <c r="K27" s="97" t="s">
        <v>19</v>
      </c>
      <c r="L27" s="231">
        <f>SUM(L24:L26)</f>
        <v>250</v>
      </c>
      <c r="M27" s="16"/>
      <c r="N27" s="486"/>
      <c r="O27" s="487"/>
    </row>
    <row r="28" spans="1:23" s="13" customFormat="1" ht="16.5" customHeight="1" thickBot="1" x14ac:dyDescent="0.3">
      <c r="A28" s="1024"/>
      <c r="B28" s="1317"/>
      <c r="C28" s="286"/>
      <c r="D28" s="644"/>
      <c r="E28" s="644"/>
      <c r="F28" s="645"/>
      <c r="G28" s="646"/>
      <c r="H28" s="647"/>
      <c r="I28" s="749"/>
      <c r="J28" s="648"/>
      <c r="K28" s="536" t="s">
        <v>47</v>
      </c>
      <c r="L28" s="206">
        <f>L12+L16+L24+L20</f>
        <v>100</v>
      </c>
      <c r="M28" s="16"/>
      <c r="N28" s="486"/>
      <c r="O28" s="487"/>
    </row>
    <row r="29" spans="1:23" s="13" customFormat="1" ht="16.5" customHeight="1" thickBot="1" x14ac:dyDescent="0.3">
      <c r="A29" s="1024"/>
      <c r="B29" s="1317"/>
      <c r="C29" s="288"/>
      <c r="D29" s="129"/>
      <c r="E29" s="129"/>
      <c r="F29" s="649"/>
      <c r="G29" s="650"/>
      <c r="H29" s="651"/>
      <c r="I29" s="751"/>
      <c r="J29" s="652"/>
      <c r="K29" s="536" t="s">
        <v>48</v>
      </c>
      <c r="L29" s="206">
        <f>L14+L18+L26+L22</f>
        <v>850</v>
      </c>
      <c r="M29" s="55"/>
      <c r="N29" s="156"/>
      <c r="O29" s="378"/>
    </row>
    <row r="30" spans="1:23" s="3" customFormat="1" ht="15" customHeight="1" thickBot="1" x14ac:dyDescent="0.25">
      <c r="A30" s="1024"/>
      <c r="B30" s="1317"/>
      <c r="C30" s="1318"/>
      <c r="D30" s="1319"/>
      <c r="E30" s="1319"/>
      <c r="F30" s="1319"/>
      <c r="G30" s="1319"/>
      <c r="H30" s="1319"/>
      <c r="I30" s="1319"/>
      <c r="J30" s="1320"/>
      <c r="K30" s="510" t="s">
        <v>19</v>
      </c>
      <c r="L30" s="206">
        <f>L15+L19+L27+L23</f>
        <v>950</v>
      </c>
      <c r="M30" s="197"/>
      <c r="N30" s="198"/>
      <c r="O30" s="199"/>
    </row>
    <row r="31" spans="1:23" s="3" customFormat="1" ht="21" customHeight="1" thickBot="1" x14ac:dyDescent="0.3">
      <c r="A31" s="309" t="s">
        <v>16</v>
      </c>
      <c r="B31" s="291" t="s">
        <v>16</v>
      </c>
      <c r="C31" s="1118" t="s">
        <v>17</v>
      </c>
      <c r="D31" s="1119"/>
      <c r="E31" s="1119"/>
      <c r="F31" s="1119"/>
      <c r="G31" s="1119"/>
      <c r="H31" s="1119"/>
      <c r="I31" s="1119"/>
      <c r="J31" s="1119"/>
      <c r="K31" s="1120"/>
      <c r="L31" s="38">
        <f>L30</f>
        <v>950</v>
      </c>
      <c r="M31" s="1141"/>
      <c r="N31" s="1142"/>
      <c r="O31" s="1143"/>
    </row>
    <row r="32" spans="1:23" s="3" customFormat="1" ht="18.75" customHeight="1" thickBot="1" x14ac:dyDescent="0.3">
      <c r="A32" s="309" t="s">
        <v>16</v>
      </c>
      <c r="B32" s="292" t="s">
        <v>18</v>
      </c>
      <c r="C32" s="69" t="s">
        <v>55</v>
      </c>
      <c r="D32" s="70"/>
      <c r="E32" s="70"/>
      <c r="F32" s="70"/>
      <c r="G32" s="36"/>
      <c r="H32" s="462"/>
      <c r="I32" s="36"/>
      <c r="J32" s="36"/>
      <c r="K32" s="36"/>
      <c r="L32" s="36"/>
      <c r="M32" s="36"/>
      <c r="N32" s="36"/>
      <c r="O32" s="37"/>
    </row>
    <row r="33" spans="1:21" s="3" customFormat="1" ht="14.25" customHeight="1" thickBot="1" x14ac:dyDescent="0.3">
      <c r="A33" s="1023"/>
      <c r="B33" s="1020"/>
      <c r="C33" s="285"/>
      <c r="D33" s="136"/>
      <c r="E33" s="136"/>
      <c r="F33" s="136"/>
      <c r="G33" s="136"/>
      <c r="H33" s="136"/>
      <c r="I33" s="136"/>
      <c r="J33" s="136"/>
      <c r="K33" s="136"/>
      <c r="L33" s="476"/>
      <c r="M33" s="188" t="s">
        <v>56</v>
      </c>
      <c r="N33" s="195" t="s">
        <v>46</v>
      </c>
      <c r="O33" s="196">
        <v>100</v>
      </c>
      <c r="Q33" s="13"/>
      <c r="R33" s="13"/>
      <c r="S33" s="13"/>
      <c r="T33" s="13"/>
    </row>
    <row r="34" spans="1:21" s="3" customFormat="1" ht="27.75" customHeight="1" thickBot="1" x14ac:dyDescent="0.3">
      <c r="A34" s="1025"/>
      <c r="B34" s="1022"/>
      <c r="C34" s="352"/>
      <c r="D34" s="477"/>
      <c r="E34" s="477"/>
      <c r="F34" s="477"/>
      <c r="G34" s="477"/>
      <c r="H34" s="477"/>
      <c r="I34" s="477"/>
      <c r="J34" s="477"/>
      <c r="K34" s="477"/>
      <c r="L34" s="349"/>
      <c r="M34" s="393" t="s">
        <v>64</v>
      </c>
      <c r="N34" s="208" t="s">
        <v>46</v>
      </c>
      <c r="O34" s="394">
        <v>13</v>
      </c>
      <c r="Q34" s="13"/>
      <c r="R34" s="13"/>
      <c r="S34" s="13"/>
      <c r="T34" s="13"/>
    </row>
    <row r="35" spans="1:21" s="3" customFormat="1" ht="71.25" customHeight="1" thickBot="1" x14ac:dyDescent="0.3">
      <c r="A35" s="210" t="s">
        <v>16</v>
      </c>
      <c r="B35" s="293" t="s">
        <v>18</v>
      </c>
      <c r="C35" s="286" t="s">
        <v>16</v>
      </c>
      <c r="D35" s="60"/>
      <c r="E35" s="348"/>
      <c r="F35" s="61" t="s">
        <v>322</v>
      </c>
      <c r="G35" s="1071" t="s">
        <v>21</v>
      </c>
      <c r="H35" s="1074" t="s">
        <v>22</v>
      </c>
      <c r="I35" s="553" t="s">
        <v>51</v>
      </c>
      <c r="J35" s="601" t="s">
        <v>50</v>
      </c>
      <c r="K35" s="65"/>
      <c r="L35" s="392"/>
      <c r="M35" s="165" t="s">
        <v>61</v>
      </c>
      <c r="N35" s="50" t="s">
        <v>46</v>
      </c>
      <c r="O35" s="551">
        <v>4</v>
      </c>
      <c r="P35" s="535"/>
      <c r="Q35" s="12"/>
      <c r="R35" s="12"/>
      <c r="S35" s="12"/>
      <c r="T35" s="13"/>
    </row>
    <row r="36" spans="1:21" s="3" customFormat="1" ht="21" customHeight="1" x14ac:dyDescent="0.2">
      <c r="A36" s="1023" t="s">
        <v>16</v>
      </c>
      <c r="B36" s="1064" t="s">
        <v>18</v>
      </c>
      <c r="C36" s="1017" t="s">
        <v>16</v>
      </c>
      <c r="D36" s="1058" t="s">
        <v>16</v>
      </c>
      <c r="E36" s="1061"/>
      <c r="F36" s="1401" t="s">
        <v>358</v>
      </c>
      <c r="G36" s="1072"/>
      <c r="H36" s="1075"/>
      <c r="I36" s="1067" t="s">
        <v>51</v>
      </c>
      <c r="J36" s="374" t="s">
        <v>50</v>
      </c>
      <c r="K36" s="530" t="s">
        <v>47</v>
      </c>
      <c r="L36" s="943">
        <v>85</v>
      </c>
      <c r="M36" s="1077" t="s">
        <v>346</v>
      </c>
      <c r="N36" s="1079" t="s">
        <v>63</v>
      </c>
      <c r="O36" s="1081">
        <v>1</v>
      </c>
      <c r="P36" s="935"/>
      <c r="Q36" s="936"/>
      <c r="R36" s="936"/>
      <c r="S36" s="936"/>
      <c r="T36" s="937"/>
      <c r="U36" s="938"/>
    </row>
    <row r="37" spans="1:21" s="3" customFormat="1" ht="19.5" customHeight="1" x14ac:dyDescent="0.2">
      <c r="A37" s="1024"/>
      <c r="B37" s="1065"/>
      <c r="C37" s="1018"/>
      <c r="D37" s="1059"/>
      <c r="E37" s="1062"/>
      <c r="F37" s="1402"/>
      <c r="G37" s="1072"/>
      <c r="H37" s="1075"/>
      <c r="I37" s="1068"/>
      <c r="J37" s="911"/>
      <c r="K37" s="531" t="s">
        <v>49</v>
      </c>
      <c r="L37" s="944"/>
      <c r="M37" s="1078"/>
      <c r="N37" s="1080"/>
      <c r="O37" s="1082"/>
      <c r="P37" s="535"/>
      <c r="Q37" s="12"/>
      <c r="R37" s="12"/>
      <c r="S37" s="12"/>
      <c r="T37" s="13"/>
    </row>
    <row r="38" spans="1:21" s="3" customFormat="1" ht="15" customHeight="1" x14ac:dyDescent="0.2">
      <c r="A38" s="1024"/>
      <c r="B38" s="1065"/>
      <c r="C38" s="1018"/>
      <c r="D38" s="1059"/>
      <c r="E38" s="1062"/>
      <c r="F38" s="1402"/>
      <c r="G38" s="1072"/>
      <c r="H38" s="1075"/>
      <c r="I38" s="1068"/>
      <c r="J38" s="911"/>
      <c r="K38" s="830" t="s">
        <v>48</v>
      </c>
      <c r="L38" s="944">
        <v>825.2</v>
      </c>
      <c r="M38" s="941"/>
      <c r="N38" s="51"/>
      <c r="O38" s="942"/>
      <c r="Q38" s="12"/>
      <c r="R38" s="12"/>
      <c r="S38" s="12"/>
      <c r="T38" s="13"/>
    </row>
    <row r="39" spans="1:21" s="3" customFormat="1" ht="20.25" customHeight="1" thickBot="1" x14ac:dyDescent="0.25">
      <c r="A39" s="1024"/>
      <c r="B39" s="1065"/>
      <c r="C39" s="1018"/>
      <c r="D39" s="1059"/>
      <c r="E39" s="1062"/>
      <c r="F39" s="1402"/>
      <c r="G39" s="1072"/>
      <c r="H39" s="1075"/>
      <c r="I39" s="1069"/>
      <c r="J39" s="912"/>
      <c r="K39" s="533" t="s">
        <v>111</v>
      </c>
      <c r="L39" s="944"/>
      <c r="M39" s="941"/>
      <c r="N39" s="51"/>
      <c r="O39" s="942"/>
      <c r="P39" s="535"/>
      <c r="Q39" s="12"/>
      <c r="R39" s="12"/>
      <c r="S39" s="12"/>
      <c r="T39" s="13"/>
    </row>
    <row r="40" spans="1:21" s="3" customFormat="1" ht="16.5" customHeight="1" thickBot="1" x14ac:dyDescent="0.25">
      <c r="A40" s="1025"/>
      <c r="B40" s="1066"/>
      <c r="C40" s="1019"/>
      <c r="D40" s="1060"/>
      <c r="E40" s="1063"/>
      <c r="F40" s="1403"/>
      <c r="G40" s="1072"/>
      <c r="H40" s="1075"/>
      <c r="I40" s="910"/>
      <c r="J40" s="602"/>
      <c r="K40" s="534" t="s">
        <v>19</v>
      </c>
      <c r="L40" s="945">
        <f>SUM(L36:L39)</f>
        <v>910.2</v>
      </c>
      <c r="M40" s="939"/>
      <c r="N40" s="841"/>
      <c r="O40" s="940"/>
      <c r="P40" s="535"/>
      <c r="Q40" s="12"/>
      <c r="R40" s="12"/>
      <c r="S40" s="12"/>
      <c r="T40" s="13"/>
    </row>
    <row r="41" spans="1:21" s="3" customFormat="1" ht="18" customHeight="1" x14ac:dyDescent="0.25">
      <c r="A41" s="1023" t="s">
        <v>16</v>
      </c>
      <c r="B41" s="1064" t="s">
        <v>18</v>
      </c>
      <c r="C41" s="1017" t="s">
        <v>16</v>
      </c>
      <c r="D41" s="1058" t="s">
        <v>58</v>
      </c>
      <c r="E41" s="1061"/>
      <c r="F41" s="1049" t="s">
        <v>345</v>
      </c>
      <c r="G41" s="1072"/>
      <c r="H41" s="1075"/>
      <c r="I41" s="1067" t="s">
        <v>51</v>
      </c>
      <c r="J41" s="374" t="s">
        <v>50</v>
      </c>
      <c r="K41" s="530" t="s">
        <v>47</v>
      </c>
      <c r="L41" s="526">
        <v>0</v>
      </c>
      <c r="M41" s="1052" t="s">
        <v>346</v>
      </c>
      <c r="N41" s="1054" t="s">
        <v>63</v>
      </c>
      <c r="O41" s="1056">
        <v>1</v>
      </c>
      <c r="P41" s="535"/>
      <c r="Q41" s="12"/>
      <c r="R41" s="633"/>
      <c r="S41" s="12"/>
      <c r="T41" s="715"/>
    </row>
    <row r="42" spans="1:21" s="3" customFormat="1" ht="16.5" customHeight="1" x14ac:dyDescent="0.25">
      <c r="A42" s="1024"/>
      <c r="B42" s="1065"/>
      <c r="C42" s="1018"/>
      <c r="D42" s="1059"/>
      <c r="E42" s="1062"/>
      <c r="F42" s="1050"/>
      <c r="G42" s="1072"/>
      <c r="H42" s="1075"/>
      <c r="I42" s="1068"/>
      <c r="J42" s="911"/>
      <c r="K42" s="531" t="s">
        <v>49</v>
      </c>
      <c r="L42" s="532">
        <v>0</v>
      </c>
      <c r="M42" s="1053"/>
      <c r="N42" s="1055"/>
      <c r="O42" s="1057"/>
      <c r="P42" s="535"/>
      <c r="Q42" s="12"/>
      <c r="R42" s="12"/>
      <c r="S42" s="12"/>
      <c r="T42" s="13"/>
    </row>
    <row r="43" spans="1:21" s="3" customFormat="1" ht="19.5" customHeight="1" x14ac:dyDescent="0.25">
      <c r="A43" s="1024"/>
      <c r="B43" s="1065"/>
      <c r="C43" s="1018"/>
      <c r="D43" s="1059"/>
      <c r="E43" s="1062"/>
      <c r="F43" s="1050"/>
      <c r="G43" s="1072"/>
      <c r="H43" s="1075"/>
      <c r="I43" s="1068"/>
      <c r="J43" s="911"/>
      <c r="K43" s="830" t="s">
        <v>48</v>
      </c>
      <c r="L43" s="532">
        <v>236.7</v>
      </c>
      <c r="M43" s="664"/>
      <c r="N43" s="841"/>
      <c r="O43" s="842"/>
      <c r="P43" s="535"/>
      <c r="Q43" s="12"/>
      <c r="R43" s="12"/>
      <c r="S43" s="12"/>
      <c r="T43" s="13"/>
    </row>
    <row r="44" spans="1:21" s="3" customFormat="1" ht="16.5" customHeight="1" thickBot="1" x14ac:dyDescent="0.3">
      <c r="A44" s="1024"/>
      <c r="B44" s="1065"/>
      <c r="C44" s="1018"/>
      <c r="D44" s="1059"/>
      <c r="E44" s="1062"/>
      <c r="F44" s="1050"/>
      <c r="G44" s="1072"/>
      <c r="H44" s="1075"/>
      <c r="I44" s="1069"/>
      <c r="J44" s="912"/>
      <c r="K44" s="533" t="s">
        <v>111</v>
      </c>
      <c r="L44" s="267">
        <v>0</v>
      </c>
      <c r="M44" s="664"/>
      <c r="N44" s="841"/>
      <c r="O44" s="842"/>
      <c r="P44" s="535"/>
      <c r="Q44" s="12"/>
      <c r="R44" s="633"/>
      <c r="S44" s="12"/>
      <c r="T44" s="13"/>
    </row>
    <row r="45" spans="1:21" s="3" customFormat="1" ht="20.25" customHeight="1" thickBot="1" x14ac:dyDescent="0.3">
      <c r="A45" s="1025"/>
      <c r="B45" s="1066"/>
      <c r="C45" s="1019"/>
      <c r="D45" s="1060"/>
      <c r="E45" s="1063"/>
      <c r="F45" s="1051"/>
      <c r="G45" s="1072"/>
      <c r="H45" s="1075"/>
      <c r="I45" s="827"/>
      <c r="J45" s="602"/>
      <c r="K45" s="534" t="s">
        <v>19</v>
      </c>
      <c r="L45" s="262">
        <f>SUM(L41:L44)</f>
        <v>236.7</v>
      </c>
      <c r="M45" s="664"/>
      <c r="N45" s="841"/>
      <c r="O45" s="842"/>
      <c r="P45" s="535"/>
      <c r="Q45" s="12"/>
      <c r="R45" s="12"/>
      <c r="S45" s="12"/>
      <c r="T45" s="13"/>
    </row>
    <row r="46" spans="1:21" s="3" customFormat="1" ht="50.25" customHeight="1" x14ac:dyDescent="0.25">
      <c r="A46" s="210" t="s">
        <v>16</v>
      </c>
      <c r="B46" s="293" t="s">
        <v>18</v>
      </c>
      <c r="C46" s="286" t="s">
        <v>16</v>
      </c>
      <c r="D46" s="44" t="s">
        <v>84</v>
      </c>
      <c r="E46" s="31"/>
      <c r="F46" s="1113" t="s">
        <v>272</v>
      </c>
      <c r="G46" s="1072"/>
      <c r="H46" s="1075"/>
      <c r="I46" s="1067" t="s">
        <v>51</v>
      </c>
      <c r="J46" s="374" t="s">
        <v>50</v>
      </c>
      <c r="K46" s="33" t="s">
        <v>47</v>
      </c>
      <c r="L46" s="266">
        <v>35</v>
      </c>
      <c r="M46" s="166" t="s">
        <v>57</v>
      </c>
      <c r="N46" s="51" t="s">
        <v>46</v>
      </c>
      <c r="O46" s="189">
        <v>4</v>
      </c>
      <c r="P46" s="535"/>
      <c r="Q46" s="12"/>
      <c r="R46" s="12"/>
      <c r="S46" s="12"/>
      <c r="T46" s="13"/>
    </row>
    <row r="47" spans="1:21" s="3" customFormat="1" ht="24.75" customHeight="1" x14ac:dyDescent="0.25">
      <c r="A47" s="211"/>
      <c r="B47" s="294"/>
      <c r="C47" s="287"/>
      <c r="D47" s="45"/>
      <c r="E47" s="28"/>
      <c r="F47" s="1229"/>
      <c r="G47" s="1072"/>
      <c r="H47" s="1075"/>
      <c r="I47" s="1068"/>
      <c r="J47" s="911"/>
      <c r="K47" s="33" t="s">
        <v>49</v>
      </c>
      <c r="L47" s="266"/>
      <c r="M47" s="395" t="s">
        <v>325</v>
      </c>
      <c r="N47" s="391" t="s">
        <v>46</v>
      </c>
      <c r="O47" s="396">
        <v>48</v>
      </c>
      <c r="P47" s="535"/>
      <c r="Q47" s="12"/>
      <c r="R47" s="12"/>
      <c r="S47" s="12"/>
      <c r="T47" s="13"/>
    </row>
    <row r="48" spans="1:21" s="3" customFormat="1" ht="19.5" customHeight="1" thickBot="1" x14ac:dyDescent="0.3">
      <c r="A48" s="211"/>
      <c r="B48" s="294"/>
      <c r="C48" s="287"/>
      <c r="D48" s="45"/>
      <c r="E48" s="28"/>
      <c r="F48" s="1229"/>
      <c r="G48" s="1072"/>
      <c r="H48" s="1075"/>
      <c r="I48" s="1068"/>
      <c r="J48" s="911"/>
      <c r="K48" s="88" t="s">
        <v>48</v>
      </c>
      <c r="L48" s="719">
        <v>72</v>
      </c>
      <c r="M48" s="622"/>
      <c r="N48" s="145"/>
      <c r="O48" s="23"/>
      <c r="P48" s="535"/>
      <c r="Q48" s="12"/>
      <c r="R48" s="12"/>
      <c r="S48" s="12"/>
      <c r="T48" s="13"/>
    </row>
    <row r="49" spans="1:20" s="3" customFormat="1" ht="16.5" customHeight="1" thickBot="1" x14ac:dyDescent="0.3">
      <c r="A49" s="212"/>
      <c r="B49" s="295"/>
      <c r="C49" s="288"/>
      <c r="D49" s="46"/>
      <c r="E49" s="349"/>
      <c r="F49" s="444"/>
      <c r="G49" s="1073"/>
      <c r="H49" s="1075"/>
      <c r="I49" s="1069"/>
      <c r="J49" s="912"/>
      <c r="K49" s="97" t="s">
        <v>19</v>
      </c>
      <c r="L49" s="657">
        <f>L46+L47+L48</f>
        <v>107</v>
      </c>
      <c r="M49" s="197"/>
      <c r="N49" s="198"/>
      <c r="O49" s="199"/>
      <c r="P49" s="535"/>
      <c r="Q49" s="12"/>
      <c r="R49" s="12"/>
      <c r="S49" s="12"/>
      <c r="T49" s="13"/>
    </row>
    <row r="50" spans="1:20" s="3" customFormat="1" ht="21.75" customHeight="1" x14ac:dyDescent="0.25">
      <c r="A50" s="210" t="s">
        <v>16</v>
      </c>
      <c r="B50" s="293" t="s">
        <v>18</v>
      </c>
      <c r="C50" s="286" t="s">
        <v>16</v>
      </c>
      <c r="D50" s="44" t="s">
        <v>123</v>
      </c>
      <c r="E50" s="31"/>
      <c r="F50" s="1093" t="s">
        <v>329</v>
      </c>
      <c r="G50" s="1071" t="s">
        <v>21</v>
      </c>
      <c r="H50" s="1075"/>
      <c r="I50" s="1067" t="s">
        <v>51</v>
      </c>
      <c r="J50" s="374" t="s">
        <v>50</v>
      </c>
      <c r="K50" s="65" t="s">
        <v>47</v>
      </c>
      <c r="L50" s="1449">
        <v>25</v>
      </c>
      <c r="M50" s="1376" t="s">
        <v>62</v>
      </c>
      <c r="N50" s="1138" t="s">
        <v>63</v>
      </c>
      <c r="O50" s="1377">
        <v>14500</v>
      </c>
      <c r="P50" s="535"/>
      <c r="Q50" s="535"/>
      <c r="R50" s="633"/>
      <c r="S50" s="12"/>
      <c r="T50" s="13"/>
    </row>
    <row r="51" spans="1:20" s="3" customFormat="1" ht="21" customHeight="1" thickBot="1" x14ac:dyDescent="0.3">
      <c r="A51" s="212"/>
      <c r="B51" s="295"/>
      <c r="C51" s="288"/>
      <c r="D51" s="46"/>
      <c r="E51" s="49"/>
      <c r="F51" s="1094"/>
      <c r="G51" s="1072"/>
      <c r="H51" s="1075"/>
      <c r="I51" s="1068"/>
      <c r="J51" s="987"/>
      <c r="K51" s="804" t="s">
        <v>49</v>
      </c>
      <c r="L51" s="412">
        <v>0</v>
      </c>
      <c r="M51" s="1459"/>
      <c r="N51" s="1460"/>
      <c r="O51" s="1461"/>
      <c r="P51" s="535"/>
      <c r="Q51" s="12"/>
      <c r="R51" s="12"/>
      <c r="S51" s="12"/>
      <c r="T51" s="13"/>
    </row>
    <row r="52" spans="1:20" s="3" customFormat="1" ht="18.75" customHeight="1" thickBot="1" x14ac:dyDescent="0.3">
      <c r="A52" s="211"/>
      <c r="B52" s="294"/>
      <c r="C52" s="287"/>
      <c r="D52" s="45"/>
      <c r="E52" s="28"/>
      <c r="F52" s="445"/>
      <c r="G52" s="1072"/>
      <c r="H52" s="1075"/>
      <c r="I52" s="1068"/>
      <c r="J52" s="985"/>
      <c r="K52" s="1462" t="s">
        <v>48</v>
      </c>
      <c r="L52" s="1463">
        <v>40</v>
      </c>
      <c r="M52" s="82"/>
      <c r="N52" s="152"/>
      <c r="O52" s="32"/>
      <c r="Q52" s="13"/>
      <c r="R52" s="13"/>
      <c r="S52" s="13"/>
      <c r="T52" s="13"/>
    </row>
    <row r="53" spans="1:20" s="3" customFormat="1" ht="19.5" customHeight="1" thickBot="1" x14ac:dyDescent="0.3">
      <c r="A53" s="211"/>
      <c r="B53" s="294"/>
      <c r="C53" s="287"/>
      <c r="D53" s="45"/>
      <c r="E53" s="49"/>
      <c r="F53" s="446"/>
      <c r="G53" s="1072"/>
      <c r="H53" s="1076"/>
      <c r="I53" s="1069"/>
      <c r="J53" s="987"/>
      <c r="K53" s="534" t="s">
        <v>19</v>
      </c>
      <c r="L53" s="262">
        <f>L50+L51+L52</f>
        <v>65</v>
      </c>
      <c r="M53" s="100"/>
      <c r="N53" s="145"/>
      <c r="O53" s="23"/>
      <c r="Q53" s="13"/>
      <c r="R53" s="13"/>
      <c r="S53" s="13"/>
      <c r="T53" s="13"/>
    </row>
    <row r="54" spans="1:20" s="3" customFormat="1" ht="19.5" customHeight="1" x14ac:dyDescent="0.25">
      <c r="A54" s="210" t="s">
        <v>16</v>
      </c>
      <c r="B54" s="293" t="s">
        <v>18</v>
      </c>
      <c r="C54" s="286" t="s">
        <v>16</v>
      </c>
      <c r="D54" s="44" t="s">
        <v>124</v>
      </c>
      <c r="E54" s="31"/>
      <c r="F54" s="706" t="s">
        <v>330</v>
      </c>
      <c r="G54" s="1071" t="s">
        <v>21</v>
      </c>
      <c r="H54" s="1074" t="s">
        <v>22</v>
      </c>
      <c r="I54" s="98" t="s">
        <v>51</v>
      </c>
      <c r="J54" s="374" t="s">
        <v>50</v>
      </c>
      <c r="K54" s="530" t="s">
        <v>47</v>
      </c>
      <c r="L54" s="526">
        <v>0</v>
      </c>
      <c r="M54" s="1378" t="s">
        <v>273</v>
      </c>
      <c r="N54" s="1380" t="s">
        <v>53</v>
      </c>
      <c r="O54" s="1081">
        <v>140</v>
      </c>
      <c r="Q54" s="533"/>
      <c r="R54" s="13"/>
      <c r="S54" s="13"/>
      <c r="T54" s="13"/>
    </row>
    <row r="55" spans="1:20" s="3" customFormat="1" ht="19.5" customHeight="1" x14ac:dyDescent="0.25">
      <c r="A55" s="211"/>
      <c r="B55" s="294"/>
      <c r="C55" s="287"/>
      <c r="D55" s="45"/>
      <c r="E55" s="28"/>
      <c r="F55" s="707"/>
      <c r="G55" s="1072"/>
      <c r="H55" s="1075"/>
      <c r="I55" s="99"/>
      <c r="J55" s="375"/>
      <c r="K55" s="531" t="s">
        <v>49</v>
      </c>
      <c r="L55" s="532">
        <v>0</v>
      </c>
      <c r="M55" s="1379"/>
      <c r="N55" s="1381"/>
      <c r="O55" s="1082"/>
      <c r="Q55" s="13"/>
      <c r="R55" s="13"/>
      <c r="S55" s="13"/>
      <c r="T55" s="13"/>
    </row>
    <row r="56" spans="1:20" s="3" customFormat="1" ht="19.5" customHeight="1" thickBot="1" x14ac:dyDescent="0.3">
      <c r="A56" s="211"/>
      <c r="B56" s="294"/>
      <c r="C56" s="287"/>
      <c r="D56" s="45"/>
      <c r="E56" s="28"/>
      <c r="F56" s="707"/>
      <c r="G56" s="1072"/>
      <c r="H56" s="1075"/>
      <c r="I56" s="99"/>
      <c r="J56" s="924"/>
      <c r="K56" s="869" t="s">
        <v>48</v>
      </c>
      <c r="L56" s="719">
        <v>85</v>
      </c>
      <c r="M56" s="102"/>
      <c r="N56" s="92"/>
      <c r="O56" s="229"/>
      <c r="Q56" s="13"/>
      <c r="R56" s="13"/>
      <c r="S56" s="13"/>
      <c r="T56" s="13"/>
    </row>
    <row r="57" spans="1:20" s="3" customFormat="1" ht="19.5" customHeight="1" thickBot="1" x14ac:dyDescent="0.3">
      <c r="A57" s="212"/>
      <c r="B57" s="295"/>
      <c r="C57" s="288"/>
      <c r="D57" s="46"/>
      <c r="E57" s="49"/>
      <c r="F57" s="707"/>
      <c r="G57" s="1072"/>
      <c r="H57" s="1075"/>
      <c r="I57" s="99"/>
      <c r="J57" s="870"/>
      <c r="K57" s="534" t="s">
        <v>19</v>
      </c>
      <c r="L57" s="262">
        <f>SUM(L54:L56)</f>
        <v>85</v>
      </c>
      <c r="M57" s="420"/>
      <c r="N57" s="156"/>
      <c r="O57" s="378"/>
      <c r="Q57" s="13"/>
      <c r="R57" s="13"/>
      <c r="S57" s="13"/>
      <c r="T57" s="13"/>
    </row>
    <row r="58" spans="1:20" s="3" customFormat="1" ht="19.5" customHeight="1" x14ac:dyDescent="0.25">
      <c r="A58" s="210" t="s">
        <v>16</v>
      </c>
      <c r="B58" s="293" t="s">
        <v>18</v>
      </c>
      <c r="C58" s="286" t="s">
        <v>16</v>
      </c>
      <c r="D58" s="44" t="s">
        <v>125</v>
      </c>
      <c r="E58" s="31"/>
      <c r="F58" s="908" t="s">
        <v>344</v>
      </c>
      <c r="G58" s="1072"/>
      <c r="H58" s="1075"/>
      <c r="I58" s="98" t="s">
        <v>51</v>
      </c>
      <c r="J58" s="374" t="s">
        <v>50</v>
      </c>
      <c r="K58" s="531" t="s">
        <v>47</v>
      </c>
      <c r="L58" s="266">
        <v>75</v>
      </c>
      <c r="M58" s="1382" t="s">
        <v>347</v>
      </c>
      <c r="N58" s="1383" t="s">
        <v>63</v>
      </c>
      <c r="O58" s="1384">
        <v>4</v>
      </c>
      <c r="Q58" s="533"/>
      <c r="R58" s="13"/>
      <c r="S58" s="13"/>
      <c r="T58" s="13"/>
    </row>
    <row r="59" spans="1:20" s="3" customFormat="1" ht="19.5" customHeight="1" x14ac:dyDescent="0.25">
      <c r="A59" s="211"/>
      <c r="B59" s="294"/>
      <c r="C59" s="287"/>
      <c r="D59" s="45"/>
      <c r="E59" s="28"/>
      <c r="F59" s="442"/>
      <c r="G59" s="1072"/>
      <c r="H59" s="1075"/>
      <c r="I59" s="99"/>
      <c r="J59" s="375"/>
      <c r="K59" s="531" t="s">
        <v>49</v>
      </c>
      <c r="L59" s="532">
        <v>0</v>
      </c>
      <c r="M59" s="1053"/>
      <c r="N59" s="1055"/>
      <c r="O59" s="1057"/>
      <c r="Q59" s="13"/>
      <c r="R59" s="13"/>
      <c r="S59" s="13"/>
      <c r="T59" s="13"/>
    </row>
    <row r="60" spans="1:20" s="3" customFormat="1" ht="19.5" customHeight="1" thickBot="1" x14ac:dyDescent="0.3">
      <c r="A60" s="211"/>
      <c r="B60" s="294"/>
      <c r="C60" s="287"/>
      <c r="D60" s="45"/>
      <c r="E60" s="28"/>
      <c r="F60" s="442"/>
      <c r="G60" s="1072"/>
      <c r="H60" s="1075"/>
      <c r="I60" s="99"/>
      <c r="J60" s="375"/>
      <c r="K60" s="533" t="s">
        <v>48</v>
      </c>
      <c r="L60" s="270">
        <v>212</v>
      </c>
      <c r="M60" s="96"/>
      <c r="N60" s="154"/>
      <c r="O60" s="101"/>
      <c r="Q60" s="13"/>
      <c r="R60" s="13"/>
      <c r="S60" s="13"/>
      <c r="T60" s="13"/>
    </row>
    <row r="61" spans="1:20" s="3" customFormat="1" ht="14.25" customHeight="1" thickBot="1" x14ac:dyDescent="0.3">
      <c r="A61" s="212"/>
      <c r="B61" s="295"/>
      <c r="C61" s="288"/>
      <c r="D61" s="46"/>
      <c r="E61" s="49"/>
      <c r="F61" s="281"/>
      <c r="G61" s="1072"/>
      <c r="H61" s="1075"/>
      <c r="I61" s="138"/>
      <c r="J61" s="376"/>
      <c r="K61" s="534" t="s">
        <v>19</v>
      </c>
      <c r="L61" s="262">
        <f>SUM(L58:L60)</f>
        <v>287</v>
      </c>
      <c r="M61" s="55"/>
      <c r="N61" s="156"/>
      <c r="O61" s="57"/>
      <c r="Q61" s="13"/>
      <c r="R61" s="13"/>
      <c r="S61" s="13"/>
      <c r="T61" s="13"/>
    </row>
    <row r="62" spans="1:20" s="3" customFormat="1" ht="14.25" hidden="1" customHeight="1" x14ac:dyDescent="0.25">
      <c r="A62" s="211" t="s">
        <v>16</v>
      </c>
      <c r="B62" s="294" t="s">
        <v>18</v>
      </c>
      <c r="C62" s="287" t="s">
        <v>16</v>
      </c>
      <c r="D62" s="921"/>
      <c r="E62" s="31"/>
      <c r="F62" s="1083"/>
      <c r="G62" s="1072"/>
      <c r="H62" s="1075"/>
      <c r="I62" s="98" t="s">
        <v>51</v>
      </c>
      <c r="J62" s="374" t="s">
        <v>50</v>
      </c>
      <c r="K62" s="531" t="s">
        <v>47</v>
      </c>
      <c r="L62" s="526">
        <v>0</v>
      </c>
      <c r="M62" s="1077" t="s">
        <v>346</v>
      </c>
      <c r="N62" s="1079" t="s">
        <v>63</v>
      </c>
      <c r="O62" s="1081">
        <v>1</v>
      </c>
      <c r="P62" s="535"/>
      <c r="Q62" s="13"/>
      <c r="R62" s="13"/>
      <c r="S62" s="13"/>
      <c r="T62" s="13"/>
    </row>
    <row r="63" spans="1:20" s="3" customFormat="1" ht="14.25" hidden="1" customHeight="1" x14ac:dyDescent="0.25">
      <c r="A63" s="211"/>
      <c r="B63" s="294"/>
      <c r="C63" s="287"/>
      <c r="D63" s="45"/>
      <c r="E63" s="28"/>
      <c r="F63" s="1084"/>
      <c r="G63" s="1072"/>
      <c r="H63" s="1075"/>
      <c r="I63" s="99"/>
      <c r="J63" s="375"/>
      <c r="K63" s="531" t="s">
        <v>49</v>
      </c>
      <c r="L63" s="532"/>
      <c r="M63" s="1078"/>
      <c r="N63" s="1080"/>
      <c r="O63" s="1082"/>
      <c r="Q63" s="13"/>
      <c r="R63" s="13"/>
      <c r="S63" s="13"/>
      <c r="T63" s="13"/>
    </row>
    <row r="64" spans="1:20" s="3" customFormat="1" ht="14.25" hidden="1" customHeight="1" thickBot="1" x14ac:dyDescent="0.3">
      <c r="A64" s="211"/>
      <c r="B64" s="294"/>
      <c r="C64" s="287"/>
      <c r="D64" s="45"/>
      <c r="E64" s="28"/>
      <c r="F64" s="1084"/>
      <c r="G64" s="1072"/>
      <c r="H64" s="1075"/>
      <c r="I64" s="99"/>
      <c r="J64" s="375"/>
      <c r="K64" s="533" t="s">
        <v>48</v>
      </c>
      <c r="L64" s="719">
        <v>0</v>
      </c>
      <c r="M64" s="104"/>
      <c r="N64" s="150"/>
      <c r="O64" s="923"/>
      <c r="Q64" s="13"/>
      <c r="R64" s="13"/>
      <c r="S64" s="13"/>
      <c r="T64" s="13"/>
    </row>
    <row r="65" spans="1:20" s="3" customFormat="1" ht="14.25" hidden="1" customHeight="1" thickBot="1" x14ac:dyDescent="0.3">
      <c r="A65" s="211"/>
      <c r="B65" s="294"/>
      <c r="C65" s="287"/>
      <c r="D65" s="46"/>
      <c r="E65" s="49"/>
      <c r="F65" s="1085"/>
      <c r="G65" s="1073"/>
      <c r="H65" s="1076"/>
      <c r="I65" s="138"/>
      <c r="J65" s="376"/>
      <c r="K65" s="534" t="s">
        <v>19</v>
      </c>
      <c r="L65" s="262">
        <f>SUM(L62:L64)</f>
        <v>0</v>
      </c>
      <c r="M65" s="55"/>
      <c r="N65" s="156"/>
      <c r="O65" s="57"/>
      <c r="Q65" s="13"/>
      <c r="R65" s="13"/>
      <c r="S65" s="13"/>
      <c r="T65" s="13"/>
    </row>
    <row r="66" spans="1:20" s="3" customFormat="1" ht="19.5" customHeight="1" thickBot="1" x14ac:dyDescent="0.3">
      <c r="A66" s="211"/>
      <c r="B66" s="294"/>
      <c r="C66" s="287"/>
      <c r="D66" s="1271"/>
      <c r="E66" s="1271"/>
      <c r="F66" s="1271"/>
      <c r="G66" s="1271"/>
      <c r="H66" s="1271"/>
      <c r="I66" s="1271"/>
      <c r="J66" s="1184"/>
      <c r="K66" s="536" t="s">
        <v>47</v>
      </c>
      <c r="L66" s="206">
        <f>L46+L50+L54+L58+L41+L62+L36</f>
        <v>220</v>
      </c>
      <c r="M66" s="322"/>
      <c r="N66" s="514"/>
      <c r="O66" s="142"/>
      <c r="Q66" s="13"/>
      <c r="R66" s="13"/>
      <c r="S66" s="13"/>
      <c r="T66" s="13"/>
    </row>
    <row r="67" spans="1:20" s="3" customFormat="1" ht="19.5" customHeight="1" thickBot="1" x14ac:dyDescent="0.3">
      <c r="A67" s="211"/>
      <c r="B67" s="294"/>
      <c r="C67" s="287"/>
      <c r="D67" s="1271"/>
      <c r="E67" s="1271"/>
      <c r="F67" s="1271"/>
      <c r="G67" s="1271"/>
      <c r="H67" s="1271"/>
      <c r="I67" s="1271"/>
      <c r="J67" s="1184"/>
      <c r="K67" s="536" t="s">
        <v>48</v>
      </c>
      <c r="L67" s="206">
        <f>L48+L52+L56+L60+L43+L64+L38</f>
        <v>1470.9</v>
      </c>
      <c r="M67" s="417"/>
      <c r="N67" s="443"/>
      <c r="O67" s="101"/>
      <c r="Q67" s="13"/>
      <c r="R67" s="13"/>
      <c r="S67" s="13"/>
      <c r="T67" s="13"/>
    </row>
    <row r="68" spans="1:20" s="3" customFormat="1" ht="19.5" customHeight="1" thickBot="1" x14ac:dyDescent="0.3">
      <c r="A68" s="211"/>
      <c r="B68" s="294"/>
      <c r="C68" s="287"/>
      <c r="D68" s="829"/>
      <c r="E68" s="829"/>
      <c r="F68" s="829"/>
      <c r="G68" s="829"/>
      <c r="H68" s="829"/>
      <c r="I68" s="829"/>
      <c r="J68" s="829"/>
      <c r="K68" s="536" t="s">
        <v>111</v>
      </c>
      <c r="L68" s="206">
        <f>L44</f>
        <v>0</v>
      </c>
      <c r="M68" s="417"/>
      <c r="N68" s="443"/>
      <c r="O68" s="101"/>
      <c r="Q68" s="13"/>
      <c r="R68" s="13"/>
      <c r="S68" s="13"/>
      <c r="T68" s="13"/>
    </row>
    <row r="69" spans="1:20" s="3" customFormat="1" ht="22.5" customHeight="1" thickBot="1" x14ac:dyDescent="0.3">
      <c r="A69" s="212"/>
      <c r="B69" s="295"/>
      <c r="C69" s="288"/>
      <c r="D69" s="1270"/>
      <c r="E69" s="1270"/>
      <c r="F69" s="1270"/>
      <c r="G69" s="1270"/>
      <c r="H69" s="1270"/>
      <c r="I69" s="1270"/>
      <c r="J69" s="1270"/>
      <c r="K69" s="496" t="s">
        <v>19</v>
      </c>
      <c r="L69" s="755">
        <f>SUM(L66:L68)</f>
        <v>1690.9</v>
      </c>
      <c r="M69" s="420"/>
      <c r="N69" s="515"/>
      <c r="O69" s="57"/>
      <c r="Q69" s="13"/>
      <c r="R69" s="12"/>
      <c r="S69" s="12"/>
      <c r="T69" s="12"/>
    </row>
    <row r="70" spans="1:20" s="3" customFormat="1" ht="37.5" customHeight="1" thickBot="1" x14ac:dyDescent="0.3">
      <c r="A70" s="1023" t="s">
        <v>16</v>
      </c>
      <c r="B70" s="1272" t="s">
        <v>18</v>
      </c>
      <c r="C70" s="1183" t="s">
        <v>18</v>
      </c>
      <c r="D70" s="1261"/>
      <c r="E70" s="1029"/>
      <c r="F70" s="59" t="s">
        <v>59</v>
      </c>
      <c r="G70" s="1071" t="s">
        <v>20</v>
      </c>
      <c r="H70" s="1074" t="s">
        <v>22</v>
      </c>
      <c r="I70" s="1067" t="s">
        <v>51</v>
      </c>
      <c r="J70" s="1147" t="s">
        <v>50</v>
      </c>
      <c r="K70" s="656"/>
      <c r="L70" s="657"/>
      <c r="M70" s="658" t="s">
        <v>65</v>
      </c>
      <c r="N70" s="659" t="s">
        <v>53</v>
      </c>
      <c r="O70" s="660"/>
    </row>
    <row r="71" spans="1:20" s="3" customFormat="1" ht="33.75" customHeight="1" thickBot="1" x14ac:dyDescent="0.3">
      <c r="A71" s="1024"/>
      <c r="B71" s="1273"/>
      <c r="C71" s="1184"/>
      <c r="D71" s="1262"/>
      <c r="E71" s="1030"/>
      <c r="F71" s="282"/>
      <c r="G71" s="1072"/>
      <c r="H71" s="1075"/>
      <c r="I71" s="1068"/>
      <c r="J71" s="1148"/>
      <c r="K71" s="656" t="s">
        <v>47</v>
      </c>
      <c r="L71" s="657">
        <f>L75</f>
        <v>0</v>
      </c>
      <c r="M71" s="658" t="s">
        <v>66</v>
      </c>
      <c r="N71" s="659" t="s">
        <v>53</v>
      </c>
      <c r="O71" s="660"/>
    </row>
    <row r="72" spans="1:20" s="3" customFormat="1" ht="41.25" customHeight="1" x14ac:dyDescent="0.25">
      <c r="A72" s="1024"/>
      <c r="B72" s="1273"/>
      <c r="C72" s="1184"/>
      <c r="D72" s="1262"/>
      <c r="E72" s="1030"/>
      <c r="F72" s="282"/>
      <c r="G72" s="1072"/>
      <c r="H72" s="1075"/>
      <c r="I72" s="1068"/>
      <c r="J72" s="1148"/>
      <c r="K72" s="33" t="s">
        <v>49</v>
      </c>
      <c r="L72" s="40"/>
      <c r="M72" s="653" t="s">
        <v>67</v>
      </c>
      <c r="N72" s="654" t="s">
        <v>53</v>
      </c>
      <c r="O72" s="655"/>
    </row>
    <row r="73" spans="1:20" s="3" customFormat="1" ht="23.25" customHeight="1" thickBot="1" x14ac:dyDescent="0.3">
      <c r="A73" s="1024"/>
      <c r="B73" s="1273"/>
      <c r="C73" s="1184"/>
      <c r="D73" s="1262"/>
      <c r="E73" s="1030"/>
      <c r="F73" s="282"/>
      <c r="G73" s="1072"/>
      <c r="H73" s="1075"/>
      <c r="I73" s="1068"/>
      <c r="J73" s="1148"/>
      <c r="K73" s="88" t="s">
        <v>48</v>
      </c>
      <c r="L73" s="58"/>
      <c r="M73" s="193" t="s">
        <v>68</v>
      </c>
      <c r="N73" s="194" t="s">
        <v>46</v>
      </c>
      <c r="O73" s="401"/>
    </row>
    <row r="74" spans="1:20" s="3" customFormat="1" ht="15" customHeight="1" thickBot="1" x14ac:dyDescent="0.25">
      <c r="A74" s="1025"/>
      <c r="B74" s="1274"/>
      <c r="C74" s="1185"/>
      <c r="D74" s="411"/>
      <c r="E74" s="1030"/>
      <c r="F74" s="205"/>
      <c r="G74" s="1072"/>
      <c r="H74" s="1075"/>
      <c r="I74" s="1068"/>
      <c r="J74" s="1148"/>
      <c r="K74" s="132" t="s">
        <v>19</v>
      </c>
      <c r="L74" s="206">
        <f>SUM(L71:L73)</f>
        <v>0</v>
      </c>
      <c r="M74" s="12"/>
      <c r="N74" s="405"/>
      <c r="O74" s="402"/>
    </row>
    <row r="75" spans="1:20" s="3" customFormat="1" ht="15" customHeight="1" thickBot="1" x14ac:dyDescent="0.3">
      <c r="A75" s="210" t="s">
        <v>16</v>
      </c>
      <c r="B75" s="407" t="s">
        <v>18</v>
      </c>
      <c r="C75" s="76" t="s">
        <v>18</v>
      </c>
      <c r="D75" s="410" t="s">
        <v>16</v>
      </c>
      <c r="E75" s="1030"/>
      <c r="F75" s="1111" t="s">
        <v>59</v>
      </c>
      <c r="G75" s="1072"/>
      <c r="H75" s="1075"/>
      <c r="I75" s="1068"/>
      <c r="J75" s="1148"/>
      <c r="K75" s="404" t="s">
        <v>47</v>
      </c>
      <c r="L75" s="504">
        <v>0</v>
      </c>
      <c r="M75" s="12"/>
      <c r="N75" s="191"/>
      <c r="O75" s="402"/>
    </row>
    <row r="76" spans="1:20" s="3" customFormat="1" ht="25.5" customHeight="1" thickBot="1" x14ac:dyDescent="0.3">
      <c r="A76" s="211"/>
      <c r="B76" s="408"/>
      <c r="C76" s="77"/>
      <c r="D76" s="511"/>
      <c r="E76" s="1030"/>
      <c r="F76" s="1235"/>
      <c r="G76" s="1072"/>
      <c r="H76" s="1075"/>
      <c r="I76" s="1068"/>
      <c r="J76" s="1149"/>
      <c r="K76" s="701" t="s">
        <v>19</v>
      </c>
      <c r="L76" s="702">
        <f>SUM(L75)</f>
        <v>0</v>
      </c>
      <c r="M76" s="512"/>
      <c r="N76" s="405"/>
      <c r="O76" s="513"/>
    </row>
    <row r="77" spans="1:20" s="3" customFormat="1" ht="15" customHeight="1" thickBot="1" x14ac:dyDescent="0.3">
      <c r="A77" s="309" t="s">
        <v>16</v>
      </c>
      <c r="B77" s="291" t="s">
        <v>18</v>
      </c>
      <c r="C77" s="1118" t="s">
        <v>17</v>
      </c>
      <c r="D77" s="1119"/>
      <c r="E77" s="1119"/>
      <c r="F77" s="1119"/>
      <c r="G77" s="1119"/>
      <c r="H77" s="1119"/>
      <c r="I77" s="1119"/>
      <c r="J77" s="1119"/>
      <c r="K77" s="1120"/>
      <c r="L77" s="38">
        <f>L69+L74</f>
        <v>1690.9</v>
      </c>
      <c r="M77" s="1141"/>
      <c r="N77" s="1142"/>
      <c r="O77" s="1143"/>
    </row>
    <row r="78" spans="1:20" s="3" customFormat="1" ht="24" customHeight="1" thickBot="1" x14ac:dyDescent="0.3">
      <c r="A78" s="310" t="s">
        <v>16</v>
      </c>
      <c r="B78" s="297" t="s">
        <v>58</v>
      </c>
      <c r="C78" s="71" t="s">
        <v>72</v>
      </c>
      <c r="D78" s="73"/>
      <c r="E78" s="73"/>
      <c r="F78" s="73"/>
      <c r="G78" s="73"/>
      <c r="H78" s="464"/>
      <c r="I78" s="73"/>
      <c r="J78" s="73"/>
      <c r="K78" s="74"/>
      <c r="L78" s="74"/>
      <c r="M78" s="74"/>
      <c r="N78" s="74"/>
      <c r="O78" s="75"/>
      <c r="P78" s="68"/>
    </row>
    <row r="79" spans="1:20" s="3" customFormat="1" ht="24.75" customHeight="1" thickBot="1" x14ac:dyDescent="0.3">
      <c r="A79" s="587"/>
      <c r="B79" s="305"/>
      <c r="C79" s="1150"/>
      <c r="D79" s="1151"/>
      <c r="E79" s="1151"/>
      <c r="F79" s="1151"/>
      <c r="G79" s="1151"/>
      <c r="H79" s="1151"/>
      <c r="I79" s="1151"/>
      <c r="J79" s="1151"/>
      <c r="K79" s="1151"/>
      <c r="L79" s="1152"/>
      <c r="M79" s="79" t="s">
        <v>69</v>
      </c>
      <c r="N79" s="80" t="s">
        <v>46</v>
      </c>
      <c r="O79" s="81"/>
    </row>
    <row r="80" spans="1:20" s="3" customFormat="1" ht="15" customHeight="1" thickBot="1" x14ac:dyDescent="0.3">
      <c r="A80" s="969" t="s">
        <v>16</v>
      </c>
      <c r="B80" s="982" t="s">
        <v>58</v>
      </c>
      <c r="C80" s="76" t="s">
        <v>16</v>
      </c>
      <c r="D80" s="1261"/>
      <c r="E80" s="1029"/>
      <c r="F80" s="1219" t="s">
        <v>70</v>
      </c>
      <c r="G80" s="1255" t="s">
        <v>82</v>
      </c>
      <c r="H80" s="1026" t="s">
        <v>22</v>
      </c>
      <c r="I80" s="1029" t="s">
        <v>51</v>
      </c>
      <c r="J80" s="1147" t="s">
        <v>50</v>
      </c>
      <c r="K80" s="379" t="s">
        <v>47</v>
      </c>
      <c r="L80" s="231">
        <f>L83</f>
        <v>15</v>
      </c>
      <c r="M80" s="82"/>
      <c r="N80" s="83"/>
      <c r="O80" s="84"/>
      <c r="R80" s="681"/>
    </row>
    <row r="81" spans="1:15" s="3" customFormat="1" ht="30.75" customHeight="1" thickBot="1" x14ac:dyDescent="0.3">
      <c r="A81" s="970"/>
      <c r="B81" s="983"/>
      <c r="C81" s="77"/>
      <c r="D81" s="1262"/>
      <c r="E81" s="1030"/>
      <c r="F81" s="1222"/>
      <c r="G81" s="1256"/>
      <c r="H81" s="1027"/>
      <c r="I81" s="1030"/>
      <c r="J81" s="1148"/>
      <c r="K81" s="187" t="s">
        <v>49</v>
      </c>
      <c r="L81" s="220">
        <v>0</v>
      </c>
      <c r="M81" s="979" t="s">
        <v>73</v>
      </c>
      <c r="N81" s="105" t="s">
        <v>46</v>
      </c>
      <c r="O81" s="991">
        <v>12</v>
      </c>
    </row>
    <row r="82" spans="1:15" s="3" customFormat="1" ht="15" customHeight="1" thickBot="1" x14ac:dyDescent="0.25">
      <c r="A82" s="971"/>
      <c r="B82" s="984"/>
      <c r="C82" s="78"/>
      <c r="D82" s="1264"/>
      <c r="E82" s="1030"/>
      <c r="F82" s="89"/>
      <c r="G82" s="1256"/>
      <c r="H82" s="1027"/>
      <c r="I82" s="1030"/>
      <c r="J82" s="1148"/>
      <c r="K82" s="132" t="s">
        <v>19</v>
      </c>
      <c r="L82" s="214">
        <f>SUM(L80:L81)</f>
        <v>15</v>
      </c>
      <c r="M82" s="55"/>
      <c r="N82" s="56"/>
      <c r="O82" s="57"/>
    </row>
    <row r="83" spans="1:15" s="3" customFormat="1" ht="15" customHeight="1" thickBot="1" x14ac:dyDescent="0.3">
      <c r="A83" s="969" t="s">
        <v>16</v>
      </c>
      <c r="B83" s="284" t="s">
        <v>58</v>
      </c>
      <c r="C83" s="76" t="s">
        <v>16</v>
      </c>
      <c r="D83" s="1058" t="s">
        <v>16</v>
      </c>
      <c r="E83" s="1030"/>
      <c r="F83" s="1129" t="s">
        <v>70</v>
      </c>
      <c r="G83" s="1256"/>
      <c r="H83" s="1027"/>
      <c r="I83" s="1030"/>
      <c r="J83" s="1148"/>
      <c r="K83" s="379" t="s">
        <v>47</v>
      </c>
      <c r="L83" s="412">
        <v>15</v>
      </c>
      <c r="M83" s="55"/>
      <c r="N83" s="56"/>
      <c r="O83" s="57"/>
    </row>
    <row r="84" spans="1:15" s="3" customFormat="1" ht="15" customHeight="1" thickBot="1" x14ac:dyDescent="0.25">
      <c r="A84" s="971"/>
      <c r="B84" s="305"/>
      <c r="C84" s="78"/>
      <c r="D84" s="1060"/>
      <c r="E84" s="1031"/>
      <c r="F84" s="1131"/>
      <c r="G84" s="1257"/>
      <c r="H84" s="1028"/>
      <c r="I84" s="1031"/>
      <c r="J84" s="1149"/>
      <c r="K84" s="413" t="s">
        <v>19</v>
      </c>
      <c r="L84" s="126">
        <f>SUM(L83)</f>
        <v>15</v>
      </c>
      <c r="M84" s="55"/>
      <c r="N84" s="56"/>
      <c r="O84" s="57"/>
    </row>
    <row r="85" spans="1:15" s="3" customFormat="1" ht="15" customHeight="1" thickBot="1" x14ac:dyDescent="0.3">
      <c r="A85" s="309" t="s">
        <v>16</v>
      </c>
      <c r="B85" s="291" t="s">
        <v>58</v>
      </c>
      <c r="C85" s="1118" t="s">
        <v>17</v>
      </c>
      <c r="D85" s="1119"/>
      <c r="E85" s="1119"/>
      <c r="F85" s="1119"/>
      <c r="G85" s="1119"/>
      <c r="H85" s="1119"/>
      <c r="I85" s="1119"/>
      <c r="J85" s="1119"/>
      <c r="K85" s="1120"/>
      <c r="L85" s="38">
        <f>L82</f>
        <v>15</v>
      </c>
      <c r="M85" s="1141"/>
      <c r="N85" s="1142"/>
      <c r="O85" s="1143"/>
    </row>
    <row r="86" spans="1:15" s="3" customFormat="1" ht="15" customHeight="1" thickBot="1" x14ac:dyDescent="0.3">
      <c r="A86" s="310" t="s">
        <v>16</v>
      </c>
      <c r="B86" s="297" t="s">
        <v>60</v>
      </c>
      <c r="C86" s="86" t="s">
        <v>81</v>
      </c>
      <c r="D86" s="72"/>
      <c r="E86" s="72"/>
      <c r="F86" s="72"/>
      <c r="G86" s="72"/>
      <c r="H86" s="465"/>
      <c r="I86" s="72"/>
      <c r="J86" s="72"/>
      <c r="K86" s="72"/>
      <c r="L86" s="72"/>
      <c r="M86" s="85"/>
      <c r="N86" s="85"/>
      <c r="O86" s="87"/>
    </row>
    <row r="87" spans="1:15" s="3" customFormat="1" ht="29.25" customHeight="1" x14ac:dyDescent="0.25">
      <c r="A87" s="1023"/>
      <c r="B87" s="1035"/>
      <c r="C87" s="1040"/>
      <c r="D87" s="1265"/>
      <c r="E87" s="1266"/>
      <c r="F87" s="1266"/>
      <c r="G87" s="1266"/>
      <c r="H87" s="1266"/>
      <c r="I87" s="1266"/>
      <c r="J87" s="1266"/>
      <c r="K87" s="1266"/>
      <c r="L87" s="1267"/>
      <c r="M87" s="768" t="s">
        <v>74</v>
      </c>
      <c r="N87" s="767" t="s">
        <v>75</v>
      </c>
      <c r="O87" s="183" t="s">
        <v>76</v>
      </c>
    </row>
    <row r="88" spans="1:15" s="3" customFormat="1" ht="42" customHeight="1" thickBot="1" x14ac:dyDescent="0.3">
      <c r="A88" s="1024"/>
      <c r="B88" s="1263"/>
      <c r="C88" s="1041"/>
      <c r="D88" s="1153"/>
      <c r="E88" s="1154"/>
      <c r="F88" s="1154"/>
      <c r="G88" s="1154"/>
      <c r="H88" s="1154"/>
      <c r="I88" s="1154"/>
      <c r="J88" s="1154"/>
      <c r="K88" s="1154"/>
      <c r="L88" s="1268"/>
      <c r="M88" s="769" t="s">
        <v>77</v>
      </c>
      <c r="N88" s="726" t="s">
        <v>46</v>
      </c>
      <c r="O88" s="727" t="s">
        <v>78</v>
      </c>
    </row>
    <row r="89" spans="1:15" s="3" customFormat="1" ht="28.5" customHeight="1" thickBot="1" x14ac:dyDescent="0.3">
      <c r="A89" s="1025"/>
      <c r="B89" s="1036"/>
      <c r="C89" s="1042"/>
      <c r="D89" s="1245"/>
      <c r="E89" s="1246"/>
      <c r="F89" s="1246"/>
      <c r="G89" s="1246"/>
      <c r="H89" s="1246"/>
      <c r="I89" s="1246"/>
      <c r="J89" s="1246"/>
      <c r="K89" s="1246"/>
      <c r="L89" s="1269"/>
      <c r="M89" s="735" t="s">
        <v>79</v>
      </c>
      <c r="N89" s="736" t="s">
        <v>75</v>
      </c>
      <c r="O89" s="737" t="s">
        <v>76</v>
      </c>
    </row>
    <row r="90" spans="1:15" s="3" customFormat="1" ht="15" customHeight="1" thickBot="1" x14ac:dyDescent="0.3">
      <c r="A90" s="1023" t="s">
        <v>16</v>
      </c>
      <c r="B90" s="1086" t="s">
        <v>60</v>
      </c>
      <c r="C90" s="1017" t="s">
        <v>16</v>
      </c>
      <c r="D90" s="788"/>
      <c r="E90" s="1029"/>
      <c r="F90" s="1219" t="s">
        <v>80</v>
      </c>
      <c r="G90" s="1032" t="s">
        <v>83</v>
      </c>
      <c r="H90" s="1373" t="s">
        <v>22</v>
      </c>
      <c r="I90" s="1029" t="s">
        <v>51</v>
      </c>
      <c r="J90" s="1196" t="s">
        <v>50</v>
      </c>
      <c r="K90" s="90" t="s">
        <v>47</v>
      </c>
      <c r="L90" s="325">
        <f>L93</f>
        <v>0</v>
      </c>
      <c r="M90" s="151"/>
      <c r="N90" s="152"/>
      <c r="O90" s="32"/>
    </row>
    <row r="91" spans="1:15" s="3" customFormat="1" ht="28.5" customHeight="1" thickBot="1" x14ac:dyDescent="0.3">
      <c r="A91" s="1024"/>
      <c r="B91" s="1087"/>
      <c r="C91" s="1018"/>
      <c r="D91" s="415"/>
      <c r="E91" s="1030"/>
      <c r="F91" s="1222"/>
      <c r="G91" s="1033"/>
      <c r="H91" s="1374"/>
      <c r="I91" s="1030"/>
      <c r="J91" s="1197"/>
      <c r="K91" s="91" t="s">
        <v>49</v>
      </c>
      <c r="L91" s="126"/>
      <c r="M91" s="143"/>
      <c r="N91" s="92"/>
      <c r="O91" s="30"/>
    </row>
    <row r="92" spans="1:15" s="3" customFormat="1" ht="18" customHeight="1" thickBot="1" x14ac:dyDescent="0.3">
      <c r="A92" s="1025"/>
      <c r="B92" s="1088"/>
      <c r="C92" s="1019"/>
      <c r="D92" s="416"/>
      <c r="E92" s="1030"/>
      <c r="F92" s="781"/>
      <c r="G92" s="1033"/>
      <c r="H92" s="1374"/>
      <c r="I92" s="1030"/>
      <c r="J92" s="1197"/>
      <c r="K92" s="121" t="s">
        <v>19</v>
      </c>
      <c r="L92" s="215">
        <f>SUM(L90:L91)</f>
        <v>0</v>
      </c>
      <c r="M92" s="144"/>
      <c r="N92" s="145"/>
      <c r="O92" s="23"/>
    </row>
    <row r="93" spans="1:15" s="3" customFormat="1" ht="18" customHeight="1" thickBot="1" x14ac:dyDescent="0.3">
      <c r="A93" s="1023" t="s">
        <v>16</v>
      </c>
      <c r="B93" s="1020" t="s">
        <v>60</v>
      </c>
      <c r="C93" s="1017" t="s">
        <v>16</v>
      </c>
      <c r="D93" s="1058" t="s">
        <v>16</v>
      </c>
      <c r="E93" s="1030"/>
      <c r="F93" s="1129" t="s">
        <v>80</v>
      </c>
      <c r="G93" s="1033"/>
      <c r="H93" s="1374"/>
      <c r="I93" s="1030"/>
      <c r="J93" s="1197"/>
      <c r="K93" s="90" t="s">
        <v>47</v>
      </c>
      <c r="L93" s="259">
        <v>0</v>
      </c>
      <c r="M93" s="55"/>
      <c r="N93" s="56"/>
      <c r="O93" s="57"/>
    </row>
    <row r="94" spans="1:15" s="3" customFormat="1" ht="27" customHeight="1" thickBot="1" x14ac:dyDescent="0.25">
      <c r="A94" s="1025"/>
      <c r="B94" s="1022"/>
      <c r="C94" s="1019"/>
      <c r="D94" s="1060"/>
      <c r="E94" s="1031"/>
      <c r="F94" s="1131"/>
      <c r="G94" s="1034"/>
      <c r="H94" s="1375"/>
      <c r="I94" s="1031"/>
      <c r="J94" s="1201"/>
      <c r="K94" s="413" t="s">
        <v>19</v>
      </c>
      <c r="L94" s="126">
        <f>SUM(L93)</f>
        <v>0</v>
      </c>
      <c r="M94" s="55"/>
      <c r="N94" s="56"/>
      <c r="O94" s="57"/>
    </row>
    <row r="95" spans="1:15" s="3" customFormat="1" ht="15" customHeight="1" thickBot="1" x14ac:dyDescent="0.3">
      <c r="A95" s="309" t="s">
        <v>16</v>
      </c>
      <c r="B95" s="291" t="s">
        <v>60</v>
      </c>
      <c r="C95" s="1118" t="s">
        <v>17</v>
      </c>
      <c r="D95" s="1119"/>
      <c r="E95" s="1119"/>
      <c r="F95" s="1119"/>
      <c r="G95" s="1119"/>
      <c r="H95" s="1119"/>
      <c r="I95" s="1119"/>
      <c r="J95" s="1119"/>
      <c r="K95" s="1120"/>
      <c r="L95" s="38">
        <f>L92</f>
        <v>0</v>
      </c>
      <c r="M95" s="1144"/>
      <c r="N95" s="1145"/>
      <c r="O95" s="1146"/>
    </row>
    <row r="96" spans="1:15" s="3" customFormat="1" ht="24.75" customHeight="1" thickBot="1" x14ac:dyDescent="0.3">
      <c r="A96" s="309" t="s">
        <v>16</v>
      </c>
      <c r="B96" s="291" t="s">
        <v>84</v>
      </c>
      <c r="C96" s="71" t="s">
        <v>328</v>
      </c>
      <c r="D96" s="85"/>
      <c r="E96" s="85"/>
      <c r="F96" s="85"/>
      <c r="G96" s="85"/>
      <c r="H96" s="466"/>
      <c r="I96" s="85"/>
      <c r="J96" s="85"/>
      <c r="K96" s="85"/>
      <c r="L96" s="85"/>
      <c r="M96" s="661"/>
      <c r="N96" s="661"/>
      <c r="O96" s="662"/>
    </row>
    <row r="97" spans="1:18" s="3" customFormat="1" ht="58.5" customHeight="1" thickBot="1" x14ac:dyDescent="0.3">
      <c r="A97" s="1023"/>
      <c r="B97" s="1035"/>
      <c r="C97" s="1040"/>
      <c r="D97" s="1266"/>
      <c r="E97" s="1266"/>
      <c r="F97" s="1266"/>
      <c r="G97" s="1266"/>
      <c r="H97" s="1266"/>
      <c r="I97" s="1266"/>
      <c r="J97" s="1266"/>
      <c r="K97" s="1266"/>
      <c r="L97" s="1267"/>
      <c r="M97" s="185" t="s">
        <v>85</v>
      </c>
      <c r="N97" s="638" t="s">
        <v>75</v>
      </c>
      <c r="O97" s="347" t="s">
        <v>86</v>
      </c>
    </row>
    <row r="98" spans="1:18" s="3" customFormat="1" ht="54" customHeight="1" thickBot="1" x14ac:dyDescent="0.3">
      <c r="A98" s="1025"/>
      <c r="B98" s="1036"/>
      <c r="C98" s="1042"/>
      <c r="D98" s="1246"/>
      <c r="E98" s="1246"/>
      <c r="F98" s="1246"/>
      <c r="G98" s="1246"/>
      <c r="H98" s="1246"/>
      <c r="I98" s="1246"/>
      <c r="J98" s="1246"/>
      <c r="K98" s="1246"/>
      <c r="L98" s="1269"/>
      <c r="M98" s="127" t="s">
        <v>87</v>
      </c>
      <c r="N98" s="80" t="s">
        <v>46</v>
      </c>
      <c r="O98" s="271">
        <v>1</v>
      </c>
    </row>
    <row r="99" spans="1:18" s="3" customFormat="1" ht="30" customHeight="1" thickBot="1" x14ac:dyDescent="0.3">
      <c r="A99" s="1023" t="s">
        <v>16</v>
      </c>
      <c r="B99" s="1086" t="s">
        <v>84</v>
      </c>
      <c r="C99" s="1017" t="s">
        <v>16</v>
      </c>
      <c r="D99" s="1058"/>
      <c r="E99" s="1029"/>
      <c r="F99" s="556" t="s">
        <v>88</v>
      </c>
      <c r="G99" s="1032" t="s">
        <v>94</v>
      </c>
      <c r="H99" s="1202" t="s">
        <v>22</v>
      </c>
      <c r="I99" s="1029" t="s">
        <v>51</v>
      </c>
      <c r="J99" s="1196" t="s">
        <v>50</v>
      </c>
      <c r="K99" s="90" t="s">
        <v>47</v>
      </c>
      <c r="L99" s="325">
        <f>L103</f>
        <v>3500</v>
      </c>
      <c r="M99" s="577" t="s">
        <v>89</v>
      </c>
      <c r="N99" s="222" t="s">
        <v>90</v>
      </c>
      <c r="O99" s="598" t="s">
        <v>91</v>
      </c>
      <c r="R99" s="681"/>
    </row>
    <row r="100" spans="1:18" s="3" customFormat="1" ht="15" customHeight="1" thickBot="1" x14ac:dyDescent="0.3">
      <c r="A100" s="1024"/>
      <c r="B100" s="1087"/>
      <c r="C100" s="1018"/>
      <c r="D100" s="1059"/>
      <c r="E100" s="1030"/>
      <c r="F100" s="346"/>
      <c r="G100" s="1033"/>
      <c r="H100" s="1203"/>
      <c r="I100" s="1030"/>
      <c r="J100" s="1197"/>
      <c r="K100" s="91" t="s">
        <v>49</v>
      </c>
      <c r="L100" s="126">
        <f>SUM(L104)</f>
        <v>0</v>
      </c>
      <c r="M100" s="143"/>
      <c r="N100" s="92"/>
      <c r="O100" s="30"/>
    </row>
    <row r="101" spans="1:18" s="3" customFormat="1" ht="15" customHeight="1" thickBot="1" x14ac:dyDescent="0.3">
      <c r="A101" s="1024"/>
      <c r="B101" s="1087"/>
      <c r="C101" s="1018"/>
      <c r="D101" s="1059"/>
      <c r="E101" s="1030"/>
      <c r="F101" s="346"/>
      <c r="G101" s="1033"/>
      <c r="H101" s="1203"/>
      <c r="I101" s="1030"/>
      <c r="J101" s="1197"/>
      <c r="K101" s="110" t="s">
        <v>111</v>
      </c>
      <c r="L101" s="126">
        <f>L105</f>
        <v>0</v>
      </c>
      <c r="M101" s="143"/>
      <c r="N101" s="92"/>
      <c r="O101" s="30"/>
    </row>
    <row r="102" spans="1:18" s="3" customFormat="1" ht="18.75" customHeight="1" thickBot="1" x14ac:dyDescent="0.3">
      <c r="A102" s="1025"/>
      <c r="B102" s="1088"/>
      <c r="C102" s="1019"/>
      <c r="D102" s="1060"/>
      <c r="E102" s="1030"/>
      <c r="F102" s="129"/>
      <c r="G102" s="1033"/>
      <c r="H102" s="1203"/>
      <c r="I102" s="1030"/>
      <c r="J102" s="1197"/>
      <c r="K102" s="121" t="s">
        <v>19</v>
      </c>
      <c r="L102" s="215">
        <f>SUM(L99:L101)</f>
        <v>3500</v>
      </c>
      <c r="M102" s="144"/>
      <c r="N102" s="145"/>
      <c r="O102" s="23"/>
    </row>
    <row r="103" spans="1:18" s="3" customFormat="1" ht="18.75" customHeight="1" thickBot="1" x14ac:dyDescent="0.3">
      <c r="A103" s="211" t="s">
        <v>16</v>
      </c>
      <c r="B103" s="303" t="s">
        <v>84</v>
      </c>
      <c r="C103" s="419" t="s">
        <v>16</v>
      </c>
      <c r="D103" s="596" t="s">
        <v>16</v>
      </c>
      <c r="E103" s="1030"/>
      <c r="F103" s="1111" t="s">
        <v>327</v>
      </c>
      <c r="G103" s="1033"/>
      <c r="H103" s="1203"/>
      <c r="I103" s="1030"/>
      <c r="J103" s="1197"/>
      <c r="K103" s="90" t="s">
        <v>47</v>
      </c>
      <c r="L103" s="412">
        <v>3500</v>
      </c>
      <c r="M103" s="417"/>
      <c r="N103" s="154"/>
      <c r="O103" s="418"/>
      <c r="R103" s="681"/>
    </row>
    <row r="104" spans="1:18" s="3" customFormat="1" ht="18.75" customHeight="1" thickBot="1" x14ac:dyDescent="0.3">
      <c r="A104" s="211"/>
      <c r="B104" s="303"/>
      <c r="C104" s="419"/>
      <c r="D104" s="600"/>
      <c r="E104" s="1030"/>
      <c r="F104" s="1235"/>
      <c r="G104" s="1033"/>
      <c r="H104" s="1203"/>
      <c r="I104" s="1030"/>
      <c r="J104" s="1197"/>
      <c r="K104" s="625" t="s">
        <v>49</v>
      </c>
      <c r="L104" s="412">
        <v>0</v>
      </c>
      <c r="M104" s="417"/>
      <c r="N104" s="154"/>
      <c r="O104" s="418"/>
    </row>
    <row r="105" spans="1:18" s="3" customFormat="1" ht="18.75" customHeight="1" thickBot="1" x14ac:dyDescent="0.3">
      <c r="A105" s="211"/>
      <c r="B105" s="303"/>
      <c r="C105" s="419"/>
      <c r="D105" s="828"/>
      <c r="E105" s="1030"/>
      <c r="F105" s="1235"/>
      <c r="G105" s="1033"/>
      <c r="H105" s="1203"/>
      <c r="I105" s="1030"/>
      <c r="J105" s="1197"/>
      <c r="K105" s="625" t="s">
        <v>111</v>
      </c>
      <c r="L105" s="412">
        <v>0</v>
      </c>
      <c r="M105" s="417"/>
      <c r="N105" s="154"/>
      <c r="O105" s="418"/>
      <c r="R105" s="681"/>
    </row>
    <row r="106" spans="1:18" s="3" customFormat="1" ht="18.75" customHeight="1" thickBot="1" x14ac:dyDescent="0.25">
      <c r="A106" s="587"/>
      <c r="B106" s="574"/>
      <c r="C106" s="563"/>
      <c r="D106" s="597"/>
      <c r="E106" s="1031"/>
      <c r="F106" s="1112"/>
      <c r="G106" s="1034"/>
      <c r="H106" s="1204"/>
      <c r="I106" s="1031"/>
      <c r="J106" s="1201"/>
      <c r="K106" s="413" t="s">
        <v>19</v>
      </c>
      <c r="L106" s="126">
        <f>SUM(L103:L105)</f>
        <v>3500</v>
      </c>
      <c r="M106" s="420"/>
      <c r="N106" s="156"/>
      <c r="O106" s="378"/>
    </row>
    <row r="107" spans="1:18" s="3" customFormat="1" ht="15" customHeight="1" thickBot="1" x14ac:dyDescent="0.3">
      <c r="A107" s="211" t="s">
        <v>16</v>
      </c>
      <c r="B107" s="303" t="s">
        <v>84</v>
      </c>
      <c r="C107" s="419" t="s">
        <v>18</v>
      </c>
      <c r="D107" s="1233"/>
      <c r="E107" s="1029"/>
      <c r="F107" s="1222" t="s">
        <v>92</v>
      </c>
      <c r="G107" s="1032" t="s">
        <v>95</v>
      </c>
      <c r="H107" s="1202" t="s">
        <v>22</v>
      </c>
      <c r="I107" s="1029" t="s">
        <v>51</v>
      </c>
      <c r="J107" s="601" t="s">
        <v>50</v>
      </c>
      <c r="K107" s="422" t="s">
        <v>47</v>
      </c>
      <c r="L107" s="126">
        <f>L110</f>
        <v>0</v>
      </c>
      <c r="M107" s="184" t="s">
        <v>93</v>
      </c>
      <c r="N107" s="569" t="s">
        <v>46</v>
      </c>
      <c r="O107" s="353"/>
    </row>
    <row r="108" spans="1:18" s="3" customFormat="1" ht="39.75" customHeight="1" thickBot="1" x14ac:dyDescent="0.3">
      <c r="A108" s="211"/>
      <c r="B108" s="303"/>
      <c r="C108" s="419"/>
      <c r="D108" s="1233"/>
      <c r="E108" s="1030"/>
      <c r="F108" s="1222"/>
      <c r="G108" s="1033"/>
      <c r="H108" s="1203"/>
      <c r="I108" s="1030"/>
      <c r="J108" s="602"/>
      <c r="K108" s="423" t="s">
        <v>49</v>
      </c>
      <c r="L108" s="126">
        <f>L111</f>
        <v>0</v>
      </c>
      <c r="M108" s="184"/>
      <c r="N108" s="67"/>
      <c r="O108" s="182"/>
    </row>
    <row r="109" spans="1:18" s="3" customFormat="1" ht="15" customHeight="1" thickBot="1" x14ac:dyDescent="0.3">
      <c r="A109" s="212"/>
      <c r="B109" s="304"/>
      <c r="C109" s="403"/>
      <c r="D109" s="1234"/>
      <c r="E109" s="1030"/>
      <c r="F109" s="350"/>
      <c r="G109" s="1033"/>
      <c r="H109" s="1203"/>
      <c r="I109" s="1030"/>
      <c r="J109" s="602"/>
      <c r="K109" s="414" t="s">
        <v>19</v>
      </c>
      <c r="L109" s="215">
        <f>SUM(L107:L108)</f>
        <v>0</v>
      </c>
      <c r="M109" s="144"/>
      <c r="N109" s="145"/>
      <c r="O109" s="23"/>
    </row>
    <row r="110" spans="1:18" s="3" customFormat="1" ht="15" customHeight="1" thickBot="1" x14ac:dyDescent="0.3">
      <c r="A110" s="211" t="s">
        <v>16</v>
      </c>
      <c r="B110" s="421" t="s">
        <v>84</v>
      </c>
      <c r="C110" s="1017" t="s">
        <v>18</v>
      </c>
      <c r="D110" s="1258" t="s">
        <v>16</v>
      </c>
      <c r="E110" s="1030"/>
      <c r="F110" s="1093" t="s">
        <v>92</v>
      </c>
      <c r="G110" s="1033"/>
      <c r="H110" s="1203"/>
      <c r="I110" s="1030"/>
      <c r="J110" s="601"/>
      <c r="K110" s="90" t="s">
        <v>47</v>
      </c>
      <c r="L110" s="1450">
        <v>0</v>
      </c>
      <c r="M110" s="16"/>
      <c r="N110" s="15"/>
      <c r="O110" s="81"/>
    </row>
    <row r="111" spans="1:18" s="3" customFormat="1" ht="15" customHeight="1" thickBot="1" x14ac:dyDescent="0.3">
      <c r="A111" s="211"/>
      <c r="B111" s="421"/>
      <c r="C111" s="1018"/>
      <c r="D111" s="1259"/>
      <c r="E111" s="1030"/>
      <c r="F111" s="1115"/>
      <c r="G111" s="1033"/>
      <c r="H111" s="1203"/>
      <c r="I111" s="1030"/>
      <c r="J111" s="602"/>
      <c r="K111" s="491" t="s">
        <v>49</v>
      </c>
      <c r="L111" s="412">
        <v>0</v>
      </c>
      <c r="M111" s="55"/>
      <c r="N111" s="56"/>
      <c r="O111" s="57"/>
    </row>
    <row r="112" spans="1:18" s="3" customFormat="1" ht="15" customHeight="1" thickBot="1" x14ac:dyDescent="0.25">
      <c r="A112" s="587"/>
      <c r="B112" s="305"/>
      <c r="C112" s="1019"/>
      <c r="D112" s="1260"/>
      <c r="E112" s="1031"/>
      <c r="F112" s="1094"/>
      <c r="G112" s="1034"/>
      <c r="H112" s="1204"/>
      <c r="I112" s="1031"/>
      <c r="J112" s="603"/>
      <c r="K112" s="413" t="s">
        <v>19</v>
      </c>
      <c r="L112" s="126">
        <f>SUM(L110)</f>
        <v>0</v>
      </c>
      <c r="M112" s="55"/>
      <c r="N112" s="56"/>
      <c r="O112" s="57"/>
    </row>
    <row r="113" spans="1:15" s="3" customFormat="1" ht="26.25" customHeight="1" thickBot="1" x14ac:dyDescent="0.3">
      <c r="A113" s="309" t="s">
        <v>16</v>
      </c>
      <c r="B113" s="291" t="s">
        <v>84</v>
      </c>
      <c r="C113" s="1118" t="s">
        <v>17</v>
      </c>
      <c r="D113" s="1119"/>
      <c r="E113" s="1119"/>
      <c r="F113" s="1119"/>
      <c r="G113" s="1119"/>
      <c r="H113" s="1119"/>
      <c r="I113" s="1119"/>
      <c r="J113" s="1119"/>
      <c r="K113" s="1120"/>
      <c r="L113" s="38">
        <f>L102+L109</f>
        <v>3500</v>
      </c>
      <c r="M113" s="1141"/>
      <c r="N113" s="1142"/>
      <c r="O113" s="1143"/>
    </row>
    <row r="114" spans="1:15" s="3" customFormat="1" ht="21" customHeight="1" thickBot="1" x14ac:dyDescent="0.3">
      <c r="A114" s="309" t="s">
        <v>16</v>
      </c>
      <c r="B114" s="1290" t="s">
        <v>15</v>
      </c>
      <c r="C114" s="1291"/>
      <c r="D114" s="1291"/>
      <c r="E114" s="1291"/>
      <c r="F114" s="1291"/>
      <c r="G114" s="1291"/>
      <c r="H114" s="1291"/>
      <c r="I114" s="1291"/>
      <c r="J114" s="1291"/>
      <c r="K114" s="1292"/>
      <c r="L114" s="754">
        <f>L31+L77+L85+L95+L113</f>
        <v>6155.9</v>
      </c>
      <c r="M114" s="1155"/>
      <c r="N114" s="1156"/>
      <c r="O114" s="1157"/>
    </row>
    <row r="115" spans="1:15" s="3" customFormat="1" ht="28.5" customHeight="1" thickBot="1" x14ac:dyDescent="0.3">
      <c r="A115" s="47" t="s">
        <v>18</v>
      </c>
      <c r="B115" s="1198" t="s">
        <v>96</v>
      </c>
      <c r="C115" s="1199"/>
      <c r="D115" s="1199"/>
      <c r="E115" s="1199"/>
      <c r="F115" s="1199"/>
      <c r="G115" s="1199"/>
      <c r="H115" s="1199"/>
      <c r="I115" s="1199"/>
      <c r="J115" s="1199"/>
      <c r="K115" s="1199"/>
      <c r="L115" s="1199"/>
      <c r="M115" s="1199"/>
      <c r="N115" s="1199"/>
      <c r="O115" s="1200"/>
    </row>
    <row r="116" spans="1:15" s="3" customFormat="1" ht="18.75" customHeight="1" thickBot="1" x14ac:dyDescent="0.3">
      <c r="A116" s="47"/>
      <c r="B116" s="1364"/>
      <c r="C116" s="1365"/>
      <c r="D116" s="1365"/>
      <c r="E116" s="1365"/>
      <c r="F116" s="1365"/>
      <c r="G116" s="1365"/>
      <c r="H116" s="1365"/>
      <c r="I116" s="1365"/>
      <c r="J116" s="1365"/>
      <c r="K116" s="1365"/>
      <c r="L116" s="1366"/>
      <c r="M116" s="400" t="s">
        <v>200</v>
      </c>
      <c r="N116" s="354" t="s">
        <v>75</v>
      </c>
      <c r="O116" s="271">
        <v>76.25</v>
      </c>
    </row>
    <row r="117" spans="1:15" s="3" customFormat="1" ht="25.5" customHeight="1" thickBot="1" x14ac:dyDescent="0.3">
      <c r="A117" s="309" t="s">
        <v>18</v>
      </c>
      <c r="B117" s="292" t="s">
        <v>16</v>
      </c>
      <c r="C117" s="69" t="s">
        <v>97</v>
      </c>
      <c r="D117" s="70"/>
      <c r="E117" s="70"/>
      <c r="F117" s="70"/>
      <c r="G117" s="36"/>
      <c r="H117" s="462"/>
      <c r="I117" s="36"/>
      <c r="J117" s="36"/>
      <c r="K117" s="36"/>
      <c r="L117" s="36"/>
      <c r="M117" s="36"/>
      <c r="N117" s="36"/>
      <c r="O117" s="37"/>
    </row>
    <row r="118" spans="1:15" s="3" customFormat="1" ht="26.25" customHeight="1" thickBot="1" x14ac:dyDescent="0.3">
      <c r="A118" s="586"/>
      <c r="B118" s="284"/>
      <c r="C118" s="52"/>
      <c r="D118" s="53"/>
      <c r="E118" s="53"/>
      <c r="F118" s="53"/>
      <c r="G118" s="53"/>
      <c r="H118" s="463"/>
      <c r="I118" s="53"/>
      <c r="J118" s="53"/>
      <c r="K118" s="53"/>
      <c r="L118" s="54"/>
      <c r="M118" s="127" t="s">
        <v>201</v>
      </c>
      <c r="N118" s="128"/>
      <c r="O118" s="219">
        <v>28</v>
      </c>
    </row>
    <row r="119" spans="1:15" s="3" customFormat="1" ht="24.75" customHeight="1" x14ac:dyDescent="0.25">
      <c r="A119" s="1023" t="s">
        <v>18</v>
      </c>
      <c r="B119" s="1020" t="s">
        <v>16</v>
      </c>
      <c r="C119" s="76" t="s">
        <v>16</v>
      </c>
      <c r="D119" s="1174" t="s">
        <v>98</v>
      </c>
      <c r="E119" s="1174"/>
      <c r="F119" s="1175"/>
      <c r="G119" s="1249" t="s">
        <v>317</v>
      </c>
      <c r="H119" s="1026" t="s">
        <v>22</v>
      </c>
      <c r="I119" s="1029" t="s">
        <v>51</v>
      </c>
      <c r="J119" s="601" t="s">
        <v>50</v>
      </c>
      <c r="K119" s="65" t="s">
        <v>47</v>
      </c>
      <c r="L119" s="450">
        <f>L123</f>
        <v>0</v>
      </c>
      <c r="M119" s="577" t="s">
        <v>326</v>
      </c>
      <c r="N119" s="397" t="s">
        <v>46</v>
      </c>
      <c r="O119" s="232">
        <v>160</v>
      </c>
    </row>
    <row r="120" spans="1:15" s="3" customFormat="1" ht="20.25" customHeight="1" x14ac:dyDescent="0.25">
      <c r="A120" s="1024"/>
      <c r="B120" s="1021"/>
      <c r="C120" s="77"/>
      <c r="D120" s="1177"/>
      <c r="E120" s="1177"/>
      <c r="F120" s="1178"/>
      <c r="G120" s="1250"/>
      <c r="H120" s="1027"/>
      <c r="I120" s="1030"/>
      <c r="J120" s="602"/>
      <c r="K120" s="33" t="s">
        <v>49</v>
      </c>
      <c r="L120" s="41"/>
      <c r="M120" s="166"/>
      <c r="N120" s="51"/>
      <c r="O120" s="177"/>
    </row>
    <row r="121" spans="1:15" s="3" customFormat="1" ht="19.5" customHeight="1" thickBot="1" x14ac:dyDescent="0.3">
      <c r="A121" s="1024"/>
      <c r="B121" s="1021"/>
      <c r="C121" s="77"/>
      <c r="D121" s="1177"/>
      <c r="E121" s="1177"/>
      <c r="F121" s="1178"/>
      <c r="G121" s="1250"/>
      <c r="H121" s="1027"/>
      <c r="I121" s="1030"/>
      <c r="J121" s="602"/>
      <c r="K121" s="88" t="s">
        <v>48</v>
      </c>
      <c r="L121" s="40"/>
      <c r="M121" s="166"/>
      <c r="N121" s="51"/>
      <c r="O121" s="177"/>
    </row>
    <row r="122" spans="1:15" s="3" customFormat="1" ht="25.5" customHeight="1" thickBot="1" x14ac:dyDescent="0.3">
      <c r="A122" s="1025"/>
      <c r="B122" s="1022"/>
      <c r="C122" s="78"/>
      <c r="D122" s="1180"/>
      <c r="E122" s="1180"/>
      <c r="F122" s="1181"/>
      <c r="G122" s="1250"/>
      <c r="H122" s="1027"/>
      <c r="I122" s="1030"/>
      <c r="J122" s="603"/>
      <c r="K122" s="135" t="s">
        <v>19</v>
      </c>
      <c r="L122" s="206">
        <f>SUM(L119:L121)</f>
        <v>0</v>
      </c>
      <c r="M122" s="144"/>
      <c r="N122" s="145"/>
      <c r="O122" s="23"/>
    </row>
    <row r="123" spans="1:15" s="3" customFormat="1" ht="25.5" customHeight="1" thickBot="1" x14ac:dyDescent="0.3">
      <c r="A123" s="639" t="s">
        <v>18</v>
      </c>
      <c r="B123" s="284" t="s">
        <v>16</v>
      </c>
      <c r="C123" s="644" t="s">
        <v>16</v>
      </c>
      <c r="D123" s="634" t="s">
        <v>16</v>
      </c>
      <c r="E123" s="663"/>
      <c r="F123" s="1093" t="s">
        <v>98</v>
      </c>
      <c r="G123" s="1250"/>
      <c r="H123" s="1027"/>
      <c r="I123" s="1030"/>
      <c r="J123" s="601"/>
      <c r="K123" s="65" t="s">
        <v>47</v>
      </c>
      <c r="L123" s="213">
        <v>0</v>
      </c>
      <c r="M123" s="151"/>
      <c r="N123" s="152"/>
      <c r="O123" s="32"/>
    </row>
    <row r="124" spans="1:15" s="3" customFormat="1" ht="20.25" customHeight="1" thickBot="1" x14ac:dyDescent="0.3">
      <c r="A124" s="640"/>
      <c r="B124" s="305"/>
      <c r="C124" s="129"/>
      <c r="D124" s="447"/>
      <c r="E124" s="315"/>
      <c r="F124" s="1094"/>
      <c r="G124" s="1251"/>
      <c r="H124" s="1028"/>
      <c r="I124" s="1031"/>
      <c r="J124" s="603"/>
      <c r="K124" s="97" t="s">
        <v>19</v>
      </c>
      <c r="L124" s="451">
        <f>SUM(L123)</f>
        <v>0</v>
      </c>
      <c r="M124" s="144"/>
      <c r="N124" s="145"/>
      <c r="O124" s="23"/>
    </row>
    <row r="125" spans="1:15" s="3" customFormat="1" ht="24.75" customHeight="1" x14ac:dyDescent="0.25">
      <c r="A125" s="211" t="s">
        <v>18</v>
      </c>
      <c r="B125" s="299" t="s">
        <v>16</v>
      </c>
      <c r="C125" s="29" t="s">
        <v>18</v>
      </c>
      <c r="D125" s="344"/>
      <c r="E125" s="1206"/>
      <c r="F125" s="1222" t="s">
        <v>99</v>
      </c>
      <c r="G125" s="1252" t="s">
        <v>318</v>
      </c>
      <c r="H125" s="1027" t="s">
        <v>22</v>
      </c>
      <c r="I125" s="1030" t="s">
        <v>51</v>
      </c>
      <c r="J125" s="1148" t="s">
        <v>50</v>
      </c>
      <c r="K125" s="117" t="s">
        <v>111</v>
      </c>
      <c r="L125" s="268">
        <f>L132</f>
        <v>0</v>
      </c>
      <c r="M125" s="568"/>
      <c r="N125" s="448"/>
      <c r="O125" s="449"/>
    </row>
    <row r="126" spans="1:15" s="3" customFormat="1" ht="18.75" customHeight="1" thickBot="1" x14ac:dyDescent="0.3">
      <c r="A126" s="211"/>
      <c r="B126" s="299"/>
      <c r="C126" s="29"/>
      <c r="D126" s="344"/>
      <c r="E126" s="1206"/>
      <c r="F126" s="1222"/>
      <c r="G126" s="1252"/>
      <c r="H126" s="1027"/>
      <c r="I126" s="1030"/>
      <c r="J126" s="1148"/>
      <c r="K126" s="117" t="s">
        <v>49</v>
      </c>
      <c r="L126" s="218">
        <f>L131</f>
        <v>0</v>
      </c>
      <c r="M126" s="62"/>
      <c r="N126" s="67"/>
      <c r="O126" s="178"/>
    </row>
    <row r="127" spans="1:15" s="3" customFormat="1" ht="20.25" customHeight="1" x14ac:dyDescent="0.25">
      <c r="A127" s="211"/>
      <c r="B127" s="299"/>
      <c r="C127" s="29"/>
      <c r="D127" s="344"/>
      <c r="E127" s="1206"/>
      <c r="F127" s="557"/>
      <c r="G127" s="1252"/>
      <c r="H127" s="1027"/>
      <c r="I127" s="1030"/>
      <c r="J127" s="604"/>
      <c r="K127" s="116" t="s">
        <v>47</v>
      </c>
      <c r="L127" s="218">
        <f>L130</f>
        <v>0</v>
      </c>
      <c r="M127" s="62"/>
      <c r="N127" s="67"/>
      <c r="O127" s="178"/>
    </row>
    <row r="128" spans="1:15" s="3" customFormat="1" ht="14.25" customHeight="1" thickBot="1" x14ac:dyDescent="0.3">
      <c r="A128" s="211"/>
      <c r="B128" s="299"/>
      <c r="C128" s="29"/>
      <c r="D128" s="344"/>
      <c r="E128" s="1206"/>
      <c r="F128" s="557"/>
      <c r="G128" s="1252"/>
      <c r="H128" s="1027"/>
      <c r="I128" s="1030"/>
      <c r="J128" s="604"/>
      <c r="K128" s="118" t="s">
        <v>48</v>
      </c>
      <c r="L128" s="495">
        <f>L133</f>
        <v>0</v>
      </c>
      <c r="M128" s="498"/>
      <c r="N128" s="499"/>
      <c r="O128" s="500"/>
    </row>
    <row r="129" spans="1:15" s="3" customFormat="1" ht="27" customHeight="1" thickBot="1" x14ac:dyDescent="0.3">
      <c r="A129" s="211"/>
      <c r="B129" s="299"/>
      <c r="C129" s="29"/>
      <c r="D129" s="345"/>
      <c r="E129" s="1207"/>
      <c r="F129" s="558"/>
      <c r="G129" s="1253"/>
      <c r="H129" s="1027"/>
      <c r="I129" s="1030"/>
      <c r="J129" s="604"/>
      <c r="K129" s="496" t="s">
        <v>19</v>
      </c>
      <c r="L129" s="497">
        <f>L134</f>
        <v>0</v>
      </c>
      <c r="M129" s="501"/>
      <c r="N129" s="502"/>
      <c r="O129" s="503"/>
    </row>
    <row r="130" spans="1:15" s="3" customFormat="1" ht="19.5" customHeight="1" x14ac:dyDescent="0.25">
      <c r="A130" s="210" t="s">
        <v>18</v>
      </c>
      <c r="B130" s="298" t="s">
        <v>16</v>
      </c>
      <c r="C130" s="64" t="s">
        <v>18</v>
      </c>
      <c r="D130" s="44" t="s">
        <v>16</v>
      </c>
      <c r="E130" s="1029"/>
      <c r="F130" s="1093" t="s">
        <v>108</v>
      </c>
      <c r="G130" s="1254" t="s">
        <v>319</v>
      </c>
      <c r="H130" s="1027"/>
      <c r="I130" s="1030"/>
      <c r="J130" s="289"/>
      <c r="K130" s="63" t="s">
        <v>47</v>
      </c>
      <c r="L130" s="213">
        <v>0</v>
      </c>
      <c r="M130" s="1247" t="s">
        <v>109</v>
      </c>
      <c r="N130" s="242" t="s">
        <v>110</v>
      </c>
      <c r="O130" s="42">
        <v>1</v>
      </c>
    </row>
    <row r="131" spans="1:15" s="3" customFormat="1" ht="15.75" customHeight="1" x14ac:dyDescent="0.25">
      <c r="A131" s="211"/>
      <c r="B131" s="299"/>
      <c r="C131" s="29"/>
      <c r="D131" s="45"/>
      <c r="E131" s="1030"/>
      <c r="F131" s="1115"/>
      <c r="G131" s="1252"/>
      <c r="H131" s="1027"/>
      <c r="I131" s="1030"/>
      <c r="J131" s="27"/>
      <c r="K131" s="119" t="s">
        <v>49</v>
      </c>
      <c r="L131" s="261"/>
      <c r="M131" s="1248"/>
      <c r="N131" s="140"/>
      <c r="O131" s="179"/>
    </row>
    <row r="132" spans="1:15" s="3" customFormat="1" ht="15.75" customHeight="1" x14ac:dyDescent="0.25">
      <c r="A132" s="211"/>
      <c r="B132" s="299"/>
      <c r="C132" s="29"/>
      <c r="D132" s="45"/>
      <c r="E132" s="1030"/>
      <c r="F132" s="1115"/>
      <c r="G132" s="1252"/>
      <c r="H132" s="1027"/>
      <c r="I132" s="1030"/>
      <c r="J132" s="27"/>
      <c r="K132" s="703" t="s">
        <v>111</v>
      </c>
      <c r="L132" s="261"/>
      <c r="M132" s="700"/>
      <c r="N132" s="140"/>
      <c r="O132" s="179"/>
    </row>
    <row r="133" spans="1:15" s="3" customFormat="1" ht="15" customHeight="1" thickBot="1" x14ac:dyDescent="0.3">
      <c r="A133" s="211"/>
      <c r="B133" s="299"/>
      <c r="C133" s="29"/>
      <c r="D133" s="45"/>
      <c r="E133" s="1030"/>
      <c r="F133" s="1115"/>
      <c r="G133" s="1252"/>
      <c r="H133" s="1027"/>
      <c r="I133" s="1030"/>
      <c r="J133" s="27"/>
      <c r="K133" s="26" t="s">
        <v>48</v>
      </c>
      <c r="L133" s="217"/>
      <c r="M133" s="143"/>
      <c r="N133" s="92"/>
      <c r="O133" s="30"/>
    </row>
    <row r="134" spans="1:15" s="3" customFormat="1" ht="15.75" customHeight="1" thickBot="1" x14ac:dyDescent="0.3">
      <c r="A134" s="212"/>
      <c r="B134" s="300"/>
      <c r="C134" s="24"/>
      <c r="D134" s="46"/>
      <c r="E134" s="1031"/>
      <c r="F134" s="281"/>
      <c r="G134" s="1253"/>
      <c r="H134" s="1028"/>
      <c r="I134" s="1031"/>
      <c r="J134" s="290"/>
      <c r="K134" s="97" t="s">
        <v>19</v>
      </c>
      <c r="L134" s="216">
        <f>SUM(L130:L133)</f>
        <v>0</v>
      </c>
      <c r="M134" s="144"/>
      <c r="N134" s="145"/>
      <c r="O134" s="23"/>
    </row>
    <row r="135" spans="1:15" s="3" customFormat="1" ht="24.75" customHeight="1" x14ac:dyDescent="0.2">
      <c r="A135" s="210" t="s">
        <v>18</v>
      </c>
      <c r="B135" s="301" t="s">
        <v>16</v>
      </c>
      <c r="C135" s="64" t="s">
        <v>58</v>
      </c>
      <c r="D135" s="1236" t="s">
        <v>100</v>
      </c>
      <c r="E135" s="1237"/>
      <c r="F135" s="1238"/>
      <c r="G135" s="1230" t="s">
        <v>320</v>
      </c>
      <c r="H135" s="1074" t="s">
        <v>22</v>
      </c>
      <c r="I135" s="976" t="s">
        <v>51</v>
      </c>
      <c r="J135" s="601" t="s">
        <v>50</v>
      </c>
      <c r="K135" s="1464" t="s">
        <v>47</v>
      </c>
      <c r="L135" s="213">
        <f>L139</f>
        <v>0</v>
      </c>
      <c r="M135" s="355" t="s">
        <v>232</v>
      </c>
      <c r="N135" s="1005" t="s">
        <v>46</v>
      </c>
      <c r="O135" s="356"/>
    </row>
    <row r="136" spans="1:15" s="3" customFormat="1" ht="18" customHeight="1" x14ac:dyDescent="0.2">
      <c r="A136" s="211"/>
      <c r="B136" s="296"/>
      <c r="C136" s="29"/>
      <c r="D136" s="1239"/>
      <c r="E136" s="1240"/>
      <c r="F136" s="1241"/>
      <c r="G136" s="1231"/>
      <c r="H136" s="1075"/>
      <c r="I136" s="977"/>
      <c r="J136" s="602"/>
      <c r="K136" s="115" t="s">
        <v>49</v>
      </c>
      <c r="L136" s="261">
        <f>L140</f>
        <v>0</v>
      </c>
      <c r="M136" s="357"/>
      <c r="N136" s="66"/>
      <c r="O136" s="30"/>
    </row>
    <row r="137" spans="1:15" s="3" customFormat="1" ht="18" customHeight="1" x14ac:dyDescent="0.2">
      <c r="A137" s="211"/>
      <c r="B137" s="296"/>
      <c r="C137" s="29"/>
      <c r="D137" s="1239"/>
      <c r="E137" s="1240"/>
      <c r="F137" s="1241"/>
      <c r="G137" s="1231"/>
      <c r="H137" s="1075"/>
      <c r="I137" s="977"/>
      <c r="J137" s="602"/>
      <c r="K137" s="115" t="s">
        <v>48</v>
      </c>
      <c r="L137" s="261">
        <f>L141</f>
        <v>0</v>
      </c>
      <c r="M137" s="357"/>
      <c r="N137" s="66"/>
      <c r="O137" s="30"/>
    </row>
    <row r="138" spans="1:15" s="3" customFormat="1" ht="42" customHeight="1" thickBot="1" x14ac:dyDescent="0.25">
      <c r="A138" s="212"/>
      <c r="B138" s="1451"/>
      <c r="C138" s="24"/>
      <c r="D138" s="1242"/>
      <c r="E138" s="1243"/>
      <c r="F138" s="1244"/>
      <c r="G138" s="1231"/>
      <c r="H138" s="1075"/>
      <c r="I138" s="978"/>
      <c r="J138" s="603"/>
      <c r="K138" s="1465" t="s">
        <v>19</v>
      </c>
      <c r="L138" s="1466">
        <f>SUM(L135:L137)</f>
        <v>0</v>
      </c>
      <c r="M138" s="1467"/>
      <c r="N138" s="1468"/>
      <c r="O138" s="23"/>
    </row>
    <row r="139" spans="1:15" s="3" customFormat="1" ht="19.5" customHeight="1" x14ac:dyDescent="0.25">
      <c r="A139" s="210" t="s">
        <v>18</v>
      </c>
      <c r="B139" s="301" t="s">
        <v>16</v>
      </c>
      <c r="C139" s="64" t="s">
        <v>58</v>
      </c>
      <c r="D139" s="44" t="s">
        <v>16</v>
      </c>
      <c r="E139" s="1029"/>
      <c r="F139" s="1113" t="s">
        <v>100</v>
      </c>
      <c r="G139" s="1231"/>
      <c r="H139" s="1075"/>
      <c r="I139" s="976"/>
      <c r="J139" s="601"/>
      <c r="K139" s="65" t="s">
        <v>47</v>
      </c>
      <c r="L139" s="526">
        <v>0</v>
      </c>
      <c r="M139" s="1007"/>
      <c r="N139" s="1008"/>
      <c r="O139" s="332"/>
    </row>
    <row r="140" spans="1:15" s="3" customFormat="1" ht="13.5" customHeight="1" x14ac:dyDescent="0.25">
      <c r="A140" s="211"/>
      <c r="B140" s="296"/>
      <c r="C140" s="29"/>
      <c r="D140" s="45"/>
      <c r="E140" s="1030"/>
      <c r="F140" s="1229"/>
      <c r="G140" s="1231"/>
      <c r="H140" s="1075"/>
      <c r="I140" s="977"/>
      <c r="J140" s="986"/>
      <c r="K140" s="33" t="s">
        <v>49</v>
      </c>
      <c r="L140" s="266"/>
      <c r="M140" s="143"/>
      <c r="N140" s="175"/>
      <c r="O140" s="180"/>
    </row>
    <row r="141" spans="1:15" s="3" customFormat="1" ht="15.75" customHeight="1" thickBot="1" x14ac:dyDescent="0.3">
      <c r="A141" s="211"/>
      <c r="B141" s="296"/>
      <c r="C141" s="29"/>
      <c r="D141" s="45"/>
      <c r="E141" s="1030"/>
      <c r="F141" s="1229"/>
      <c r="G141" s="1231"/>
      <c r="H141" s="1075"/>
      <c r="I141" s="977"/>
      <c r="J141" s="986"/>
      <c r="K141" s="88" t="s">
        <v>48</v>
      </c>
      <c r="L141" s="267"/>
      <c r="M141" s="143"/>
      <c r="N141" s="92"/>
      <c r="O141" s="30"/>
    </row>
    <row r="142" spans="1:15" s="3" customFormat="1" ht="18.75" customHeight="1" thickBot="1" x14ac:dyDescent="0.3">
      <c r="A142" s="212"/>
      <c r="B142" s="1451"/>
      <c r="C142" s="24"/>
      <c r="D142" s="46"/>
      <c r="E142" s="1031"/>
      <c r="F142" s="444"/>
      <c r="G142" s="1231"/>
      <c r="H142" s="1075"/>
      <c r="I142" s="978"/>
      <c r="J142" s="315"/>
      <c r="K142" s="97" t="s">
        <v>19</v>
      </c>
      <c r="L142" s="262">
        <f>SUM(L139:L141)</f>
        <v>0</v>
      </c>
      <c r="M142" s="1009"/>
      <c r="N142" s="1010"/>
      <c r="O142" s="1011"/>
    </row>
    <row r="143" spans="1:15" s="3" customFormat="1" ht="15" customHeight="1" x14ac:dyDescent="0.25">
      <c r="A143" s="210" t="s">
        <v>18</v>
      </c>
      <c r="B143" s="407" t="s">
        <v>16</v>
      </c>
      <c r="C143" s="76" t="s">
        <v>60</v>
      </c>
      <c r="D143" s="1173" t="s">
        <v>101</v>
      </c>
      <c r="E143" s="1174"/>
      <c r="F143" s="1175"/>
      <c r="G143" s="1071" t="s">
        <v>321</v>
      </c>
      <c r="H143" s="1074" t="s">
        <v>22</v>
      </c>
      <c r="I143" s="1067" t="s">
        <v>51</v>
      </c>
      <c r="J143" s="1196" t="s">
        <v>50</v>
      </c>
      <c r="K143" s="65"/>
      <c r="L143" s="264"/>
      <c r="M143" s="380"/>
      <c r="N143" s="381"/>
      <c r="O143" s="192"/>
    </row>
    <row r="144" spans="1:15" s="3" customFormat="1" ht="25.5" customHeight="1" x14ac:dyDescent="0.2">
      <c r="A144" s="211"/>
      <c r="B144" s="408"/>
      <c r="C144" s="77"/>
      <c r="D144" s="1176"/>
      <c r="E144" s="1177"/>
      <c r="F144" s="1178"/>
      <c r="G144" s="1072"/>
      <c r="H144" s="1075"/>
      <c r="I144" s="1068"/>
      <c r="J144" s="1197"/>
      <c r="K144" s="33" t="s">
        <v>47</v>
      </c>
      <c r="L144" s="525">
        <f>L148</f>
        <v>25</v>
      </c>
      <c r="M144" s="358" t="s">
        <v>233</v>
      </c>
      <c r="N144" s="800" t="s">
        <v>90</v>
      </c>
      <c r="O144" s="181">
        <v>1</v>
      </c>
    </row>
    <row r="145" spans="1:18" s="3" customFormat="1" ht="50.25" customHeight="1" x14ac:dyDescent="0.25">
      <c r="A145" s="211"/>
      <c r="B145" s="408"/>
      <c r="C145" s="77"/>
      <c r="D145" s="1176"/>
      <c r="E145" s="1177"/>
      <c r="F145" s="1178"/>
      <c r="G145" s="1072"/>
      <c r="H145" s="1075"/>
      <c r="I145" s="1068"/>
      <c r="J145" s="1197"/>
      <c r="K145" s="33" t="s">
        <v>49</v>
      </c>
      <c r="L145" s="265">
        <f>L149</f>
        <v>0</v>
      </c>
      <c r="M145" s="359" t="s">
        <v>235</v>
      </c>
      <c r="N145" s="105" t="s">
        <v>46</v>
      </c>
      <c r="O145" s="353"/>
    </row>
    <row r="146" spans="1:18" s="3" customFormat="1" ht="17.25" customHeight="1" thickBot="1" x14ac:dyDescent="0.3">
      <c r="A146" s="211"/>
      <c r="B146" s="408"/>
      <c r="C146" s="77"/>
      <c r="D146" s="1176"/>
      <c r="E146" s="1177"/>
      <c r="F146" s="1178"/>
      <c r="G146" s="1072"/>
      <c r="H146" s="1075"/>
      <c r="I146" s="1068"/>
      <c r="J146" s="1197"/>
      <c r="K146" s="804" t="s">
        <v>48</v>
      </c>
      <c r="L146" s="263">
        <f>L150</f>
        <v>0</v>
      </c>
      <c r="M146" s="816"/>
      <c r="N146" s="817"/>
      <c r="O146" s="818"/>
    </row>
    <row r="147" spans="1:18" s="3" customFormat="1" ht="15" customHeight="1" thickBot="1" x14ac:dyDescent="0.25">
      <c r="A147" s="212"/>
      <c r="B147" s="409"/>
      <c r="C147" s="78"/>
      <c r="D147" s="1179"/>
      <c r="E147" s="1180"/>
      <c r="F147" s="1181"/>
      <c r="G147" s="1072"/>
      <c r="H147" s="1075"/>
      <c r="I147" s="1068"/>
      <c r="J147" s="1197"/>
      <c r="K147" s="133" t="s">
        <v>19</v>
      </c>
      <c r="L147" s="215">
        <f>SUM(L144:L146)</f>
        <v>25</v>
      </c>
      <c r="M147" s="813"/>
      <c r="N147" s="814"/>
      <c r="O147" s="815"/>
    </row>
    <row r="148" spans="1:18" s="3" customFormat="1" ht="15" customHeight="1" thickBot="1" x14ac:dyDescent="0.3">
      <c r="A148" s="1023" t="s">
        <v>18</v>
      </c>
      <c r="B148" s="1064" t="s">
        <v>16</v>
      </c>
      <c r="C148" s="1017" t="s">
        <v>60</v>
      </c>
      <c r="D148" s="1258" t="s">
        <v>16</v>
      </c>
      <c r="E148" s="31"/>
      <c r="F148" s="1209" t="s">
        <v>101</v>
      </c>
      <c r="G148" s="1072"/>
      <c r="H148" s="1075"/>
      <c r="I148" s="1068"/>
      <c r="J148" s="1197"/>
      <c r="K148" s="33" t="s">
        <v>47</v>
      </c>
      <c r="L148" s="259">
        <v>25</v>
      </c>
      <c r="M148" s="427"/>
      <c r="N148" s="176"/>
      <c r="O148" s="428"/>
      <c r="R148" s="681"/>
    </row>
    <row r="149" spans="1:18" s="3" customFormat="1" ht="15" customHeight="1" thickBot="1" x14ac:dyDescent="0.3">
      <c r="A149" s="1024"/>
      <c r="B149" s="1065"/>
      <c r="C149" s="1018"/>
      <c r="D149" s="1259"/>
      <c r="E149" s="28"/>
      <c r="F149" s="1210"/>
      <c r="G149" s="1072"/>
      <c r="H149" s="1075"/>
      <c r="I149" s="1068"/>
      <c r="J149" s="1197"/>
      <c r="K149" s="33" t="s">
        <v>49</v>
      </c>
      <c r="L149" s="259"/>
      <c r="M149" s="427"/>
      <c r="N149" s="176"/>
      <c r="O149" s="428"/>
    </row>
    <row r="150" spans="1:18" s="3" customFormat="1" ht="15" customHeight="1" thickBot="1" x14ac:dyDescent="0.3">
      <c r="A150" s="1024"/>
      <c r="B150" s="1065"/>
      <c r="C150" s="1018"/>
      <c r="D150" s="1259"/>
      <c r="E150" s="28"/>
      <c r="F150" s="1210"/>
      <c r="G150" s="1072"/>
      <c r="H150" s="1075"/>
      <c r="I150" s="1068"/>
      <c r="J150" s="1197"/>
      <c r="K150" s="33" t="s">
        <v>48</v>
      </c>
      <c r="L150" s="259"/>
      <c r="M150" s="427"/>
      <c r="N150" s="176"/>
      <c r="O150" s="428"/>
    </row>
    <row r="151" spans="1:18" s="3" customFormat="1" ht="15" customHeight="1" thickBot="1" x14ac:dyDescent="0.25">
      <c r="A151" s="1025"/>
      <c r="B151" s="1066"/>
      <c r="C151" s="1019"/>
      <c r="D151" s="1260"/>
      <c r="E151" s="49"/>
      <c r="F151" s="1211"/>
      <c r="G151" s="1073"/>
      <c r="H151" s="1076"/>
      <c r="I151" s="1069"/>
      <c r="J151" s="1201"/>
      <c r="K151" s="426" t="s">
        <v>19</v>
      </c>
      <c r="L151" s="126">
        <f>SUM(L148:L150)</f>
        <v>25</v>
      </c>
      <c r="M151" s="424"/>
      <c r="N151" s="406"/>
      <c r="O151" s="425"/>
    </row>
    <row r="152" spans="1:18" s="3" customFormat="1" ht="15" customHeight="1" thickBot="1" x14ac:dyDescent="0.3">
      <c r="A152" s="309" t="s">
        <v>18</v>
      </c>
      <c r="B152" s="291" t="s">
        <v>16</v>
      </c>
      <c r="C152" s="1118" t="s">
        <v>17</v>
      </c>
      <c r="D152" s="1119"/>
      <c r="E152" s="1119"/>
      <c r="F152" s="1119"/>
      <c r="G152" s="1119"/>
      <c r="H152" s="1119"/>
      <c r="I152" s="1119"/>
      <c r="J152" s="1119"/>
      <c r="K152" s="1120"/>
      <c r="L152" s="38">
        <f>L122+L129+L138+L147</f>
        <v>25</v>
      </c>
      <c r="M152" s="1141"/>
      <c r="N152" s="1142"/>
      <c r="O152" s="1143"/>
    </row>
    <row r="153" spans="1:18" s="3" customFormat="1" ht="22.5" customHeight="1" thickBot="1" x14ac:dyDescent="0.3">
      <c r="A153" s="666" t="s">
        <v>18</v>
      </c>
      <c r="B153" s="37" t="s">
        <v>18</v>
      </c>
      <c r="C153" s="71" t="s">
        <v>102</v>
      </c>
      <c r="D153" s="93"/>
      <c r="E153" s="93"/>
      <c r="F153" s="93"/>
      <c r="G153" s="93"/>
      <c r="H153" s="467"/>
      <c r="I153" s="93"/>
      <c r="J153" s="93"/>
      <c r="K153" s="93"/>
      <c r="L153" s="93"/>
      <c r="M153" s="93"/>
      <c r="N153" s="93"/>
      <c r="O153" s="209"/>
    </row>
    <row r="154" spans="1:18" s="3" customFormat="1" ht="18" customHeight="1" x14ac:dyDescent="0.25">
      <c r="A154" s="211"/>
      <c r="B154" s="303"/>
      <c r="C154" s="1153"/>
      <c r="D154" s="1154"/>
      <c r="E154" s="1154"/>
      <c r="F154" s="1154"/>
      <c r="G154" s="1154"/>
      <c r="H154" s="1154"/>
      <c r="I154" s="1154"/>
      <c r="J154" s="1154"/>
      <c r="K154" s="1154"/>
      <c r="L154" s="1154"/>
      <c r="M154" s="664" t="s">
        <v>103</v>
      </c>
      <c r="N154" s="665" t="s">
        <v>46</v>
      </c>
      <c r="O154" s="919">
        <v>1</v>
      </c>
    </row>
    <row r="155" spans="1:18" s="3" customFormat="1" ht="21.75" customHeight="1" thickBot="1" x14ac:dyDescent="0.3">
      <c r="A155" s="212"/>
      <c r="B155" s="304"/>
      <c r="C155" s="1245"/>
      <c r="D155" s="1246"/>
      <c r="E155" s="1246"/>
      <c r="F155" s="1246"/>
      <c r="G155" s="1246"/>
      <c r="H155" s="1246"/>
      <c r="I155" s="1246"/>
      <c r="J155" s="1246"/>
      <c r="K155" s="1246"/>
      <c r="L155" s="1246"/>
      <c r="M155" s="539" t="s">
        <v>104</v>
      </c>
      <c r="N155" s="540" t="s">
        <v>46</v>
      </c>
      <c r="O155" s="541"/>
    </row>
    <row r="156" spans="1:18" s="3" customFormat="1" ht="30" customHeight="1" thickBot="1" x14ac:dyDescent="0.3">
      <c r="A156" s="1023" t="s">
        <v>18</v>
      </c>
      <c r="B156" s="1086" t="s">
        <v>18</v>
      </c>
      <c r="C156" s="1017" t="s">
        <v>16</v>
      </c>
      <c r="D156" s="1058"/>
      <c r="E156" s="561"/>
      <c r="F156" s="94" t="s">
        <v>105</v>
      </c>
      <c r="G156" s="1071" t="s">
        <v>129</v>
      </c>
      <c r="H156" s="1026" t="s">
        <v>22</v>
      </c>
      <c r="I156" s="98" t="s">
        <v>51</v>
      </c>
      <c r="J156" s="1189" t="s">
        <v>50</v>
      </c>
      <c r="K156" s="116" t="s">
        <v>47</v>
      </c>
      <c r="L156" s="325">
        <f>L160</f>
        <v>40</v>
      </c>
      <c r="M156" s="577" t="s">
        <v>107</v>
      </c>
      <c r="N156" s="226" t="s">
        <v>75</v>
      </c>
      <c r="O156" s="232">
        <v>1.4999999999999999E-2</v>
      </c>
    </row>
    <row r="157" spans="1:18" s="3" customFormat="1" ht="23.25" customHeight="1" thickBot="1" x14ac:dyDescent="0.3">
      <c r="A157" s="1024"/>
      <c r="B157" s="1087"/>
      <c r="C157" s="1018"/>
      <c r="D157" s="1059"/>
      <c r="E157" s="559"/>
      <c r="F157" s="95"/>
      <c r="G157" s="1072"/>
      <c r="H157" s="1027"/>
      <c r="I157" s="99"/>
      <c r="J157" s="1190"/>
      <c r="K157" s="117" t="s">
        <v>49</v>
      </c>
      <c r="L157" s="126">
        <f>L161</f>
        <v>0</v>
      </c>
      <c r="M157" s="143"/>
      <c r="N157" s="92"/>
      <c r="O157" s="30"/>
    </row>
    <row r="158" spans="1:18" s="3" customFormat="1" ht="21.75" customHeight="1" thickBot="1" x14ac:dyDescent="0.3">
      <c r="A158" s="1024"/>
      <c r="B158" s="1087"/>
      <c r="C158" s="1018"/>
      <c r="D158" s="1059"/>
      <c r="E158" s="559"/>
      <c r="F158" s="95"/>
      <c r="G158" s="1072"/>
      <c r="H158" s="1027"/>
      <c r="I158" s="99"/>
      <c r="J158" s="1190"/>
      <c r="K158" s="459" t="s">
        <v>48</v>
      </c>
      <c r="L158" s="341"/>
      <c r="M158" s="143"/>
      <c r="N158" s="92"/>
      <c r="O158" s="30"/>
    </row>
    <row r="159" spans="1:18" s="3" customFormat="1" ht="15" customHeight="1" thickBot="1" x14ac:dyDescent="0.3">
      <c r="A159" s="1024"/>
      <c r="B159" s="1087"/>
      <c r="C159" s="1018"/>
      <c r="D159" s="1059"/>
      <c r="E159" s="559"/>
      <c r="F159" s="605"/>
      <c r="G159" s="1072"/>
      <c r="H159" s="1027"/>
      <c r="I159" s="99"/>
      <c r="J159" s="1190"/>
      <c r="K159" s="121" t="s">
        <v>19</v>
      </c>
      <c r="L159" s="206">
        <f>SUM(L156:L158)</f>
        <v>40</v>
      </c>
      <c r="M159" s="153"/>
      <c r="N159" s="149"/>
      <c r="O159" s="25"/>
    </row>
    <row r="160" spans="1:18" s="3" customFormat="1" ht="19.5" customHeight="1" x14ac:dyDescent="0.25">
      <c r="A160" s="586" t="s">
        <v>18</v>
      </c>
      <c r="B160" s="572" t="s">
        <v>18</v>
      </c>
      <c r="C160" s="564" t="s">
        <v>16</v>
      </c>
      <c r="D160" s="1058" t="s">
        <v>16</v>
      </c>
      <c r="E160" s="561"/>
      <c r="F160" s="1093" t="s">
        <v>105</v>
      </c>
      <c r="G160" s="1072"/>
      <c r="H160" s="1027"/>
      <c r="I160" s="98"/>
      <c r="J160" s="606"/>
      <c r="K160" s="90" t="s">
        <v>47</v>
      </c>
      <c r="L160" s="526">
        <v>40</v>
      </c>
      <c r="M160" s="322"/>
      <c r="N160" s="514"/>
      <c r="O160" s="323"/>
    </row>
    <row r="161" spans="1:18" s="3" customFormat="1" ht="15.75" customHeight="1" thickBot="1" x14ac:dyDescent="0.3">
      <c r="A161" s="592"/>
      <c r="B161" s="573"/>
      <c r="C161" s="565"/>
      <c r="D161" s="1059"/>
      <c r="E161" s="559"/>
      <c r="F161" s="1115"/>
      <c r="G161" s="1072"/>
      <c r="H161" s="1027"/>
      <c r="I161" s="99"/>
      <c r="J161" s="607"/>
      <c r="K161" s="458" t="s">
        <v>49</v>
      </c>
      <c r="L161" s="363"/>
      <c r="M161" s="417"/>
      <c r="N161" s="443"/>
      <c r="O161" s="418"/>
    </row>
    <row r="162" spans="1:18" s="3" customFormat="1" ht="15" customHeight="1" thickBot="1" x14ac:dyDescent="0.25">
      <c r="A162" s="587"/>
      <c r="B162" s="574"/>
      <c r="C162" s="566"/>
      <c r="D162" s="1060"/>
      <c r="E162" s="560"/>
      <c r="F162" s="1094"/>
      <c r="G162" s="1073"/>
      <c r="H162" s="1028"/>
      <c r="I162" s="138"/>
      <c r="J162" s="608"/>
      <c r="K162" s="413" t="s">
        <v>19</v>
      </c>
      <c r="L162" s="231">
        <f>SUM(L160:L161)</f>
        <v>40</v>
      </c>
      <c r="M162" s="420"/>
      <c r="N162" s="515"/>
      <c r="O162" s="378"/>
    </row>
    <row r="163" spans="1:18" s="3" customFormat="1" ht="15" customHeight="1" thickBot="1" x14ac:dyDescent="0.3">
      <c r="A163" s="1023" t="s">
        <v>18</v>
      </c>
      <c r="B163" s="1086" t="s">
        <v>18</v>
      </c>
      <c r="C163" s="1017" t="s">
        <v>18</v>
      </c>
      <c r="D163" s="1367"/>
      <c r="E163" s="1367"/>
      <c r="F163" s="1385" t="s">
        <v>106</v>
      </c>
      <c r="G163" s="1230" t="s">
        <v>130</v>
      </c>
      <c r="H163" s="1026" t="s">
        <v>22</v>
      </c>
      <c r="I163" s="98" t="s">
        <v>51</v>
      </c>
      <c r="J163" s="1189" t="s">
        <v>50</v>
      </c>
      <c r="K163" s="116" t="s">
        <v>47</v>
      </c>
      <c r="L163" s="325">
        <f>L168+L172+L176+L180+L186+L190+L194+L198+L202+L206+L210+L214+L218</f>
        <v>2696</v>
      </c>
      <c r="M163" s="151"/>
      <c r="N163" s="360"/>
      <c r="O163" s="32"/>
    </row>
    <row r="164" spans="1:18" s="3" customFormat="1" ht="18" customHeight="1" thickBot="1" x14ac:dyDescent="0.3">
      <c r="A164" s="1024"/>
      <c r="B164" s="1087"/>
      <c r="C164" s="1018"/>
      <c r="D164" s="1368"/>
      <c r="E164" s="1368"/>
      <c r="F164" s="1386"/>
      <c r="G164" s="1231"/>
      <c r="H164" s="1027"/>
      <c r="I164" s="559"/>
      <c r="J164" s="1190"/>
      <c r="K164" s="117" t="s">
        <v>49</v>
      </c>
      <c r="L164" s="126">
        <f>L169+L173+L177+L181+L187+L191+L195+L203+L207+L211</f>
        <v>0</v>
      </c>
      <c r="M164" s="102"/>
      <c r="N164" s="92"/>
      <c r="O164" s="229"/>
    </row>
    <row r="165" spans="1:18" s="3" customFormat="1" ht="15" customHeight="1" thickBot="1" x14ac:dyDescent="0.3">
      <c r="A165" s="1024"/>
      <c r="B165" s="1087"/>
      <c r="C165" s="1018"/>
      <c r="D165" s="1368"/>
      <c r="E165" s="1368"/>
      <c r="F165" s="1386"/>
      <c r="G165" s="1231"/>
      <c r="H165" s="1027"/>
      <c r="I165" s="559"/>
      <c r="J165" s="1190"/>
      <c r="K165" s="117" t="s">
        <v>111</v>
      </c>
      <c r="L165" s="279">
        <f>L170+L174+L178+L182+L188+L192+L196+L200+L208+L212+L216+L220</f>
        <v>20.9</v>
      </c>
      <c r="M165" s="102"/>
      <c r="N165" s="92"/>
      <c r="O165" s="229"/>
      <c r="P165" s="681"/>
    </row>
    <row r="166" spans="1:18" s="3" customFormat="1" ht="16.5" customHeight="1" thickBot="1" x14ac:dyDescent="0.3">
      <c r="A166" s="1024"/>
      <c r="B166" s="1087"/>
      <c r="C166" s="1018"/>
      <c r="D166" s="1368"/>
      <c r="E166" s="1368"/>
      <c r="F166" s="1386"/>
      <c r="G166" s="1231"/>
      <c r="H166" s="1027"/>
      <c r="I166" s="559"/>
      <c r="J166" s="1190"/>
      <c r="K166" s="459" t="s">
        <v>48</v>
      </c>
      <c r="L166" s="126"/>
      <c r="M166" s="102"/>
      <c r="N166" s="92"/>
      <c r="O166" s="229"/>
    </row>
    <row r="167" spans="1:18" s="3" customFormat="1" ht="15" customHeight="1" thickBot="1" x14ac:dyDescent="0.3">
      <c r="A167" s="1025"/>
      <c r="B167" s="1088"/>
      <c r="C167" s="1019"/>
      <c r="D167" s="1369"/>
      <c r="E167" s="1369"/>
      <c r="F167" s="563"/>
      <c r="G167" s="1232"/>
      <c r="H167" s="1028"/>
      <c r="I167" s="560"/>
      <c r="J167" s="1191"/>
      <c r="K167" s="121" t="s">
        <v>19</v>
      </c>
      <c r="L167" s="215">
        <f>SUM(L163:L166)</f>
        <v>2716.9</v>
      </c>
      <c r="M167" s="100"/>
      <c r="N167" s="145"/>
      <c r="O167" s="361"/>
    </row>
    <row r="168" spans="1:18" s="3" customFormat="1" ht="21" customHeight="1" thickBot="1" x14ac:dyDescent="0.3">
      <c r="A168" s="1023"/>
      <c r="B168" s="1086"/>
      <c r="C168" s="1017"/>
      <c r="D168" s="1058" t="s">
        <v>16</v>
      </c>
      <c r="E168" s="764"/>
      <c r="F168" s="1093" t="s">
        <v>112</v>
      </c>
      <c r="G168" s="1071" t="s">
        <v>130</v>
      </c>
      <c r="H168" s="1026" t="s">
        <v>22</v>
      </c>
      <c r="I168" s="98" t="s">
        <v>51</v>
      </c>
      <c r="J168" s="1158" t="s">
        <v>50</v>
      </c>
      <c r="K168" s="90" t="s">
        <v>47</v>
      </c>
      <c r="L168" s="1012">
        <v>200</v>
      </c>
      <c r="M168" s="1441" t="s">
        <v>131</v>
      </c>
      <c r="N168" s="1138" t="s">
        <v>132</v>
      </c>
      <c r="O168" s="1469">
        <v>700</v>
      </c>
      <c r="R168" s="681"/>
    </row>
    <row r="169" spans="1:18" s="3" customFormat="1" ht="15" customHeight="1" thickBot="1" x14ac:dyDescent="0.3">
      <c r="A169" s="1024"/>
      <c r="B169" s="1087"/>
      <c r="C169" s="1018"/>
      <c r="D169" s="1059"/>
      <c r="E169" s="765"/>
      <c r="F169" s="1115"/>
      <c r="G169" s="1072"/>
      <c r="H169" s="1027"/>
      <c r="I169" s="993"/>
      <c r="J169" s="1159"/>
      <c r="K169" s="91" t="s">
        <v>49</v>
      </c>
      <c r="L169" s="326"/>
      <c r="M169" s="1442"/>
      <c r="N169" s="1460"/>
      <c r="O169" s="1470"/>
      <c r="R169" s="681"/>
    </row>
    <row r="170" spans="1:18" s="3" customFormat="1" ht="15" customHeight="1" thickBot="1" x14ac:dyDescent="0.3">
      <c r="A170" s="1024"/>
      <c r="B170" s="1087"/>
      <c r="C170" s="1018"/>
      <c r="D170" s="1059"/>
      <c r="E170" s="765"/>
      <c r="F170" s="1115"/>
      <c r="G170" s="1072"/>
      <c r="H170" s="1027"/>
      <c r="I170" s="993"/>
      <c r="J170" s="473"/>
      <c r="K170" s="110" t="s">
        <v>111</v>
      </c>
      <c r="L170" s="280"/>
      <c r="M170" s="104"/>
      <c r="N170" s="150"/>
      <c r="O170" s="923"/>
      <c r="R170" s="681"/>
    </row>
    <row r="171" spans="1:18" s="3" customFormat="1" ht="15" customHeight="1" thickBot="1" x14ac:dyDescent="0.3">
      <c r="A171" s="1025"/>
      <c r="B171" s="1088"/>
      <c r="C171" s="1019"/>
      <c r="D171" s="1060"/>
      <c r="E171" s="766"/>
      <c r="F171" s="281"/>
      <c r="G171" s="1073"/>
      <c r="H171" s="1028"/>
      <c r="I171" s="994"/>
      <c r="J171" s="996"/>
      <c r="K171" s="111" t="s">
        <v>19</v>
      </c>
      <c r="L171" s="259">
        <f>SUM(L168:L170)</f>
        <v>200</v>
      </c>
      <c r="M171" s="100"/>
      <c r="N171" s="145"/>
      <c r="O171" s="361"/>
      <c r="R171" s="681"/>
    </row>
    <row r="172" spans="1:18" s="3" customFormat="1" ht="25.5" customHeight="1" thickBot="1" x14ac:dyDescent="0.3">
      <c r="A172" s="1023"/>
      <c r="B172" s="1086"/>
      <c r="C172" s="1017"/>
      <c r="D172" s="1258" t="s">
        <v>18</v>
      </c>
      <c r="E172" s="770"/>
      <c r="F172" s="1093" t="s">
        <v>113</v>
      </c>
      <c r="G172" s="1071" t="s">
        <v>130</v>
      </c>
      <c r="H172" s="1026" t="s">
        <v>22</v>
      </c>
      <c r="I172" s="98" t="s">
        <v>51</v>
      </c>
      <c r="J172" s="1158" t="s">
        <v>50</v>
      </c>
      <c r="K172" s="335" t="s">
        <v>47</v>
      </c>
      <c r="L172" s="326">
        <v>119</v>
      </c>
      <c r="M172" s="738" t="s">
        <v>133</v>
      </c>
      <c r="N172" s="739" t="s">
        <v>134</v>
      </c>
      <c r="O172" s="740">
        <v>13350</v>
      </c>
      <c r="R172" s="681"/>
    </row>
    <row r="173" spans="1:18" s="3" customFormat="1" ht="27.75" customHeight="1" thickBot="1" x14ac:dyDescent="0.3">
      <c r="A173" s="1024"/>
      <c r="B173" s="1087"/>
      <c r="C173" s="1018"/>
      <c r="D173" s="1259"/>
      <c r="E173" s="771"/>
      <c r="F173" s="1115"/>
      <c r="G173" s="1072"/>
      <c r="H173" s="1027"/>
      <c r="I173" s="993"/>
      <c r="J173" s="1159"/>
      <c r="K173" s="90" t="s">
        <v>49</v>
      </c>
      <c r="L173" s="326"/>
      <c r="M173" s="812" t="s">
        <v>135</v>
      </c>
      <c r="N173" s="981" t="s">
        <v>134</v>
      </c>
      <c r="O173" s="734">
        <v>525</v>
      </c>
      <c r="R173" s="681"/>
    </row>
    <row r="174" spans="1:18" s="3" customFormat="1" ht="15" customHeight="1" thickBot="1" x14ac:dyDescent="0.3">
      <c r="A174" s="1024"/>
      <c r="B174" s="1087"/>
      <c r="C174" s="1018"/>
      <c r="D174" s="1259"/>
      <c r="E174" s="771"/>
      <c r="F174" s="1115"/>
      <c r="G174" s="1072"/>
      <c r="H174" s="1027"/>
      <c r="I174" s="993"/>
      <c r="J174" s="473"/>
      <c r="K174" s="110" t="s">
        <v>111</v>
      </c>
      <c r="L174" s="259"/>
      <c r="M174" s="102"/>
      <c r="N174" s="92"/>
      <c r="O174" s="101"/>
      <c r="R174" s="681"/>
    </row>
    <row r="175" spans="1:18" s="3" customFormat="1" ht="15" customHeight="1" thickBot="1" x14ac:dyDescent="0.3">
      <c r="A175" s="1025"/>
      <c r="B175" s="1088"/>
      <c r="C175" s="1019"/>
      <c r="D175" s="1260"/>
      <c r="E175" s="772"/>
      <c r="F175" s="281"/>
      <c r="G175" s="1073"/>
      <c r="H175" s="1028"/>
      <c r="I175" s="994"/>
      <c r="J175" s="996"/>
      <c r="K175" s="111" t="s">
        <v>19</v>
      </c>
      <c r="L175" s="259">
        <f>SUM(L172:L174)</f>
        <v>119</v>
      </c>
      <c r="M175" s="100"/>
      <c r="N175" s="145"/>
      <c r="O175" s="361"/>
      <c r="R175" s="681"/>
    </row>
    <row r="176" spans="1:18" s="3" customFormat="1" ht="15" customHeight="1" thickBot="1" x14ac:dyDescent="0.3">
      <c r="A176" s="1024"/>
      <c r="B176" s="1087"/>
      <c r="C176" s="1184"/>
      <c r="D176" s="1259" t="s">
        <v>58</v>
      </c>
      <c r="E176" s="771"/>
      <c r="F176" s="1115" t="s">
        <v>114</v>
      </c>
      <c r="G176" s="1072" t="s">
        <v>130</v>
      </c>
      <c r="H176" s="1027" t="s">
        <v>22</v>
      </c>
      <c r="I176" s="99" t="s">
        <v>51</v>
      </c>
      <c r="J176" s="1159" t="s">
        <v>50</v>
      </c>
      <c r="K176" s="334" t="s">
        <v>47</v>
      </c>
      <c r="L176" s="259">
        <v>130</v>
      </c>
      <c r="M176" s="96"/>
      <c r="N176" s="150"/>
      <c r="O176" s="101"/>
      <c r="R176" s="681"/>
    </row>
    <row r="177" spans="1:18" s="3" customFormat="1" ht="15" customHeight="1" thickBot="1" x14ac:dyDescent="0.3">
      <c r="A177" s="1024"/>
      <c r="B177" s="1087"/>
      <c r="C177" s="1184"/>
      <c r="D177" s="1259"/>
      <c r="E177" s="591"/>
      <c r="F177" s="1115"/>
      <c r="G177" s="1072"/>
      <c r="H177" s="1027"/>
      <c r="I177" s="559"/>
      <c r="J177" s="1159"/>
      <c r="K177" s="91" t="s">
        <v>49</v>
      </c>
      <c r="L177" s="259"/>
      <c r="M177" s="228" t="s">
        <v>136</v>
      </c>
      <c r="N177" s="570" t="s">
        <v>46</v>
      </c>
      <c r="O177" s="230">
        <v>2900</v>
      </c>
    </row>
    <row r="178" spans="1:18" s="3" customFormat="1" ht="15" customHeight="1" thickBot="1" x14ac:dyDescent="0.3">
      <c r="A178" s="1024"/>
      <c r="B178" s="1087"/>
      <c r="C178" s="1184"/>
      <c r="D178" s="1259"/>
      <c r="E178" s="591"/>
      <c r="F178" s="1115"/>
      <c r="G178" s="1072"/>
      <c r="H178" s="1027"/>
      <c r="I178" s="559"/>
      <c r="J178" s="473"/>
      <c r="K178" s="110" t="s">
        <v>111</v>
      </c>
      <c r="L178" s="259">
        <v>11.8</v>
      </c>
      <c r="M178" s="96"/>
      <c r="N178" s="92"/>
      <c r="O178" s="101"/>
    </row>
    <row r="179" spans="1:18" s="3" customFormat="1" ht="15" customHeight="1" thickBot="1" x14ac:dyDescent="0.3">
      <c r="A179" s="1024"/>
      <c r="B179" s="1087"/>
      <c r="C179" s="1184"/>
      <c r="D179" s="1259"/>
      <c r="E179" s="591"/>
      <c r="F179" s="442"/>
      <c r="G179" s="1072"/>
      <c r="H179" s="1027"/>
      <c r="I179" s="559"/>
      <c r="J179" s="590"/>
      <c r="K179" s="520" t="s">
        <v>19</v>
      </c>
      <c r="L179" s="341">
        <f>SUM(L176:L178)</f>
        <v>141.80000000000001</v>
      </c>
      <c r="M179" s="103"/>
      <c r="N179" s="149"/>
      <c r="O179" s="537"/>
    </row>
    <row r="180" spans="1:18" s="3" customFormat="1" ht="15" customHeight="1" thickBot="1" x14ac:dyDescent="0.3">
      <c r="A180" s="1023"/>
      <c r="B180" s="1086"/>
      <c r="C180" s="1017"/>
      <c r="D180" s="1258" t="s">
        <v>60</v>
      </c>
      <c r="E180" s="588"/>
      <c r="F180" s="1093" t="s">
        <v>115</v>
      </c>
      <c r="G180" s="1071" t="s">
        <v>130</v>
      </c>
      <c r="H180" s="1026" t="s">
        <v>22</v>
      </c>
      <c r="I180" s="98" t="s">
        <v>51</v>
      </c>
      <c r="J180" s="1158" t="s">
        <v>50</v>
      </c>
      <c r="K180" s="90" t="s">
        <v>47</v>
      </c>
      <c r="L180" s="326">
        <v>1700</v>
      </c>
      <c r="M180" s="538" t="s">
        <v>140</v>
      </c>
      <c r="N180" s="578" t="s">
        <v>46</v>
      </c>
      <c r="O180" s="579">
        <v>21</v>
      </c>
      <c r="R180" s="681"/>
    </row>
    <row r="181" spans="1:18" s="3" customFormat="1" ht="15" customHeight="1" thickBot="1" x14ac:dyDescent="0.3">
      <c r="A181" s="1024"/>
      <c r="B181" s="1087"/>
      <c r="C181" s="1018"/>
      <c r="D181" s="1259"/>
      <c r="E181" s="591"/>
      <c r="F181" s="1115"/>
      <c r="G181" s="1072"/>
      <c r="H181" s="1027"/>
      <c r="I181" s="559"/>
      <c r="J181" s="1159"/>
      <c r="K181" s="91" t="s">
        <v>49</v>
      </c>
      <c r="L181" s="259"/>
      <c r="M181" s="221" t="s">
        <v>141</v>
      </c>
      <c r="N181" s="162" t="s">
        <v>46</v>
      </c>
      <c r="O181" s="168">
        <v>690</v>
      </c>
    </row>
    <row r="182" spans="1:18" s="3" customFormat="1" ht="15" customHeight="1" thickBot="1" x14ac:dyDescent="0.3">
      <c r="A182" s="1024"/>
      <c r="B182" s="1087"/>
      <c r="C182" s="1018"/>
      <c r="D182" s="1259"/>
      <c r="E182" s="591"/>
      <c r="F182" s="1115"/>
      <c r="G182" s="1072"/>
      <c r="H182" s="1027"/>
      <c r="I182" s="559"/>
      <c r="J182" s="567"/>
      <c r="K182" s="91" t="s">
        <v>111</v>
      </c>
      <c r="L182" s="259">
        <v>8</v>
      </c>
      <c r="M182" s="221" t="s">
        <v>137</v>
      </c>
      <c r="N182" s="162" t="s">
        <v>53</v>
      </c>
      <c r="O182" s="168">
        <v>175</v>
      </c>
    </row>
    <row r="183" spans="1:18" s="3" customFormat="1" ht="15" customHeight="1" thickBot="1" x14ac:dyDescent="0.3">
      <c r="A183" s="1024"/>
      <c r="B183" s="1087"/>
      <c r="C183" s="1018"/>
      <c r="D183" s="1259"/>
      <c r="E183" s="591"/>
      <c r="F183" s="1115"/>
      <c r="G183" s="1072"/>
      <c r="H183" s="1027"/>
      <c r="I183" s="559"/>
      <c r="J183" s="567"/>
      <c r="K183" s="91"/>
      <c r="L183" s="259"/>
      <c r="M183" s="221" t="s">
        <v>138</v>
      </c>
      <c r="N183" s="162" t="s">
        <v>139</v>
      </c>
      <c r="O183" s="571">
        <v>420</v>
      </c>
    </row>
    <row r="184" spans="1:18" s="3" customFormat="1" ht="12.75" customHeight="1" thickBot="1" x14ac:dyDescent="0.3">
      <c r="A184" s="1024"/>
      <c r="B184" s="1087"/>
      <c r="C184" s="1018"/>
      <c r="D184" s="1259"/>
      <c r="E184" s="591"/>
      <c r="F184" s="1115"/>
      <c r="G184" s="1072"/>
      <c r="H184" s="1027"/>
      <c r="I184" s="559"/>
      <c r="J184" s="473"/>
      <c r="K184" s="110"/>
      <c r="L184" s="259"/>
      <c r="M184" s="96"/>
      <c r="N184" s="13"/>
      <c r="O184" s="101"/>
    </row>
    <row r="185" spans="1:18" s="3" customFormat="1" ht="15" customHeight="1" thickBot="1" x14ac:dyDescent="0.3">
      <c r="A185" s="1025"/>
      <c r="B185" s="1088"/>
      <c r="C185" s="1019"/>
      <c r="D185" s="1260"/>
      <c r="E185" s="589"/>
      <c r="F185" s="281"/>
      <c r="G185" s="1073"/>
      <c r="H185" s="1028"/>
      <c r="I185" s="560"/>
      <c r="J185" s="585"/>
      <c r="K185" s="111" t="s">
        <v>19</v>
      </c>
      <c r="L185" s="126">
        <f>SUM(L180:L184)</f>
        <v>1708</v>
      </c>
      <c r="M185" s="144"/>
      <c r="N185" s="145"/>
      <c r="O185" s="23"/>
    </row>
    <row r="186" spans="1:18" s="3" customFormat="1" ht="53.25" customHeight="1" thickBot="1" x14ac:dyDescent="0.3">
      <c r="A186" s="1023"/>
      <c r="B186" s="1086"/>
      <c r="C186" s="1017"/>
      <c r="D186" s="1258" t="s">
        <v>84</v>
      </c>
      <c r="E186" s="588"/>
      <c r="F186" s="1093" t="s">
        <v>116</v>
      </c>
      <c r="G186" s="1071" t="s">
        <v>130</v>
      </c>
      <c r="H186" s="1026" t="s">
        <v>22</v>
      </c>
      <c r="I186" s="98" t="s">
        <v>51</v>
      </c>
      <c r="J186" s="1147" t="s">
        <v>50</v>
      </c>
      <c r="K186" s="90" t="s">
        <v>47</v>
      </c>
      <c r="L186" s="326">
        <v>30</v>
      </c>
      <c r="M186" s="1441" t="s">
        <v>143</v>
      </c>
      <c r="N186" s="578" t="s">
        <v>46</v>
      </c>
      <c r="O186" s="579">
        <v>12</v>
      </c>
    </row>
    <row r="187" spans="1:18" s="3" customFormat="1" ht="15" customHeight="1" thickBot="1" x14ac:dyDescent="0.3">
      <c r="A187" s="1024"/>
      <c r="B187" s="1087"/>
      <c r="C187" s="1018"/>
      <c r="D187" s="1259"/>
      <c r="E187" s="591"/>
      <c r="F187" s="1115"/>
      <c r="G187" s="1072"/>
      <c r="H187" s="1027"/>
      <c r="I187" s="559"/>
      <c r="J187" s="1148"/>
      <c r="K187" s="91" t="s">
        <v>49</v>
      </c>
      <c r="L187" s="259"/>
      <c r="M187" s="1443"/>
      <c r="N187" s="92"/>
      <c r="O187" s="30"/>
    </row>
    <row r="188" spans="1:18" s="3" customFormat="1" ht="15" customHeight="1" thickBot="1" x14ac:dyDescent="0.3">
      <c r="A188" s="1024"/>
      <c r="B188" s="1087"/>
      <c r="C188" s="1018"/>
      <c r="D188" s="1259"/>
      <c r="E188" s="591"/>
      <c r="F188" s="1115"/>
      <c r="G188" s="1072"/>
      <c r="H188" s="1027"/>
      <c r="I188" s="559"/>
      <c r="J188" s="1148"/>
      <c r="K188" s="110" t="s">
        <v>111</v>
      </c>
      <c r="L188" s="259">
        <v>0.9</v>
      </c>
      <c r="M188" s="1444"/>
      <c r="N188" s="92"/>
      <c r="O188" s="30"/>
    </row>
    <row r="189" spans="1:18" s="3" customFormat="1" ht="15" customHeight="1" thickBot="1" x14ac:dyDescent="0.3">
      <c r="A189" s="1025"/>
      <c r="B189" s="1088"/>
      <c r="C189" s="1019"/>
      <c r="D189" s="1260"/>
      <c r="E189" s="589"/>
      <c r="F189" s="281"/>
      <c r="G189" s="1073"/>
      <c r="H189" s="1028"/>
      <c r="I189" s="560"/>
      <c r="J189" s="1149"/>
      <c r="K189" s="111" t="s">
        <v>19</v>
      </c>
      <c r="L189" s="126">
        <f>SUM(L186:L188)</f>
        <v>30.9</v>
      </c>
      <c r="M189" s="144"/>
      <c r="N189" s="145"/>
      <c r="O189" s="23"/>
    </row>
    <row r="190" spans="1:18" s="3" customFormat="1" ht="35.25" customHeight="1" thickBot="1" x14ac:dyDescent="0.3">
      <c r="A190" s="1024"/>
      <c r="B190" s="1263"/>
      <c r="C190" s="1041"/>
      <c r="D190" s="1259" t="s">
        <v>123</v>
      </c>
      <c r="E190" s="591"/>
      <c r="F190" s="442" t="s">
        <v>117</v>
      </c>
      <c r="G190" s="1072" t="s">
        <v>130</v>
      </c>
      <c r="H190" s="1027" t="s">
        <v>22</v>
      </c>
      <c r="I190" s="99" t="s">
        <v>51</v>
      </c>
      <c r="J190" s="1148" t="s">
        <v>50</v>
      </c>
      <c r="K190" s="491" t="s">
        <v>47</v>
      </c>
      <c r="L190" s="363">
        <v>55</v>
      </c>
      <c r="M190" s="1167" t="s">
        <v>142</v>
      </c>
      <c r="N190" s="580" t="s">
        <v>46</v>
      </c>
      <c r="O190" s="576">
        <v>50</v>
      </c>
    </row>
    <row r="191" spans="1:18" s="3" customFormat="1" ht="15" customHeight="1" thickBot="1" x14ac:dyDescent="0.3">
      <c r="A191" s="1024"/>
      <c r="B191" s="1263"/>
      <c r="C191" s="1041"/>
      <c r="D191" s="1259"/>
      <c r="E191" s="591"/>
      <c r="F191" s="442"/>
      <c r="G191" s="1072"/>
      <c r="H191" s="1027"/>
      <c r="I191" s="559"/>
      <c r="J191" s="1148"/>
      <c r="K191" s="335" t="s">
        <v>49</v>
      </c>
      <c r="L191" s="326"/>
      <c r="M191" s="1168"/>
      <c r="N191" s="152"/>
      <c r="O191" s="32"/>
    </row>
    <row r="192" spans="1:18" s="3" customFormat="1" ht="15" customHeight="1" thickBot="1" x14ac:dyDescent="0.3">
      <c r="A192" s="1024"/>
      <c r="B192" s="1263"/>
      <c r="C192" s="1041"/>
      <c r="D192" s="1259"/>
      <c r="E192" s="591"/>
      <c r="F192" s="442"/>
      <c r="G192" s="1072"/>
      <c r="H192" s="1027"/>
      <c r="I192" s="559"/>
      <c r="J192" s="1148"/>
      <c r="K192" s="491" t="s">
        <v>111</v>
      </c>
      <c r="L192" s="280">
        <v>0.2</v>
      </c>
      <c r="M192" s="143"/>
      <c r="N192" s="92"/>
      <c r="O192" s="30"/>
    </row>
    <row r="193" spans="1:15" s="3" customFormat="1" ht="15" customHeight="1" thickBot="1" x14ac:dyDescent="0.3">
      <c r="A193" s="1025"/>
      <c r="B193" s="1036"/>
      <c r="C193" s="1042"/>
      <c r="D193" s="1260"/>
      <c r="E193" s="591"/>
      <c r="F193" s="442"/>
      <c r="G193" s="1073"/>
      <c r="H193" s="1028"/>
      <c r="I193" s="560"/>
      <c r="J193" s="1149"/>
      <c r="K193" s="111" t="s">
        <v>19</v>
      </c>
      <c r="L193" s="126">
        <f>SUM(L190:L192)</f>
        <v>55.2</v>
      </c>
      <c r="M193" s="144"/>
      <c r="N193" s="145"/>
      <c r="O193" s="23"/>
    </row>
    <row r="194" spans="1:15" s="3" customFormat="1" ht="12" customHeight="1" thickBot="1" x14ac:dyDescent="0.3">
      <c r="A194" s="1023"/>
      <c r="B194" s="1086"/>
      <c r="C194" s="1017"/>
      <c r="D194" s="1258" t="s">
        <v>124</v>
      </c>
      <c r="E194" s="588"/>
      <c r="F194" s="1093" t="s">
        <v>118</v>
      </c>
      <c r="G194" s="1071" t="s">
        <v>130</v>
      </c>
      <c r="H194" s="1026" t="s">
        <v>22</v>
      </c>
      <c r="I194" s="98" t="s">
        <v>51</v>
      </c>
      <c r="J194" s="1147" t="s">
        <v>50</v>
      </c>
      <c r="K194" s="491" t="s">
        <v>47</v>
      </c>
      <c r="L194" s="363">
        <v>10</v>
      </c>
      <c r="M194" s="1404" t="s">
        <v>234</v>
      </c>
      <c r="N194" s="152"/>
      <c r="O194" s="32"/>
    </row>
    <row r="195" spans="1:15" s="3" customFormat="1" ht="25.5" customHeight="1" thickBot="1" x14ac:dyDescent="0.3">
      <c r="A195" s="1024"/>
      <c r="B195" s="1087"/>
      <c r="C195" s="1018"/>
      <c r="D195" s="1259"/>
      <c r="E195" s="591"/>
      <c r="F195" s="1115"/>
      <c r="G195" s="1072"/>
      <c r="H195" s="1027"/>
      <c r="I195" s="559"/>
      <c r="J195" s="1148"/>
      <c r="K195" s="335" t="s">
        <v>49</v>
      </c>
      <c r="L195" s="326"/>
      <c r="M195" s="1405"/>
      <c r="N195" s="853" t="s">
        <v>46</v>
      </c>
      <c r="O195" s="864">
        <v>20</v>
      </c>
    </row>
    <row r="196" spans="1:15" s="3" customFormat="1" ht="12.75" customHeight="1" thickBot="1" x14ac:dyDescent="0.3">
      <c r="A196" s="1024"/>
      <c r="B196" s="1087"/>
      <c r="C196" s="1018"/>
      <c r="D196" s="1259"/>
      <c r="E196" s="591"/>
      <c r="F196" s="552"/>
      <c r="G196" s="1072"/>
      <c r="H196" s="1027"/>
      <c r="I196" s="559"/>
      <c r="J196" s="1148"/>
      <c r="K196" s="491" t="s">
        <v>111</v>
      </c>
      <c r="L196" s="259"/>
      <c r="M196" s="364"/>
      <c r="N196" s="365"/>
      <c r="O196" s="366"/>
    </row>
    <row r="197" spans="1:15" s="3" customFormat="1" ht="15" customHeight="1" thickBot="1" x14ac:dyDescent="0.3">
      <c r="A197" s="1025"/>
      <c r="B197" s="1088"/>
      <c r="C197" s="1019"/>
      <c r="D197" s="1260"/>
      <c r="E197" s="591"/>
      <c r="F197" s="442"/>
      <c r="G197" s="1073"/>
      <c r="H197" s="1027"/>
      <c r="I197" s="775"/>
      <c r="J197" s="1148"/>
      <c r="K197" s="520" t="s">
        <v>19</v>
      </c>
      <c r="L197" s="341">
        <f>SUM(L194:L196)</f>
        <v>10</v>
      </c>
      <c r="M197" s="153"/>
      <c r="N197" s="149"/>
      <c r="O197" s="25"/>
    </row>
    <row r="198" spans="1:15" s="3" customFormat="1" ht="20.25" customHeight="1" thickBot="1" x14ac:dyDescent="0.3">
      <c r="A198" s="952"/>
      <c r="B198" s="1086"/>
      <c r="C198" s="1017"/>
      <c r="D198" s="1258" t="s">
        <v>125</v>
      </c>
      <c r="E198" s="965"/>
      <c r="F198" s="1093" t="s">
        <v>119</v>
      </c>
      <c r="G198" s="1071" t="s">
        <v>130</v>
      </c>
      <c r="H198" s="1026" t="s">
        <v>22</v>
      </c>
      <c r="I198" s="98" t="s">
        <v>51</v>
      </c>
      <c r="J198" s="1147" t="s">
        <v>50</v>
      </c>
      <c r="K198" s="90" t="s">
        <v>47</v>
      </c>
      <c r="L198" s="326">
        <v>0</v>
      </c>
      <c r="M198" s="964" t="s">
        <v>352</v>
      </c>
      <c r="N198" s="962" t="s">
        <v>46</v>
      </c>
      <c r="O198" s="32"/>
    </row>
    <row r="199" spans="1:15" s="3" customFormat="1" ht="15" customHeight="1" thickBot="1" x14ac:dyDescent="0.3">
      <c r="A199" s="953"/>
      <c r="B199" s="1087"/>
      <c r="C199" s="1018"/>
      <c r="D199" s="1259"/>
      <c r="E199" s="966"/>
      <c r="F199" s="1115"/>
      <c r="G199" s="1072"/>
      <c r="H199" s="1027"/>
      <c r="I199" s="956"/>
      <c r="J199" s="1148"/>
      <c r="K199" s="91" t="s">
        <v>49</v>
      </c>
      <c r="L199" s="259"/>
      <c r="M199" s="958"/>
      <c r="N199" s="92"/>
      <c r="O199" s="30"/>
    </row>
    <row r="200" spans="1:15" s="3" customFormat="1" ht="15" customHeight="1" thickBot="1" x14ac:dyDescent="0.3">
      <c r="A200" s="953"/>
      <c r="B200" s="1087"/>
      <c r="C200" s="1018"/>
      <c r="D200" s="1259"/>
      <c r="E200" s="966"/>
      <c r="F200" s="963"/>
      <c r="G200" s="1072"/>
      <c r="H200" s="1027"/>
      <c r="I200" s="956"/>
      <c r="J200" s="1148"/>
      <c r="K200" s="110" t="s">
        <v>111</v>
      </c>
      <c r="L200" s="259"/>
      <c r="M200" s="143"/>
      <c r="N200" s="92"/>
      <c r="O200" s="30"/>
    </row>
    <row r="201" spans="1:15" s="3" customFormat="1" ht="18" customHeight="1" thickBot="1" x14ac:dyDescent="0.3">
      <c r="A201" s="954"/>
      <c r="B201" s="1088"/>
      <c r="C201" s="1019"/>
      <c r="D201" s="1260"/>
      <c r="E201" s="967"/>
      <c r="F201" s="281"/>
      <c r="G201" s="1073"/>
      <c r="H201" s="1028"/>
      <c r="I201" s="957"/>
      <c r="J201" s="1149"/>
      <c r="K201" s="111" t="s">
        <v>19</v>
      </c>
      <c r="L201" s="126">
        <f>SUM(L198:L200)</f>
        <v>0</v>
      </c>
      <c r="M201" s="144"/>
      <c r="N201" s="145"/>
      <c r="O201" s="23"/>
    </row>
    <row r="202" spans="1:15" s="3" customFormat="1" ht="15" customHeight="1" thickBot="1" x14ac:dyDescent="0.3">
      <c r="A202" s="952"/>
      <c r="B202" s="959"/>
      <c r="C202" s="76"/>
      <c r="D202" s="1058" t="s">
        <v>126</v>
      </c>
      <c r="E202" s="955"/>
      <c r="F202" s="1093" t="s">
        <v>120</v>
      </c>
      <c r="G202" s="1071" t="s">
        <v>130</v>
      </c>
      <c r="H202" s="1026" t="s">
        <v>22</v>
      </c>
      <c r="I202" s="98" t="s">
        <v>51</v>
      </c>
      <c r="J202" s="1147" t="s">
        <v>50</v>
      </c>
      <c r="K202" s="90" t="s">
        <v>47</v>
      </c>
      <c r="L202" s="326">
        <v>2</v>
      </c>
      <c r="M202" s="542" t="s">
        <v>145</v>
      </c>
      <c r="N202" s="962" t="s">
        <v>46</v>
      </c>
      <c r="O202" s="951">
        <v>30</v>
      </c>
    </row>
    <row r="203" spans="1:15" s="3" customFormat="1" ht="15" customHeight="1" thickBot="1" x14ac:dyDescent="0.3">
      <c r="A203" s="953"/>
      <c r="B203" s="960"/>
      <c r="C203" s="77"/>
      <c r="D203" s="1059"/>
      <c r="E203" s="956"/>
      <c r="F203" s="1115"/>
      <c r="G203" s="1072"/>
      <c r="H203" s="1027"/>
      <c r="I203" s="956"/>
      <c r="J203" s="1148"/>
      <c r="K203" s="730" t="s">
        <v>49</v>
      </c>
      <c r="L203" s="259"/>
      <c r="M203" s="144"/>
      <c r="N203" s="145"/>
      <c r="O203" s="23"/>
    </row>
    <row r="204" spans="1:15" s="3" customFormat="1" ht="15" customHeight="1" thickBot="1" x14ac:dyDescent="0.3">
      <c r="A204" s="953"/>
      <c r="B204" s="960"/>
      <c r="C204" s="77"/>
      <c r="D204" s="1059"/>
      <c r="E204" s="956"/>
      <c r="F204" s="1115"/>
      <c r="G204" s="1072"/>
      <c r="H204" s="1027"/>
      <c r="I204" s="956"/>
      <c r="J204" s="1148"/>
      <c r="K204" s="335" t="s">
        <v>111</v>
      </c>
      <c r="L204" s="326"/>
      <c r="M204" s="668"/>
      <c r="N204" s="486"/>
      <c r="O204" s="487"/>
    </row>
    <row r="205" spans="1:15" s="3" customFormat="1" ht="15" customHeight="1" thickBot="1" x14ac:dyDescent="0.3">
      <c r="A205" s="954"/>
      <c r="B205" s="961"/>
      <c r="C205" s="78"/>
      <c r="D205" s="1060"/>
      <c r="E205" s="957"/>
      <c r="F205" s="281"/>
      <c r="G205" s="1073"/>
      <c r="H205" s="1028"/>
      <c r="I205" s="957"/>
      <c r="J205" s="1149"/>
      <c r="K205" s="729" t="s">
        <v>19</v>
      </c>
      <c r="L205" s="126">
        <f>SUM(L202:L204)</f>
        <v>2</v>
      </c>
      <c r="M205" s="420"/>
      <c r="N205" s="156"/>
      <c r="O205" s="378"/>
    </row>
    <row r="206" spans="1:15" s="3" customFormat="1" ht="15" customHeight="1" thickBot="1" x14ac:dyDescent="0.3">
      <c r="A206" s="969"/>
      <c r="B206" s="982"/>
      <c r="C206" s="76"/>
      <c r="D206" s="1058" t="s">
        <v>127</v>
      </c>
      <c r="E206" s="992"/>
      <c r="F206" s="1093" t="s">
        <v>121</v>
      </c>
      <c r="G206" s="1071" t="s">
        <v>130</v>
      </c>
      <c r="H206" s="1026" t="s">
        <v>22</v>
      </c>
      <c r="I206" s="98" t="s">
        <v>51</v>
      </c>
      <c r="J206" s="1147" t="s">
        <v>50</v>
      </c>
      <c r="K206" s="90" t="s">
        <v>47</v>
      </c>
      <c r="L206" s="326">
        <v>0</v>
      </c>
      <c r="M206" s="946" t="s">
        <v>144</v>
      </c>
      <c r="N206" s="947" t="s">
        <v>46</v>
      </c>
      <c r="O206" s="332">
        <v>0</v>
      </c>
    </row>
    <row r="207" spans="1:15" s="3" customFormat="1" ht="15" customHeight="1" thickBot="1" x14ac:dyDescent="0.3">
      <c r="A207" s="970"/>
      <c r="B207" s="983"/>
      <c r="C207" s="77"/>
      <c r="D207" s="1059"/>
      <c r="E207" s="993"/>
      <c r="F207" s="1115"/>
      <c r="G207" s="1072"/>
      <c r="H207" s="1027"/>
      <c r="I207" s="993"/>
      <c r="J207" s="1148"/>
      <c r="K207" s="91" t="s">
        <v>49</v>
      </c>
      <c r="L207" s="259"/>
      <c r="M207" s="167"/>
      <c r="N207" s="163"/>
      <c r="O207" s="169"/>
    </row>
    <row r="208" spans="1:15" s="3" customFormat="1" ht="15" customHeight="1" thickBot="1" x14ac:dyDescent="0.3">
      <c r="A208" s="970"/>
      <c r="B208" s="983"/>
      <c r="C208" s="77"/>
      <c r="D208" s="1059"/>
      <c r="E208" s="993"/>
      <c r="F208" s="980"/>
      <c r="G208" s="1072"/>
      <c r="H208" s="1027"/>
      <c r="I208" s="993"/>
      <c r="J208" s="1148"/>
      <c r="K208" s="110" t="s">
        <v>111</v>
      </c>
      <c r="L208" s="259"/>
      <c r="M208" s="167"/>
      <c r="N208" s="163"/>
      <c r="O208" s="169"/>
    </row>
    <row r="209" spans="1:18" s="3" customFormat="1" ht="15" customHeight="1" thickBot="1" x14ac:dyDescent="0.3">
      <c r="A209" s="971"/>
      <c r="B209" s="984"/>
      <c r="C209" s="78"/>
      <c r="D209" s="1060"/>
      <c r="E209" s="994"/>
      <c r="F209" s="880"/>
      <c r="G209" s="1073"/>
      <c r="H209" s="1028"/>
      <c r="I209" s="994"/>
      <c r="J209" s="1149"/>
      <c r="K209" s="111" t="s">
        <v>19</v>
      </c>
      <c r="L209" s="126">
        <f>SUM(L206:L208)</f>
        <v>0</v>
      </c>
      <c r="M209" s="144"/>
      <c r="N209" s="145"/>
      <c r="O209" s="23"/>
    </row>
    <row r="210" spans="1:18" s="3" customFormat="1" ht="15" customHeight="1" thickBot="1" x14ac:dyDescent="0.3">
      <c r="A210" s="851"/>
      <c r="B210" s="848"/>
      <c r="C210" s="77"/>
      <c r="D210" s="1059" t="s">
        <v>128</v>
      </c>
      <c r="E210" s="856"/>
      <c r="F210" s="1115" t="s">
        <v>122</v>
      </c>
      <c r="G210" s="1072" t="s">
        <v>130</v>
      </c>
      <c r="H210" s="1027" t="s">
        <v>22</v>
      </c>
      <c r="I210" s="1068" t="s">
        <v>51</v>
      </c>
      <c r="J210" s="1148" t="s">
        <v>50</v>
      </c>
      <c r="K210" s="334" t="s">
        <v>47</v>
      </c>
      <c r="L210" s="326">
        <v>120</v>
      </c>
      <c r="M210" s="1192" t="s">
        <v>146</v>
      </c>
      <c r="N210" s="1089"/>
      <c r="O210" s="1015" t="s">
        <v>91</v>
      </c>
    </row>
    <row r="211" spans="1:18" s="3" customFormat="1" ht="15" customHeight="1" thickBot="1" x14ac:dyDescent="0.3">
      <c r="A211" s="592"/>
      <c r="B211" s="573"/>
      <c r="C211" s="77"/>
      <c r="D211" s="1059"/>
      <c r="E211" s="559"/>
      <c r="F211" s="1115"/>
      <c r="G211" s="1072"/>
      <c r="H211" s="1027"/>
      <c r="I211" s="1068"/>
      <c r="J211" s="1148"/>
      <c r="K211" s="91" t="s">
        <v>49</v>
      </c>
      <c r="L211" s="259"/>
      <c r="M211" s="1193"/>
      <c r="N211" s="1092"/>
      <c r="O211" s="1228"/>
    </row>
    <row r="212" spans="1:18" s="3" customFormat="1" ht="15" customHeight="1" thickBot="1" x14ac:dyDescent="0.3">
      <c r="A212" s="592"/>
      <c r="B212" s="573"/>
      <c r="C212" s="77"/>
      <c r="D212" s="1059"/>
      <c r="E212" s="559"/>
      <c r="F212" s="1115"/>
      <c r="G212" s="1072"/>
      <c r="H212" s="1027"/>
      <c r="I212" s="1068"/>
      <c r="J212" s="1148"/>
      <c r="K212" s="110" t="s">
        <v>111</v>
      </c>
      <c r="L212" s="259">
        <v>0</v>
      </c>
      <c r="M212" s="1193"/>
      <c r="N212" s="1092"/>
      <c r="O212" s="1228"/>
    </row>
    <row r="213" spans="1:18" s="3" customFormat="1" ht="15" customHeight="1" thickBot="1" x14ac:dyDescent="0.3">
      <c r="A213" s="592"/>
      <c r="B213" s="573"/>
      <c r="C213" s="77"/>
      <c r="D213" s="1059"/>
      <c r="E213" s="559"/>
      <c r="F213" s="1115"/>
      <c r="G213" s="1072"/>
      <c r="H213" s="1027"/>
      <c r="I213" s="1068"/>
      <c r="J213" s="1149"/>
      <c r="K213" s="111" t="s">
        <v>19</v>
      </c>
      <c r="L213" s="126">
        <f>SUM(L210:L212)</f>
        <v>120</v>
      </c>
      <c r="M213" s="144"/>
      <c r="N213" s="145"/>
      <c r="O213" s="23"/>
    </row>
    <row r="214" spans="1:18" s="3" customFormat="1" ht="15" customHeight="1" thickBot="1" x14ac:dyDescent="0.3">
      <c r="A214" s="891"/>
      <c r="B214" s="897"/>
      <c r="C214" s="76"/>
      <c r="D214" s="905" t="s">
        <v>175</v>
      </c>
      <c r="E214" s="914"/>
      <c r="F214" s="1093" t="s">
        <v>360</v>
      </c>
      <c r="G214" s="1071" t="s">
        <v>130</v>
      </c>
      <c r="H214" s="1026" t="s">
        <v>22</v>
      </c>
      <c r="I214" s="1067" t="s">
        <v>51</v>
      </c>
      <c r="J214" s="1148" t="s">
        <v>50</v>
      </c>
      <c r="K214" s="334" t="s">
        <v>47</v>
      </c>
      <c r="L214" s="326">
        <v>10</v>
      </c>
      <c r="M214" s="1070" t="s">
        <v>362</v>
      </c>
      <c r="N214" s="900" t="s">
        <v>46</v>
      </c>
      <c r="O214" s="922">
        <v>20</v>
      </c>
    </row>
    <row r="215" spans="1:18" s="3" customFormat="1" ht="15" customHeight="1" thickBot="1" x14ac:dyDescent="0.3">
      <c r="A215" s="892"/>
      <c r="B215" s="898"/>
      <c r="C215" s="77"/>
      <c r="D215" s="906"/>
      <c r="E215" s="915"/>
      <c r="F215" s="1115"/>
      <c r="G215" s="1072"/>
      <c r="H215" s="1027"/>
      <c r="I215" s="1068"/>
      <c r="J215" s="1148"/>
      <c r="K215" s="91" t="s">
        <v>49</v>
      </c>
      <c r="L215" s="259"/>
      <c r="M215" s="1043"/>
      <c r="N215" s="154"/>
      <c r="O215" s="418"/>
    </row>
    <row r="216" spans="1:18" s="3" customFormat="1" ht="15" customHeight="1" thickBot="1" x14ac:dyDescent="0.3">
      <c r="A216" s="892"/>
      <c r="B216" s="898"/>
      <c r="C216" s="77"/>
      <c r="D216" s="906"/>
      <c r="E216" s="915"/>
      <c r="F216" s="909"/>
      <c r="G216" s="1072"/>
      <c r="H216" s="1027"/>
      <c r="I216" s="1068"/>
      <c r="J216" s="1148"/>
      <c r="K216" s="110" t="s">
        <v>111</v>
      </c>
      <c r="L216" s="259">
        <v>0</v>
      </c>
      <c r="M216" s="1043"/>
      <c r="N216" s="154"/>
      <c r="O216" s="418"/>
    </row>
    <row r="217" spans="1:18" s="3" customFormat="1" ht="15" customHeight="1" thickBot="1" x14ac:dyDescent="0.3">
      <c r="A217" s="893"/>
      <c r="B217" s="899"/>
      <c r="C217" s="78"/>
      <c r="D217" s="907"/>
      <c r="E217" s="916"/>
      <c r="F217" s="913"/>
      <c r="G217" s="1073"/>
      <c r="H217" s="1028"/>
      <c r="I217" s="1069"/>
      <c r="J217" s="1149"/>
      <c r="K217" s="111" t="s">
        <v>19</v>
      </c>
      <c r="L217" s="126">
        <f>SUM(L214:L216)</f>
        <v>10</v>
      </c>
      <c r="M217" s="420"/>
      <c r="N217" s="156"/>
      <c r="O217" s="378"/>
    </row>
    <row r="218" spans="1:18" s="3" customFormat="1" ht="15" customHeight="1" thickBot="1" x14ac:dyDescent="0.3">
      <c r="A218" s="892"/>
      <c r="B218" s="898"/>
      <c r="C218" s="77"/>
      <c r="D218" s="905" t="s">
        <v>176</v>
      </c>
      <c r="E218" s="917"/>
      <c r="F218" s="1093" t="s">
        <v>361</v>
      </c>
      <c r="G218" s="1072" t="s">
        <v>359</v>
      </c>
      <c r="H218" s="1027" t="s">
        <v>22</v>
      </c>
      <c r="I218" s="1068" t="s">
        <v>51</v>
      </c>
      <c r="J218" s="1148" t="s">
        <v>50</v>
      </c>
      <c r="K218" s="334" t="s">
        <v>47</v>
      </c>
      <c r="L218" s="259">
        <v>320</v>
      </c>
      <c r="M218" s="1165" t="s">
        <v>367</v>
      </c>
      <c r="N218" s="949" t="s">
        <v>46</v>
      </c>
      <c r="O218" s="948">
        <v>44000</v>
      </c>
    </row>
    <row r="219" spans="1:18" s="3" customFormat="1" ht="15" customHeight="1" thickBot="1" x14ac:dyDescent="0.3">
      <c r="A219" s="892"/>
      <c r="B219" s="898"/>
      <c r="C219" s="77"/>
      <c r="D219" s="906"/>
      <c r="E219" s="917"/>
      <c r="F219" s="1115"/>
      <c r="G219" s="1072"/>
      <c r="H219" s="1027"/>
      <c r="I219" s="1068"/>
      <c r="J219" s="1148"/>
      <c r="K219" s="91" t="s">
        <v>49</v>
      </c>
      <c r="L219" s="259"/>
      <c r="M219" s="1166"/>
      <c r="N219" s="443"/>
      <c r="O219" s="418"/>
    </row>
    <row r="220" spans="1:18" s="3" customFormat="1" ht="15" customHeight="1" thickBot="1" x14ac:dyDescent="0.3">
      <c r="A220" s="892"/>
      <c r="B220" s="898"/>
      <c r="C220" s="77"/>
      <c r="D220" s="894"/>
      <c r="E220" s="901"/>
      <c r="F220" s="896"/>
      <c r="G220" s="1072"/>
      <c r="H220" s="1027"/>
      <c r="I220" s="1068"/>
      <c r="J220" s="1148"/>
      <c r="K220" s="110" t="s">
        <v>111</v>
      </c>
      <c r="L220" s="259">
        <v>0</v>
      </c>
      <c r="M220" s="417"/>
      <c r="N220" s="443"/>
      <c r="O220" s="418"/>
    </row>
    <row r="221" spans="1:18" s="3" customFormat="1" ht="15" customHeight="1" thickBot="1" x14ac:dyDescent="0.3">
      <c r="A221" s="892"/>
      <c r="B221" s="898"/>
      <c r="C221" s="77"/>
      <c r="D221" s="895"/>
      <c r="E221" s="901"/>
      <c r="F221" s="880"/>
      <c r="G221" s="1072"/>
      <c r="H221" s="1027"/>
      <c r="I221" s="1068"/>
      <c r="J221" s="1149"/>
      <c r="K221" s="111" t="s">
        <v>19</v>
      </c>
      <c r="L221" s="341">
        <f>SUM(L218:L220)</f>
        <v>320</v>
      </c>
      <c r="M221" s="420"/>
      <c r="N221" s="443"/>
      <c r="O221" s="418"/>
    </row>
    <row r="222" spans="1:18" s="3" customFormat="1" ht="16.5" customHeight="1" thickBot="1" x14ac:dyDescent="0.25">
      <c r="A222" s="1023" t="s">
        <v>18</v>
      </c>
      <c r="B222" s="1086" t="s">
        <v>18</v>
      </c>
      <c r="C222" s="1017" t="s">
        <v>58</v>
      </c>
      <c r="D222" s="1367"/>
      <c r="E222" s="1393"/>
      <c r="F222" s="1406" t="s">
        <v>332</v>
      </c>
      <c r="G222" s="1230" t="s">
        <v>154</v>
      </c>
      <c r="H222" s="1026" t="s">
        <v>22</v>
      </c>
      <c r="I222" s="1067" t="s">
        <v>51</v>
      </c>
      <c r="J222" s="1147" t="s">
        <v>50</v>
      </c>
      <c r="K222" s="207"/>
      <c r="L222" s="367"/>
      <c r="M222" s="668"/>
      <c r="N222" s="486"/>
      <c r="O222" s="487"/>
    </row>
    <row r="223" spans="1:18" s="3" customFormat="1" ht="22.5" customHeight="1" thickBot="1" x14ac:dyDescent="0.3">
      <c r="A223" s="1024"/>
      <c r="B223" s="1087"/>
      <c r="C223" s="1018"/>
      <c r="D223" s="1368"/>
      <c r="E223" s="1271"/>
      <c r="F223" s="1407"/>
      <c r="G223" s="1231"/>
      <c r="H223" s="1027"/>
      <c r="I223" s="1068"/>
      <c r="J223" s="1148"/>
      <c r="K223" s="505" t="s">
        <v>47</v>
      </c>
      <c r="L223" s="325">
        <f>L227+L231+L235+L239+L243+L247+L251+L255</f>
        <v>850</v>
      </c>
      <c r="M223" s="668"/>
      <c r="N223" s="486"/>
      <c r="O223" s="487"/>
      <c r="R223" s="681"/>
    </row>
    <row r="224" spans="1:18" s="3" customFormat="1" ht="27.75" customHeight="1" thickBot="1" x14ac:dyDescent="0.3">
      <c r="A224" s="1024"/>
      <c r="B224" s="1087"/>
      <c r="C224" s="1018"/>
      <c r="D224" s="1368"/>
      <c r="E224" s="1271"/>
      <c r="F224" s="1407"/>
      <c r="G224" s="1231"/>
      <c r="H224" s="1027"/>
      <c r="I224" s="1068"/>
      <c r="J224" s="1148"/>
      <c r="K224" s="667" t="s">
        <v>49</v>
      </c>
      <c r="L224" s="126">
        <f>L228+L232+L236+L240+L244+L248+L252+L256</f>
        <v>0</v>
      </c>
      <c r="M224" s="157"/>
      <c r="N224" s="150"/>
      <c r="O224" s="158"/>
    </row>
    <row r="225" spans="1:18" s="3" customFormat="1" ht="15" customHeight="1" thickBot="1" x14ac:dyDescent="0.3">
      <c r="A225" s="1024"/>
      <c r="B225" s="1087"/>
      <c r="C225" s="1018"/>
      <c r="D225" s="1368"/>
      <c r="E225" s="1271"/>
      <c r="F225" s="1407"/>
      <c r="G225" s="1231"/>
      <c r="H225" s="1027"/>
      <c r="I225" s="1068"/>
      <c r="J225" s="1148"/>
      <c r="K225" s="489" t="s">
        <v>111</v>
      </c>
      <c r="L225" s="279">
        <f>L229+L233+L237+L241+L245+L249+L253+L257</f>
        <v>36.9</v>
      </c>
      <c r="M225" s="143"/>
      <c r="N225" s="92"/>
      <c r="O225" s="30"/>
      <c r="P225" s="535"/>
      <c r="Q225" s="535"/>
      <c r="R225" s="535"/>
    </row>
    <row r="226" spans="1:18" s="3" customFormat="1" ht="15" customHeight="1" thickBot="1" x14ac:dyDescent="0.3">
      <c r="A226" s="1025"/>
      <c r="B226" s="1088"/>
      <c r="C226" s="1019"/>
      <c r="D226" s="1369"/>
      <c r="E226" s="1270"/>
      <c r="F226" s="1408"/>
      <c r="G226" s="1232"/>
      <c r="H226" s="1028"/>
      <c r="I226" s="1069"/>
      <c r="J226" s="1149"/>
      <c r="K226" s="121" t="s">
        <v>19</v>
      </c>
      <c r="L226" s="215">
        <f>SUM(L223:L225)</f>
        <v>886.9</v>
      </c>
      <c r="M226" s="144"/>
      <c r="N226" s="145"/>
      <c r="O226" s="23"/>
      <c r="P226" s="681"/>
    </row>
    <row r="227" spans="1:18" s="3" customFormat="1" ht="15" customHeight="1" x14ac:dyDescent="0.25">
      <c r="A227" s="1024"/>
      <c r="B227" s="1087"/>
      <c r="C227" s="1018"/>
      <c r="D227" s="1059" t="s">
        <v>16</v>
      </c>
      <c r="E227" s="559"/>
      <c r="F227" s="1115" t="s">
        <v>147</v>
      </c>
      <c r="G227" s="1072" t="s">
        <v>154</v>
      </c>
      <c r="H227" s="1027" t="s">
        <v>22</v>
      </c>
      <c r="I227" s="1068" t="s">
        <v>51</v>
      </c>
      <c r="J227" s="1159" t="s">
        <v>50</v>
      </c>
      <c r="K227" s="334" t="s">
        <v>47</v>
      </c>
      <c r="L227" s="522">
        <v>50</v>
      </c>
      <c r="M227" s="581" t="s">
        <v>158</v>
      </c>
      <c r="N227" s="105" t="s">
        <v>159</v>
      </c>
      <c r="O227" s="186">
        <v>31</v>
      </c>
    </row>
    <row r="228" spans="1:18" s="3" customFormat="1" ht="15" customHeight="1" x14ac:dyDescent="0.25">
      <c r="A228" s="1024"/>
      <c r="B228" s="1087"/>
      <c r="C228" s="1018"/>
      <c r="D228" s="1059"/>
      <c r="E228" s="559"/>
      <c r="F228" s="1115"/>
      <c r="G228" s="1072"/>
      <c r="H228" s="1027"/>
      <c r="I228" s="1068"/>
      <c r="J228" s="1159"/>
      <c r="K228" s="91" t="s">
        <v>49</v>
      </c>
      <c r="L228" s="523"/>
      <c r="M228" s="174" t="s">
        <v>236</v>
      </c>
      <c r="N228" s="139" t="s">
        <v>46</v>
      </c>
      <c r="O228" s="599">
        <v>1</v>
      </c>
    </row>
    <row r="229" spans="1:18" s="3" customFormat="1" ht="15" customHeight="1" thickBot="1" x14ac:dyDescent="0.3">
      <c r="A229" s="1024"/>
      <c r="B229" s="1087"/>
      <c r="C229" s="1018"/>
      <c r="D229" s="1059"/>
      <c r="E229" s="559"/>
      <c r="F229" s="1115"/>
      <c r="G229" s="1072"/>
      <c r="H229" s="1027"/>
      <c r="I229" s="1068"/>
      <c r="J229" s="473"/>
      <c r="K229" s="110" t="s">
        <v>111</v>
      </c>
      <c r="L229" s="280">
        <v>0.09</v>
      </c>
      <c r="M229" s="143"/>
      <c r="N229" s="164"/>
      <c r="O229" s="170"/>
    </row>
    <row r="230" spans="1:18" s="3" customFormat="1" ht="15" customHeight="1" thickBot="1" x14ac:dyDescent="0.3">
      <c r="A230" s="1025"/>
      <c r="B230" s="1088"/>
      <c r="C230" s="1019"/>
      <c r="D230" s="1060"/>
      <c r="E230" s="560"/>
      <c r="F230" s="281"/>
      <c r="G230" s="1073"/>
      <c r="H230" s="1028"/>
      <c r="I230" s="1068"/>
      <c r="J230" s="590"/>
      <c r="K230" s="520" t="s">
        <v>19</v>
      </c>
      <c r="L230" s="341">
        <f>SUM(L227:L229)</f>
        <v>50.09</v>
      </c>
      <c r="M230" s="153"/>
      <c r="N230" s="368"/>
      <c r="O230" s="369"/>
    </row>
    <row r="231" spans="1:18" s="3" customFormat="1" ht="15" customHeight="1" x14ac:dyDescent="0.25">
      <c r="A231" s="1023"/>
      <c r="B231" s="1086"/>
      <c r="C231" s="1017"/>
      <c r="D231" s="1058" t="s">
        <v>18</v>
      </c>
      <c r="E231" s="561"/>
      <c r="F231" s="1093" t="s">
        <v>148</v>
      </c>
      <c r="G231" s="1071" t="s">
        <v>154</v>
      </c>
      <c r="H231" s="1026" t="s">
        <v>22</v>
      </c>
      <c r="I231" s="1067" t="s">
        <v>51</v>
      </c>
      <c r="J231" s="1158" t="s">
        <v>50</v>
      </c>
      <c r="K231" s="90" t="s">
        <v>47</v>
      </c>
      <c r="L231" s="522">
        <v>55</v>
      </c>
      <c r="M231" s="521" t="s">
        <v>163</v>
      </c>
      <c r="N231" s="208" t="s">
        <v>63</v>
      </c>
      <c r="O231" s="332">
        <v>1</v>
      </c>
    </row>
    <row r="232" spans="1:18" s="3" customFormat="1" ht="15" customHeight="1" x14ac:dyDescent="0.25">
      <c r="A232" s="1024"/>
      <c r="B232" s="1087"/>
      <c r="C232" s="1018"/>
      <c r="D232" s="1059"/>
      <c r="E232" s="559"/>
      <c r="F232" s="1115"/>
      <c r="G232" s="1072"/>
      <c r="H232" s="1027"/>
      <c r="I232" s="1068"/>
      <c r="J232" s="1159"/>
      <c r="K232" s="91" t="s">
        <v>49</v>
      </c>
      <c r="L232" s="523"/>
      <c r="M232" s="171"/>
      <c r="N232" s="139"/>
      <c r="O232" s="172"/>
    </row>
    <row r="233" spans="1:18" s="3" customFormat="1" ht="18" customHeight="1" thickBot="1" x14ac:dyDescent="0.3">
      <c r="A233" s="1024"/>
      <c r="B233" s="1087"/>
      <c r="C233" s="1018"/>
      <c r="D233" s="1059"/>
      <c r="E233" s="559"/>
      <c r="F233" s="1115"/>
      <c r="G233" s="1072"/>
      <c r="H233" s="1027"/>
      <c r="I233" s="1068"/>
      <c r="J233" s="473"/>
      <c r="K233" s="110" t="s">
        <v>111</v>
      </c>
      <c r="L233" s="280">
        <v>1.7</v>
      </c>
      <c r="M233" s="143"/>
      <c r="N233" s="164"/>
      <c r="O233" s="170"/>
    </row>
    <row r="234" spans="1:18" s="3" customFormat="1" ht="24.75" customHeight="1" thickBot="1" x14ac:dyDescent="0.3">
      <c r="A234" s="1025"/>
      <c r="B234" s="1088"/>
      <c r="C234" s="1019"/>
      <c r="D234" s="1060"/>
      <c r="E234" s="560"/>
      <c r="F234" s="281"/>
      <c r="G234" s="1073"/>
      <c r="H234" s="1028"/>
      <c r="I234" s="1069"/>
      <c r="J234" s="585"/>
      <c r="K234" s="111" t="s">
        <v>19</v>
      </c>
      <c r="L234" s="231">
        <f>SUM(L231:L233)</f>
        <v>56.7</v>
      </c>
      <c r="M234" s="144"/>
      <c r="N234" s="371"/>
      <c r="O234" s="494"/>
    </row>
    <row r="235" spans="1:18" s="3" customFormat="1" ht="15" customHeight="1" thickBot="1" x14ac:dyDescent="0.3">
      <c r="A235" s="1023"/>
      <c r="B235" s="1086"/>
      <c r="C235" s="1017"/>
      <c r="D235" s="1058" t="s">
        <v>58</v>
      </c>
      <c r="E235" s="561"/>
      <c r="F235" s="429" t="s">
        <v>149</v>
      </c>
      <c r="G235" s="1071" t="s">
        <v>154</v>
      </c>
      <c r="H235" s="1026" t="s">
        <v>22</v>
      </c>
      <c r="I235" s="1067" t="s">
        <v>51</v>
      </c>
      <c r="J235" s="1158" t="s">
        <v>50</v>
      </c>
      <c r="K235" s="362" t="s">
        <v>47</v>
      </c>
      <c r="L235" s="522">
        <v>50</v>
      </c>
      <c r="M235" s="1171" t="s">
        <v>162</v>
      </c>
      <c r="N235" s="1163" t="s">
        <v>63</v>
      </c>
      <c r="O235" s="1194">
        <v>4</v>
      </c>
    </row>
    <row r="236" spans="1:18" s="3" customFormat="1" ht="15" customHeight="1" thickBot="1" x14ac:dyDescent="0.3">
      <c r="A236" s="1024"/>
      <c r="B236" s="1087"/>
      <c r="C236" s="1018"/>
      <c r="D236" s="1059"/>
      <c r="E236" s="559"/>
      <c r="F236" s="442"/>
      <c r="G236" s="1072"/>
      <c r="H236" s="1027"/>
      <c r="I236" s="1068"/>
      <c r="J236" s="1159"/>
      <c r="K236" s="335" t="s">
        <v>49</v>
      </c>
      <c r="L236" s="523"/>
      <c r="M236" s="1172"/>
      <c r="N236" s="1164"/>
      <c r="O236" s="1195"/>
    </row>
    <row r="237" spans="1:18" s="3" customFormat="1" ht="15" customHeight="1" thickBot="1" x14ac:dyDescent="0.3">
      <c r="A237" s="1024"/>
      <c r="B237" s="1087"/>
      <c r="C237" s="1018"/>
      <c r="D237" s="1059"/>
      <c r="E237" s="559"/>
      <c r="F237" s="442"/>
      <c r="G237" s="1072"/>
      <c r="H237" s="1027"/>
      <c r="I237" s="1068"/>
      <c r="J237" s="473"/>
      <c r="K237" s="491" t="s">
        <v>111</v>
      </c>
      <c r="L237" s="280">
        <v>0.08</v>
      </c>
      <c r="M237" s="143"/>
      <c r="N237" s="164"/>
      <c r="O237" s="170"/>
    </row>
    <row r="238" spans="1:18" s="3" customFormat="1" ht="28.5" customHeight="1" thickBot="1" x14ac:dyDescent="0.3">
      <c r="A238" s="1025"/>
      <c r="B238" s="1088"/>
      <c r="C238" s="1019"/>
      <c r="D238" s="1060"/>
      <c r="E238" s="560"/>
      <c r="F238" s="281"/>
      <c r="G238" s="1073"/>
      <c r="H238" s="1028"/>
      <c r="I238" s="1069"/>
      <c r="J238" s="585"/>
      <c r="K238" s="111" t="s">
        <v>19</v>
      </c>
      <c r="L238" s="126">
        <f>SUM(L235:L237)</f>
        <v>50.08</v>
      </c>
      <c r="M238" s="144"/>
      <c r="N238" s="371"/>
      <c r="O238" s="494"/>
    </row>
    <row r="239" spans="1:18" s="3" customFormat="1" ht="18.75" customHeight="1" x14ac:dyDescent="0.25">
      <c r="A239" s="1023"/>
      <c r="B239" s="1086"/>
      <c r="C239" s="1017"/>
      <c r="D239" s="1058" t="s">
        <v>60</v>
      </c>
      <c r="E239" s="561"/>
      <c r="F239" s="429" t="s">
        <v>150</v>
      </c>
      <c r="G239" s="1071" t="s">
        <v>154</v>
      </c>
      <c r="H239" s="1026" t="s">
        <v>22</v>
      </c>
      <c r="I239" s="1067" t="s">
        <v>51</v>
      </c>
      <c r="J239" s="1158" t="s">
        <v>50</v>
      </c>
      <c r="K239" s="90" t="s">
        <v>47</v>
      </c>
      <c r="L239" s="522">
        <v>0</v>
      </c>
      <c r="M239" s="370" t="s">
        <v>160</v>
      </c>
      <c r="N239" s="208" t="s">
        <v>161</v>
      </c>
      <c r="O239" s="332">
        <v>1</v>
      </c>
    </row>
    <row r="240" spans="1:18" s="3" customFormat="1" ht="11.25" customHeight="1" x14ac:dyDescent="0.25">
      <c r="A240" s="1024"/>
      <c r="B240" s="1087"/>
      <c r="C240" s="1018"/>
      <c r="D240" s="1059"/>
      <c r="E240" s="559"/>
      <c r="F240" s="442"/>
      <c r="G240" s="1072"/>
      <c r="H240" s="1027"/>
      <c r="I240" s="1068"/>
      <c r="J240" s="1159"/>
      <c r="K240" s="91" t="s">
        <v>49</v>
      </c>
      <c r="L240" s="524"/>
      <c r="M240" s="173"/>
      <c r="N240" s="139"/>
      <c r="O240" s="172"/>
    </row>
    <row r="241" spans="1:18" s="3" customFormat="1" ht="15" customHeight="1" thickBot="1" x14ac:dyDescent="0.3">
      <c r="A241" s="1024"/>
      <c r="B241" s="1087"/>
      <c r="C241" s="1018"/>
      <c r="D241" s="1059"/>
      <c r="E241" s="559"/>
      <c r="F241" s="442"/>
      <c r="G241" s="1072"/>
      <c r="H241" s="1027"/>
      <c r="I241" s="1068"/>
      <c r="J241" s="473"/>
      <c r="K241" s="110" t="s">
        <v>111</v>
      </c>
      <c r="L241" s="259"/>
      <c r="M241" s="143"/>
      <c r="N241" s="164"/>
      <c r="O241" s="30"/>
    </row>
    <row r="242" spans="1:18" s="3" customFormat="1" ht="15" customHeight="1" thickBot="1" x14ac:dyDescent="0.3">
      <c r="A242" s="1025"/>
      <c r="B242" s="1088"/>
      <c r="C242" s="1019"/>
      <c r="D242" s="1060"/>
      <c r="E242" s="560"/>
      <c r="F242" s="281"/>
      <c r="G242" s="1073"/>
      <c r="H242" s="1028"/>
      <c r="I242" s="1069"/>
      <c r="J242" s="585"/>
      <c r="K242" s="111" t="s">
        <v>19</v>
      </c>
      <c r="L242" s="126">
        <f>SUM(L239:L241)</f>
        <v>0</v>
      </c>
      <c r="M242" s="144"/>
      <c r="N242" s="371"/>
      <c r="O242" s="23"/>
    </row>
    <row r="243" spans="1:18" s="3" customFormat="1" ht="15" customHeight="1" x14ac:dyDescent="0.25">
      <c r="A243" s="1023"/>
      <c r="B243" s="1086"/>
      <c r="C243" s="1017"/>
      <c r="D243" s="1058" t="s">
        <v>84</v>
      </c>
      <c r="E243" s="992"/>
      <c r="F243" s="1093" t="s">
        <v>261</v>
      </c>
      <c r="G243" s="1071" t="s">
        <v>154</v>
      </c>
      <c r="H243" s="1026" t="s">
        <v>22</v>
      </c>
      <c r="I243" s="1067" t="s">
        <v>51</v>
      </c>
      <c r="J243" s="1158" t="s">
        <v>50</v>
      </c>
      <c r="K243" s="90" t="s">
        <v>47</v>
      </c>
      <c r="L243" s="522">
        <v>220</v>
      </c>
      <c r="M243" s="389" t="s">
        <v>155</v>
      </c>
      <c r="N243" s="208" t="s">
        <v>46</v>
      </c>
      <c r="O243" s="332">
        <v>92</v>
      </c>
    </row>
    <row r="244" spans="1:18" s="3" customFormat="1" ht="15" customHeight="1" x14ac:dyDescent="0.25">
      <c r="A244" s="1024"/>
      <c r="B244" s="1087"/>
      <c r="C244" s="1018"/>
      <c r="D244" s="1059"/>
      <c r="E244" s="993"/>
      <c r="F244" s="1115"/>
      <c r="G244" s="1072"/>
      <c r="H244" s="1027"/>
      <c r="I244" s="1068"/>
      <c r="J244" s="1159"/>
      <c r="K244" s="91" t="s">
        <v>49</v>
      </c>
      <c r="L244" s="523"/>
      <c r="M244" s="143"/>
      <c r="N244" s="164"/>
      <c r="O244" s="170"/>
    </row>
    <row r="245" spans="1:18" s="3" customFormat="1" ht="15" customHeight="1" thickBot="1" x14ac:dyDescent="0.3">
      <c r="A245" s="1024"/>
      <c r="B245" s="1087"/>
      <c r="C245" s="1018"/>
      <c r="D245" s="1059"/>
      <c r="E245" s="993"/>
      <c r="F245" s="1115"/>
      <c r="G245" s="1072"/>
      <c r="H245" s="1027"/>
      <c r="I245" s="1068"/>
      <c r="J245" s="473"/>
      <c r="K245" s="110" t="s">
        <v>111</v>
      </c>
      <c r="L245" s="280">
        <v>19.579999999999998</v>
      </c>
      <c r="M245" s="143"/>
      <c r="N245" s="164"/>
      <c r="O245" s="170"/>
    </row>
    <row r="246" spans="1:18" s="3" customFormat="1" ht="25.5" customHeight="1" thickBot="1" x14ac:dyDescent="0.3">
      <c r="A246" s="1025"/>
      <c r="B246" s="1088"/>
      <c r="C246" s="1019"/>
      <c r="D246" s="1060"/>
      <c r="E246" s="994"/>
      <c r="F246" s="988"/>
      <c r="G246" s="1073"/>
      <c r="H246" s="1028"/>
      <c r="I246" s="1069"/>
      <c r="J246" s="996"/>
      <c r="K246" s="111" t="s">
        <v>19</v>
      </c>
      <c r="L246" s="231">
        <f>SUM(L243:L245)</f>
        <v>239.57999999999998</v>
      </c>
      <c r="M246" s="144"/>
      <c r="N246" s="145"/>
      <c r="O246" s="494"/>
    </row>
    <row r="247" spans="1:18" s="3" customFormat="1" ht="15" customHeight="1" x14ac:dyDescent="0.25">
      <c r="A247" s="1023"/>
      <c r="B247" s="1086"/>
      <c r="C247" s="1017"/>
      <c r="D247" s="1058" t="s">
        <v>123</v>
      </c>
      <c r="E247" s="764"/>
      <c r="F247" s="1093" t="s">
        <v>151</v>
      </c>
      <c r="G247" s="1071" t="s">
        <v>154</v>
      </c>
      <c r="H247" s="1026" t="s">
        <v>22</v>
      </c>
      <c r="I247" s="1067" t="s">
        <v>51</v>
      </c>
      <c r="J247" s="1147" t="s">
        <v>50</v>
      </c>
      <c r="K247" s="90" t="s">
        <v>47</v>
      </c>
      <c r="L247" s="522">
        <v>150</v>
      </c>
      <c r="M247" s="389" t="s">
        <v>156</v>
      </c>
      <c r="N247" s="208" t="s">
        <v>46</v>
      </c>
      <c r="O247" s="332">
        <v>45</v>
      </c>
      <c r="R247" s="681"/>
    </row>
    <row r="248" spans="1:18" s="3" customFormat="1" ht="15" customHeight="1" thickBot="1" x14ac:dyDescent="0.3">
      <c r="A248" s="1024"/>
      <c r="B248" s="1087"/>
      <c r="C248" s="1018"/>
      <c r="D248" s="1059"/>
      <c r="E248" s="765"/>
      <c r="F248" s="1115"/>
      <c r="G248" s="1072"/>
      <c r="H248" s="1027"/>
      <c r="I248" s="1068"/>
      <c r="J248" s="1149"/>
      <c r="K248" s="730" t="s">
        <v>49</v>
      </c>
      <c r="L248" s="797"/>
      <c r="M248" s="144"/>
      <c r="N248" s="145"/>
      <c r="O248" s="494"/>
    </row>
    <row r="249" spans="1:18" s="3" customFormat="1" ht="15" customHeight="1" thickBot="1" x14ac:dyDescent="0.3">
      <c r="A249" s="1024"/>
      <c r="B249" s="1087"/>
      <c r="C249" s="1018"/>
      <c r="D249" s="1059"/>
      <c r="E249" s="765"/>
      <c r="F249" s="1115"/>
      <c r="G249" s="1072"/>
      <c r="H249" s="1027"/>
      <c r="I249" s="1068"/>
      <c r="J249" s="548"/>
      <c r="K249" s="362" t="s">
        <v>111</v>
      </c>
      <c r="L249" s="794">
        <v>15.45</v>
      </c>
      <c r="M249" s="151"/>
      <c r="N249" s="152"/>
      <c r="O249" s="811"/>
    </row>
    <row r="250" spans="1:18" s="3" customFormat="1" ht="15" customHeight="1" thickBot="1" x14ac:dyDescent="0.3">
      <c r="A250" s="1025"/>
      <c r="B250" s="1088"/>
      <c r="C250" s="1019"/>
      <c r="D250" s="1060"/>
      <c r="E250" s="766"/>
      <c r="F250" s="281"/>
      <c r="G250" s="1073"/>
      <c r="H250" s="1028"/>
      <c r="I250" s="1069"/>
      <c r="J250" s="801"/>
      <c r="K250" s="111" t="s">
        <v>19</v>
      </c>
      <c r="L250" s="126">
        <f>SUM(L247:L249)</f>
        <v>165.45</v>
      </c>
      <c r="M250" s="144"/>
      <c r="N250" s="145"/>
      <c r="O250" s="494"/>
    </row>
    <row r="251" spans="1:18" s="3" customFormat="1" ht="25.5" customHeight="1" x14ac:dyDescent="0.25">
      <c r="A251" s="1023"/>
      <c r="B251" s="1086"/>
      <c r="C251" s="1017"/>
      <c r="D251" s="1058" t="s">
        <v>124</v>
      </c>
      <c r="E251" s="561"/>
      <c r="F251" s="1129" t="s">
        <v>152</v>
      </c>
      <c r="G251" s="1071" t="s">
        <v>154</v>
      </c>
      <c r="H251" s="1026" t="s">
        <v>22</v>
      </c>
      <c r="I251" s="1067" t="s">
        <v>331</v>
      </c>
      <c r="J251" s="1196" t="s">
        <v>279</v>
      </c>
      <c r="K251" s="90" t="s">
        <v>47</v>
      </c>
      <c r="L251" s="522">
        <v>125</v>
      </c>
      <c r="M251" s="831" t="s">
        <v>157</v>
      </c>
      <c r="N251" s="208" t="s">
        <v>46</v>
      </c>
      <c r="O251" s="332">
        <v>1</v>
      </c>
    </row>
    <row r="252" spans="1:18" s="3" customFormat="1" ht="15" customHeight="1" x14ac:dyDescent="0.25">
      <c r="A252" s="1024"/>
      <c r="B252" s="1087"/>
      <c r="C252" s="1018"/>
      <c r="D252" s="1059"/>
      <c r="E252" s="559"/>
      <c r="F252" s="1130"/>
      <c r="G252" s="1072"/>
      <c r="H252" s="1027"/>
      <c r="I252" s="1068"/>
      <c r="J252" s="1197"/>
      <c r="K252" s="91" t="s">
        <v>49</v>
      </c>
      <c r="L252" s="523"/>
      <c r="M252" s="143"/>
      <c r="N252" s="92"/>
      <c r="O252" s="30"/>
    </row>
    <row r="253" spans="1:18" s="3" customFormat="1" ht="15" customHeight="1" thickBot="1" x14ac:dyDescent="0.3">
      <c r="A253" s="1024"/>
      <c r="B253" s="1087"/>
      <c r="C253" s="1018"/>
      <c r="D253" s="1059"/>
      <c r="E253" s="559"/>
      <c r="F253" s="1130"/>
      <c r="G253" s="1072"/>
      <c r="H253" s="1027"/>
      <c r="I253" s="1068"/>
      <c r="J253" s="473"/>
      <c r="K253" s="110" t="s">
        <v>111</v>
      </c>
      <c r="L253" s="280"/>
      <c r="M253" s="143"/>
      <c r="N253" s="92"/>
      <c r="O253" s="30"/>
    </row>
    <row r="254" spans="1:18" s="3" customFormat="1" ht="15" customHeight="1" thickBot="1" x14ac:dyDescent="0.3">
      <c r="A254" s="1025"/>
      <c r="B254" s="1088"/>
      <c r="C254" s="1019"/>
      <c r="D254" s="1060"/>
      <c r="E254" s="560"/>
      <c r="F254" s="411"/>
      <c r="G254" s="1073"/>
      <c r="H254" s="1028"/>
      <c r="I254" s="1069"/>
      <c r="J254" s="861"/>
      <c r="K254" s="111" t="s">
        <v>19</v>
      </c>
      <c r="L254" s="126">
        <f>SUM(L251:L253)</f>
        <v>125</v>
      </c>
      <c r="M254" s="144"/>
      <c r="N254" s="145"/>
      <c r="O254" s="23"/>
    </row>
    <row r="255" spans="1:18" s="3" customFormat="1" ht="24" customHeight="1" x14ac:dyDescent="0.25">
      <c r="A255" s="1023"/>
      <c r="B255" s="1086"/>
      <c r="C255" s="1017"/>
      <c r="D255" s="1058" t="s">
        <v>125</v>
      </c>
      <c r="E255" s="561"/>
      <c r="F255" s="429" t="s">
        <v>153</v>
      </c>
      <c r="G255" s="1071" t="s">
        <v>154</v>
      </c>
      <c r="H255" s="1026" t="s">
        <v>22</v>
      </c>
      <c r="I255" s="1067" t="s">
        <v>51</v>
      </c>
      <c r="J255" s="1159" t="s">
        <v>50</v>
      </c>
      <c r="K255" s="334" t="s">
        <v>47</v>
      </c>
      <c r="L255" s="524">
        <v>200</v>
      </c>
      <c r="M255" s="733" t="s">
        <v>164</v>
      </c>
      <c r="N255" s="105"/>
      <c r="O255" s="854" t="s">
        <v>91</v>
      </c>
      <c r="R255" s="681"/>
    </row>
    <row r="256" spans="1:18" s="3" customFormat="1" ht="15" customHeight="1" x14ac:dyDescent="0.25">
      <c r="A256" s="1024"/>
      <c r="B256" s="1087"/>
      <c r="C256" s="1018"/>
      <c r="D256" s="1059"/>
      <c r="E256" s="559"/>
      <c r="F256" s="442"/>
      <c r="G256" s="1072"/>
      <c r="H256" s="1027"/>
      <c r="I256" s="1068"/>
      <c r="J256" s="1159"/>
      <c r="K256" s="91" t="s">
        <v>49</v>
      </c>
      <c r="L256" s="523"/>
      <c r="M256" s="143"/>
      <c r="N256" s="92"/>
      <c r="O256" s="30"/>
    </row>
    <row r="257" spans="1:20" s="3" customFormat="1" ht="15" customHeight="1" thickBot="1" x14ac:dyDescent="0.3">
      <c r="A257" s="1024"/>
      <c r="B257" s="1087"/>
      <c r="C257" s="1018"/>
      <c r="D257" s="1059"/>
      <c r="E257" s="559"/>
      <c r="F257" s="442"/>
      <c r="G257" s="1072"/>
      <c r="H257" s="1027"/>
      <c r="I257" s="1068"/>
      <c r="J257" s="585"/>
      <c r="K257" s="110" t="s">
        <v>111</v>
      </c>
      <c r="L257" s="527">
        <v>0</v>
      </c>
      <c r="M257" s="143"/>
      <c r="N257" s="92"/>
      <c r="O257" s="30"/>
    </row>
    <row r="258" spans="1:20" s="3" customFormat="1" ht="15" customHeight="1" thickBot="1" x14ac:dyDescent="0.3">
      <c r="A258" s="1025"/>
      <c r="B258" s="1088"/>
      <c r="C258" s="1019"/>
      <c r="D258" s="1060"/>
      <c r="E258" s="560"/>
      <c r="F258" s="281"/>
      <c r="G258" s="1073"/>
      <c r="H258" s="1028"/>
      <c r="I258" s="1069"/>
      <c r="J258" s="585"/>
      <c r="K258" s="111" t="s">
        <v>19</v>
      </c>
      <c r="L258" s="126">
        <f>SUM(L255:L257)</f>
        <v>200</v>
      </c>
      <c r="M258" s="144"/>
      <c r="N258" s="145"/>
      <c r="O258" s="23"/>
    </row>
    <row r="259" spans="1:20" s="3" customFormat="1" ht="15" customHeight="1" thickBot="1" x14ac:dyDescent="0.3">
      <c r="A259" s="309" t="s">
        <v>18</v>
      </c>
      <c r="B259" s="291" t="s">
        <v>18</v>
      </c>
      <c r="C259" s="1118" t="s">
        <v>17</v>
      </c>
      <c r="D259" s="1119"/>
      <c r="E259" s="1119"/>
      <c r="F259" s="1119"/>
      <c r="G259" s="1119"/>
      <c r="H259" s="1119"/>
      <c r="I259" s="1119"/>
      <c r="J259" s="1119"/>
      <c r="K259" s="1120"/>
      <c r="L259" s="756">
        <f>L226+L167+L159</f>
        <v>3643.8</v>
      </c>
      <c r="M259" s="1141"/>
      <c r="N259" s="1142"/>
      <c r="O259" s="1143"/>
    </row>
    <row r="260" spans="1:20" s="3" customFormat="1" ht="15" customHeight="1" thickBot="1" x14ac:dyDescent="0.3">
      <c r="A260" s="309" t="s">
        <v>18</v>
      </c>
      <c r="B260" s="1290" t="s">
        <v>15</v>
      </c>
      <c r="C260" s="1291"/>
      <c r="D260" s="1291"/>
      <c r="E260" s="1291"/>
      <c r="F260" s="1291"/>
      <c r="G260" s="1291"/>
      <c r="H260" s="1291"/>
      <c r="I260" s="1291"/>
      <c r="J260" s="1291"/>
      <c r="K260" s="1292"/>
      <c r="L260" s="757">
        <f>L152+L259</f>
        <v>3668.8</v>
      </c>
      <c r="M260" s="1155"/>
      <c r="N260" s="1156"/>
      <c r="O260" s="1157"/>
    </row>
    <row r="261" spans="1:20" s="3" customFormat="1" ht="19.5" customHeight="1" thickBot="1" x14ac:dyDescent="0.3">
      <c r="A261" s="309" t="s">
        <v>58</v>
      </c>
      <c r="B261" s="881"/>
      <c r="C261" s="109" t="s">
        <v>165</v>
      </c>
      <c r="D261" s="107"/>
      <c r="E261" s="107"/>
      <c r="F261" s="107"/>
      <c r="G261" s="107"/>
      <c r="H261" s="468"/>
      <c r="I261" s="107"/>
      <c r="J261" s="107"/>
      <c r="K261" s="107"/>
      <c r="L261" s="107"/>
      <c r="M261" s="107"/>
      <c r="N261" s="107"/>
      <c r="O261" s="108"/>
    </row>
    <row r="262" spans="1:20" s="3" customFormat="1" ht="23.25" customHeight="1" thickBot="1" x14ac:dyDescent="0.3">
      <c r="A262" s="587"/>
      <c r="B262" s="305"/>
      <c r="C262" s="1153"/>
      <c r="D262" s="1154"/>
      <c r="E262" s="1154"/>
      <c r="F262" s="1154"/>
      <c r="G262" s="1154"/>
      <c r="H262" s="1154"/>
      <c r="I262" s="1154"/>
      <c r="J262" s="1154"/>
      <c r="K262" s="1154"/>
      <c r="L262" s="1154"/>
      <c r="M262" s="882" t="s">
        <v>166</v>
      </c>
      <c r="N262" s="883" t="s">
        <v>167</v>
      </c>
      <c r="O262" s="884" t="s">
        <v>168</v>
      </c>
    </row>
    <row r="263" spans="1:20" s="3" customFormat="1" ht="17.25" customHeight="1" thickBot="1" x14ac:dyDescent="0.3">
      <c r="A263" s="309" t="s">
        <v>58</v>
      </c>
      <c r="B263" s="306" t="s">
        <v>16</v>
      </c>
      <c r="C263" s="1390" t="s">
        <v>169</v>
      </c>
      <c r="D263" s="1391"/>
      <c r="E263" s="1391"/>
      <c r="F263" s="1391"/>
      <c r="G263" s="1391"/>
      <c r="H263" s="1391"/>
      <c r="I263" s="1391"/>
      <c r="J263" s="1391"/>
      <c r="K263" s="1391"/>
      <c r="L263" s="1391"/>
      <c r="M263" s="1391"/>
      <c r="N263" s="1391"/>
      <c r="O263" s="1392"/>
    </row>
    <row r="264" spans="1:20" s="3" customFormat="1" ht="33.75" customHeight="1" thickBot="1" x14ac:dyDescent="0.3">
      <c r="A264" s="309"/>
      <c r="B264" s="292"/>
      <c r="C264" s="1150"/>
      <c r="D264" s="1151"/>
      <c r="E264" s="1151"/>
      <c r="F264" s="1151"/>
      <c r="G264" s="1151"/>
      <c r="H264" s="1151"/>
      <c r="I264" s="1151"/>
      <c r="J264" s="1151"/>
      <c r="K264" s="1151"/>
      <c r="L264" s="1152"/>
      <c r="M264" s="398" t="s">
        <v>237</v>
      </c>
      <c r="N264" s="399" t="s">
        <v>53</v>
      </c>
      <c r="O264" s="528">
        <v>184.8</v>
      </c>
    </row>
    <row r="265" spans="1:20" s="3" customFormat="1" ht="21" customHeight="1" thickBot="1" x14ac:dyDescent="0.3">
      <c r="A265" s="1023" t="s">
        <v>58</v>
      </c>
      <c r="B265" s="1086" t="s">
        <v>16</v>
      </c>
      <c r="C265" s="1183" t="s">
        <v>16</v>
      </c>
      <c r="D265" s="1393"/>
      <c r="E265" s="749"/>
      <c r="F265" s="1218" t="s">
        <v>170</v>
      </c>
      <c r="G265" s="1186" t="s">
        <v>183</v>
      </c>
      <c r="H265" s="1026" t="s">
        <v>22</v>
      </c>
      <c r="I265" s="1067" t="s">
        <v>51</v>
      </c>
      <c r="J265" s="1394" t="s">
        <v>50</v>
      </c>
      <c r="K265" s="112" t="s">
        <v>47</v>
      </c>
      <c r="L265" s="325">
        <f>L270+L274+L278+L282+L286+L290+L294+L298+L302+L306+L311+L315+L319+L323+L327+L331+L339+L335+L343+L347+L351+L355</f>
        <v>457</v>
      </c>
      <c r="M265" s="327"/>
      <c r="N265" s="328"/>
      <c r="O265" s="329"/>
      <c r="P265" s="535"/>
      <c r="Q265" s="535"/>
      <c r="R265" s="834"/>
      <c r="S265" s="535"/>
    </row>
    <row r="266" spans="1:20" s="3" customFormat="1" ht="15" customHeight="1" thickBot="1" x14ac:dyDescent="0.3">
      <c r="A266" s="1024"/>
      <c r="B266" s="1087"/>
      <c r="C266" s="1184"/>
      <c r="D266" s="1271"/>
      <c r="E266" s="750"/>
      <c r="F266" s="1221"/>
      <c r="G266" s="1187"/>
      <c r="H266" s="1027"/>
      <c r="I266" s="1068"/>
      <c r="J266" s="1395"/>
      <c r="K266" s="113" t="s">
        <v>48</v>
      </c>
      <c r="L266" s="126">
        <f>L271+L275+L279+L283+L287+L291+L295+L299+L303+L307+L312+L316+L320+L324+L328+L332+L336+L340+L344+L348+L352+L356</f>
        <v>3553.3</v>
      </c>
      <c r="M266" s="233"/>
      <c r="N266" s="234"/>
      <c r="O266" s="330"/>
      <c r="P266" s="535"/>
      <c r="Q266" s="535"/>
      <c r="R266" s="535"/>
      <c r="S266" s="535"/>
      <c r="T266" s="535"/>
    </row>
    <row r="267" spans="1:20" s="3" customFormat="1" ht="15" customHeight="1" thickBot="1" x14ac:dyDescent="0.3">
      <c r="A267" s="1024"/>
      <c r="B267" s="1087"/>
      <c r="C267" s="1184"/>
      <c r="D267" s="1271"/>
      <c r="E267" s="750"/>
      <c r="F267" s="1221"/>
      <c r="G267" s="1187"/>
      <c r="H267" s="1027"/>
      <c r="I267" s="1068"/>
      <c r="J267" s="752"/>
      <c r="K267" s="758" t="s">
        <v>206</v>
      </c>
      <c r="L267" s="126">
        <f>L309</f>
        <v>0</v>
      </c>
      <c r="M267" s="233"/>
      <c r="N267" s="234"/>
      <c r="O267" s="330"/>
      <c r="P267" s="535"/>
      <c r="Q267" s="535"/>
      <c r="R267" s="535"/>
      <c r="S267" s="535"/>
      <c r="T267" s="535"/>
    </row>
    <row r="268" spans="1:20" s="3" customFormat="1" ht="15" customHeight="1" thickBot="1" x14ac:dyDescent="0.3">
      <c r="A268" s="1024"/>
      <c r="B268" s="1087"/>
      <c r="C268" s="1184"/>
      <c r="D268" s="1271"/>
      <c r="E268" s="750"/>
      <c r="F268" s="1221"/>
      <c r="G268" s="1187"/>
      <c r="H268" s="1027"/>
      <c r="I268" s="1068"/>
      <c r="J268" s="747"/>
      <c r="K268" s="489" t="s">
        <v>111</v>
      </c>
      <c r="L268" s="279">
        <f>L272+L276+L280+L284+L288+L292+L296+L300+L304+L308+L313+L317+L321+L325+L329+L333+L337+L341+L345+L349+L353+L357</f>
        <v>14.3</v>
      </c>
      <c r="M268" s="235"/>
      <c r="N268" s="236"/>
      <c r="O268" s="331"/>
      <c r="P268" s="535"/>
      <c r="Q268" s="535"/>
      <c r="R268" s="834"/>
      <c r="S268" s="535"/>
    </row>
    <row r="269" spans="1:20" s="3" customFormat="1" ht="15" customHeight="1" thickBot="1" x14ac:dyDescent="0.3">
      <c r="A269" s="1025"/>
      <c r="B269" s="1088"/>
      <c r="C269" s="1185"/>
      <c r="D269" s="1270"/>
      <c r="E269" s="751"/>
      <c r="F269" s="1224"/>
      <c r="G269" s="1188"/>
      <c r="H269" s="1028"/>
      <c r="I269" s="1069"/>
      <c r="J269" s="748"/>
      <c r="K269" s="121" t="s">
        <v>19</v>
      </c>
      <c r="L269" s="755">
        <f>SUM(L265:L268)</f>
        <v>4024.6000000000004</v>
      </c>
      <c r="M269" s="144"/>
      <c r="N269" s="145"/>
      <c r="O269" s="23"/>
      <c r="P269" s="535"/>
      <c r="Q269" s="535"/>
      <c r="R269" s="535"/>
      <c r="S269" s="535"/>
    </row>
    <row r="270" spans="1:20" s="3" customFormat="1" ht="23.25" customHeight="1" thickBot="1" x14ac:dyDescent="0.3">
      <c r="A270" s="1023" t="s">
        <v>58</v>
      </c>
      <c r="B270" s="1086" t="s">
        <v>16</v>
      </c>
      <c r="C270" s="1017" t="s">
        <v>16</v>
      </c>
      <c r="D270" s="1058" t="s">
        <v>16</v>
      </c>
      <c r="E270" s="561"/>
      <c r="F270" s="1093" t="s">
        <v>300</v>
      </c>
      <c r="G270" s="1186" t="s">
        <v>183</v>
      </c>
      <c r="H270" s="1026" t="s">
        <v>22</v>
      </c>
      <c r="I270" s="1396" t="s">
        <v>51</v>
      </c>
      <c r="J270" s="808"/>
      <c r="K270" s="335" t="s">
        <v>47</v>
      </c>
      <c r="L270" s="522">
        <v>80</v>
      </c>
      <c r="M270" s="529" t="s">
        <v>221</v>
      </c>
      <c r="N270" s="239" t="s">
        <v>53</v>
      </c>
      <c r="O270" s="244">
        <v>184.8</v>
      </c>
      <c r="P270" s="535"/>
      <c r="Q270" s="885"/>
      <c r="R270" s="834"/>
      <c r="S270" s="535"/>
    </row>
    <row r="271" spans="1:20" s="3" customFormat="1" ht="19.5" customHeight="1" x14ac:dyDescent="0.25">
      <c r="A271" s="1024"/>
      <c r="B271" s="1087"/>
      <c r="C271" s="1018"/>
      <c r="D271" s="1059"/>
      <c r="E271" s="559"/>
      <c r="F271" s="1115"/>
      <c r="G271" s="1187"/>
      <c r="H271" s="1027"/>
      <c r="I271" s="1397"/>
      <c r="J271" s="507"/>
      <c r="K271" s="90" t="s">
        <v>48</v>
      </c>
      <c r="L271" s="524">
        <v>250</v>
      </c>
      <c r="M271" s="342"/>
      <c r="N271" s="372"/>
      <c r="O271" s="373"/>
      <c r="P271" s="535"/>
      <c r="Q271" s="535"/>
      <c r="R271" s="834"/>
      <c r="S271" s="535"/>
    </row>
    <row r="272" spans="1:20" s="3" customFormat="1" ht="15" customHeight="1" thickBot="1" x14ac:dyDescent="0.3">
      <c r="A272" s="1024"/>
      <c r="B272" s="1087"/>
      <c r="C272" s="1018"/>
      <c r="D272" s="1059"/>
      <c r="E272" s="559"/>
      <c r="F272" s="1115"/>
      <c r="G272" s="1187"/>
      <c r="H272" s="1027"/>
      <c r="I272" s="1397"/>
      <c r="J272" s="201"/>
      <c r="K272" s="110" t="s">
        <v>111</v>
      </c>
      <c r="L272" s="259">
        <v>0</v>
      </c>
      <c r="M272" s="342"/>
      <c r="N272" s="224"/>
      <c r="O272" s="225"/>
      <c r="P272" s="535"/>
      <c r="Q272" s="535"/>
      <c r="R272" s="834"/>
    </row>
    <row r="273" spans="1:18" s="3" customFormat="1" ht="15" customHeight="1" thickBot="1" x14ac:dyDescent="0.3">
      <c r="A273" s="1025"/>
      <c r="B273" s="1088"/>
      <c r="C273" s="1019"/>
      <c r="D273" s="1060"/>
      <c r="E273" s="560"/>
      <c r="F273" s="1094"/>
      <c r="G273" s="1188"/>
      <c r="H273" s="1028"/>
      <c r="I273" s="1397"/>
      <c r="J273" s="201"/>
      <c r="K273" s="111" t="s">
        <v>19</v>
      </c>
      <c r="L273" s="259">
        <f>SUM(L270:L272)</f>
        <v>330</v>
      </c>
      <c r="M273" s="144"/>
      <c r="N273" s="492"/>
      <c r="O273" s="493"/>
      <c r="P273" s="535"/>
      <c r="Q273" s="535"/>
      <c r="R273" s="834"/>
    </row>
    <row r="274" spans="1:18" s="3" customFormat="1" ht="20.25" customHeight="1" x14ac:dyDescent="0.25">
      <c r="A274" s="1023" t="s">
        <v>58</v>
      </c>
      <c r="B274" s="1086" t="s">
        <v>16</v>
      </c>
      <c r="C274" s="1017" t="s">
        <v>16</v>
      </c>
      <c r="D274" s="1058" t="s">
        <v>18</v>
      </c>
      <c r="E274" s="561"/>
      <c r="F274" s="1093" t="s">
        <v>301</v>
      </c>
      <c r="G274" s="1186" t="s">
        <v>183</v>
      </c>
      <c r="H274" s="1026" t="s">
        <v>22</v>
      </c>
      <c r="I274" s="1397"/>
      <c r="J274" s="546"/>
      <c r="K274" s="334" t="s">
        <v>47</v>
      </c>
      <c r="L274" s="522">
        <v>50</v>
      </c>
      <c r="M274" s="1212" t="s">
        <v>222</v>
      </c>
      <c r="N274" s="247" t="s">
        <v>53</v>
      </c>
      <c r="O274" s="931">
        <v>42.98</v>
      </c>
      <c r="P274" s="535"/>
      <c r="Q274" s="535"/>
      <c r="R274" s="834"/>
    </row>
    <row r="275" spans="1:18" s="3" customFormat="1" ht="15" customHeight="1" x14ac:dyDescent="0.25">
      <c r="A275" s="1024"/>
      <c r="B275" s="1087"/>
      <c r="C275" s="1018"/>
      <c r="D275" s="1059"/>
      <c r="E275" s="559"/>
      <c r="F275" s="1115"/>
      <c r="G275" s="1187"/>
      <c r="H275" s="1027"/>
      <c r="I275" s="1397"/>
      <c r="J275" s="546"/>
      <c r="K275" s="91" t="s">
        <v>48</v>
      </c>
      <c r="L275" s="524">
        <v>60</v>
      </c>
      <c r="M275" s="1170"/>
      <c r="N275" s="224"/>
      <c r="O275" s="225"/>
      <c r="P275" s="535"/>
      <c r="Q275" s="535"/>
      <c r="R275" s="535"/>
    </row>
    <row r="276" spans="1:18" s="3" customFormat="1" ht="15" customHeight="1" thickBot="1" x14ac:dyDescent="0.3">
      <c r="A276" s="1024"/>
      <c r="B276" s="1087"/>
      <c r="C276" s="1018"/>
      <c r="D276" s="1059"/>
      <c r="E276" s="559"/>
      <c r="F276" s="1115"/>
      <c r="G276" s="1187"/>
      <c r="H276" s="1027"/>
      <c r="I276" s="1397"/>
      <c r="J276" s="546"/>
      <c r="K276" s="110" t="s">
        <v>111</v>
      </c>
      <c r="L276" s="259"/>
      <c r="M276" s="143"/>
      <c r="N276" s="224"/>
      <c r="O276" s="225"/>
      <c r="P276" s="535"/>
      <c r="Q276" s="535"/>
      <c r="R276" s="535"/>
    </row>
    <row r="277" spans="1:18" s="3" customFormat="1" ht="15" customHeight="1" thickBot="1" x14ac:dyDescent="0.3">
      <c r="A277" s="1025"/>
      <c r="B277" s="1088"/>
      <c r="C277" s="1019"/>
      <c r="D277" s="1060"/>
      <c r="E277" s="560"/>
      <c r="F277" s="1094"/>
      <c r="G277" s="1188"/>
      <c r="H277" s="1028"/>
      <c r="I277" s="1397"/>
      <c r="J277" s="785"/>
      <c r="K277" s="111" t="s">
        <v>19</v>
      </c>
      <c r="L277" s="259">
        <f>SUM(L274:L276)</f>
        <v>110</v>
      </c>
      <c r="M277" s="144"/>
      <c r="N277" s="492"/>
      <c r="O277" s="493"/>
      <c r="P277" s="535"/>
      <c r="Q277" s="535"/>
      <c r="R277" s="535"/>
    </row>
    <row r="278" spans="1:18" s="3" customFormat="1" ht="15" customHeight="1" thickBot="1" x14ac:dyDescent="0.3">
      <c r="A278" s="1023" t="s">
        <v>58</v>
      </c>
      <c r="B278" s="1086" t="s">
        <v>16</v>
      </c>
      <c r="C278" s="1017" t="s">
        <v>16</v>
      </c>
      <c r="D278" s="1058" t="s">
        <v>58</v>
      </c>
      <c r="E278" s="992"/>
      <c r="F278" s="1093" t="s">
        <v>302</v>
      </c>
      <c r="G278" s="1071" t="s">
        <v>183</v>
      </c>
      <c r="H278" s="1026" t="s">
        <v>22</v>
      </c>
      <c r="I278" s="1397"/>
      <c r="J278" s="543"/>
      <c r="K278" s="90" t="s">
        <v>47</v>
      </c>
      <c r="L278" s="326">
        <v>0</v>
      </c>
      <c r="M278" s="243" t="s">
        <v>223</v>
      </c>
      <c r="N278" s="731" t="s">
        <v>53</v>
      </c>
      <c r="O278" s="732">
        <v>0</v>
      </c>
      <c r="P278" s="535"/>
      <c r="Q278" s="535"/>
      <c r="R278" s="834"/>
    </row>
    <row r="279" spans="1:18" s="3" customFormat="1" ht="15" customHeight="1" thickBot="1" x14ac:dyDescent="0.3">
      <c r="A279" s="1024"/>
      <c r="B279" s="1087"/>
      <c r="C279" s="1018"/>
      <c r="D279" s="1059"/>
      <c r="E279" s="993"/>
      <c r="F279" s="1115"/>
      <c r="G279" s="1072"/>
      <c r="H279" s="1027"/>
      <c r="I279" s="1397"/>
      <c r="J279" s="546"/>
      <c r="K279" s="91" t="s">
        <v>48</v>
      </c>
      <c r="L279" s="259">
        <v>0</v>
      </c>
      <c r="M279" s="342"/>
      <c r="N279" s="224"/>
      <c r="O279" s="225"/>
      <c r="P279" s="535"/>
      <c r="Q279" s="535"/>
      <c r="R279" s="535"/>
    </row>
    <row r="280" spans="1:18" s="3" customFormat="1" ht="15" customHeight="1" thickBot="1" x14ac:dyDescent="0.3">
      <c r="A280" s="1024"/>
      <c r="B280" s="1087"/>
      <c r="C280" s="1018"/>
      <c r="D280" s="1059"/>
      <c r="E280" s="993"/>
      <c r="F280" s="1115"/>
      <c r="G280" s="1072"/>
      <c r="H280" s="1027"/>
      <c r="I280" s="1397"/>
      <c r="J280" s="546"/>
      <c r="K280" s="730" t="s">
        <v>111</v>
      </c>
      <c r="L280" s="280">
        <v>0</v>
      </c>
      <c r="M280" s="144"/>
      <c r="N280" s="492"/>
      <c r="O280" s="493"/>
      <c r="P280" s="535"/>
      <c r="Q280" s="535"/>
      <c r="R280" s="834"/>
    </row>
    <row r="281" spans="1:18" s="3" customFormat="1" ht="15" customHeight="1" thickBot="1" x14ac:dyDescent="0.3">
      <c r="A281" s="1025"/>
      <c r="B281" s="1088"/>
      <c r="C281" s="1019"/>
      <c r="D281" s="1060"/>
      <c r="E281" s="994"/>
      <c r="F281" s="1094"/>
      <c r="G281" s="1073"/>
      <c r="H281" s="1028"/>
      <c r="I281" s="1397"/>
      <c r="J281" s="785"/>
      <c r="K281" s="111" t="s">
        <v>19</v>
      </c>
      <c r="L281" s="705">
        <f>Q273</f>
        <v>0</v>
      </c>
      <c r="M281" s="420"/>
      <c r="N281" s="786"/>
      <c r="O281" s="787"/>
      <c r="P281" s="535"/>
      <c r="Q281" s="535"/>
      <c r="R281" s="535"/>
    </row>
    <row r="282" spans="1:18" s="3" customFormat="1" ht="20.25" customHeight="1" x14ac:dyDescent="0.25">
      <c r="A282" s="1023" t="s">
        <v>58</v>
      </c>
      <c r="B282" s="1086" t="s">
        <v>16</v>
      </c>
      <c r="C282" s="1017" t="s">
        <v>16</v>
      </c>
      <c r="D282" s="1058" t="s">
        <v>60</v>
      </c>
      <c r="E282" s="764"/>
      <c r="F282" s="1093" t="s">
        <v>303</v>
      </c>
      <c r="G282" s="1186" t="s">
        <v>183</v>
      </c>
      <c r="H282" s="1026" t="s">
        <v>22</v>
      </c>
      <c r="I282" s="1397"/>
      <c r="J282" s="543"/>
      <c r="K282" s="90" t="s">
        <v>47</v>
      </c>
      <c r="L282" s="522">
        <v>12</v>
      </c>
      <c r="M282" s="1212" t="s">
        <v>243</v>
      </c>
      <c r="N282" s="239" t="s">
        <v>53</v>
      </c>
      <c r="O282" s="244">
        <v>0.77700000000000002</v>
      </c>
      <c r="P282" s="535"/>
      <c r="Q282" s="535"/>
      <c r="R282" s="834"/>
    </row>
    <row r="283" spans="1:18" s="3" customFormat="1" ht="14.25" customHeight="1" x14ac:dyDescent="0.25">
      <c r="A283" s="1024"/>
      <c r="B283" s="1087"/>
      <c r="C283" s="1018"/>
      <c r="D283" s="1059"/>
      <c r="E283" s="765"/>
      <c r="F283" s="1115"/>
      <c r="G283" s="1187"/>
      <c r="H283" s="1027"/>
      <c r="I283" s="1397"/>
      <c r="J283" s="546"/>
      <c r="K283" s="91" t="s">
        <v>48</v>
      </c>
      <c r="L283" s="523">
        <v>500</v>
      </c>
      <c r="M283" s="1170"/>
      <c r="N283" s="224"/>
      <c r="O283" s="225"/>
      <c r="P283" s="535"/>
      <c r="Q283" s="535"/>
      <c r="R283" s="535"/>
    </row>
    <row r="284" spans="1:18" s="3" customFormat="1" ht="15" customHeight="1" thickBot="1" x14ac:dyDescent="0.3">
      <c r="A284" s="1024"/>
      <c r="B284" s="1087"/>
      <c r="C284" s="1018"/>
      <c r="D284" s="1059"/>
      <c r="E284" s="765"/>
      <c r="F284" s="1115"/>
      <c r="G284" s="1187"/>
      <c r="H284" s="1027"/>
      <c r="I284" s="1397"/>
      <c r="J284" s="546"/>
      <c r="K284" s="730" t="s">
        <v>111</v>
      </c>
      <c r="L284" s="837">
        <v>0</v>
      </c>
      <c r="M284" s="480"/>
      <c r="N284" s="92"/>
      <c r="O284" s="30"/>
      <c r="P284" s="535"/>
      <c r="Q284" s="535"/>
      <c r="R284" s="834"/>
    </row>
    <row r="285" spans="1:18" s="3" customFormat="1" ht="15" customHeight="1" thickBot="1" x14ac:dyDescent="0.3">
      <c r="A285" s="1025"/>
      <c r="B285" s="1088"/>
      <c r="C285" s="1019"/>
      <c r="D285" s="1060"/>
      <c r="E285" s="766"/>
      <c r="F285" s="1094"/>
      <c r="G285" s="1188"/>
      <c r="H285" s="1028"/>
      <c r="I285" s="1397"/>
      <c r="J285" s="785"/>
      <c r="K285" s="111" t="s">
        <v>19</v>
      </c>
      <c r="L285" s="259">
        <f>SUM(L282:L284)</f>
        <v>512</v>
      </c>
      <c r="M285" s="144"/>
      <c r="N285" s="145"/>
      <c r="O285" s="23"/>
      <c r="P285" s="535"/>
      <c r="Q285" s="535"/>
      <c r="R285" s="535"/>
    </row>
    <row r="286" spans="1:18" s="3" customFormat="1" ht="55.5" hidden="1" customHeight="1" x14ac:dyDescent="0.25">
      <c r="A286" s="1023" t="s">
        <v>58</v>
      </c>
      <c r="B286" s="1086" t="s">
        <v>16</v>
      </c>
      <c r="C286" s="1017" t="s">
        <v>16</v>
      </c>
      <c r="D286" s="1058" t="s">
        <v>84</v>
      </c>
      <c r="E286" s="561"/>
      <c r="F286" s="1093" t="s">
        <v>304</v>
      </c>
      <c r="G286" s="1186" t="s">
        <v>183</v>
      </c>
      <c r="H286" s="1026" t="s">
        <v>22</v>
      </c>
      <c r="I286" s="1397"/>
      <c r="J286" s="809"/>
      <c r="K286" s="90" t="s">
        <v>47</v>
      </c>
      <c r="L286" s="522">
        <v>0</v>
      </c>
      <c r="M286" s="544" t="s">
        <v>224</v>
      </c>
      <c r="N286" s="545" t="s">
        <v>53</v>
      </c>
      <c r="O286" s="244">
        <v>1.02</v>
      </c>
      <c r="P286" s="535"/>
      <c r="Q286" s="535"/>
      <c r="R286" s="834"/>
    </row>
    <row r="287" spans="1:18" s="3" customFormat="1" ht="15" hidden="1" customHeight="1" x14ac:dyDescent="0.25">
      <c r="A287" s="1024"/>
      <c r="B287" s="1087"/>
      <c r="C287" s="1018"/>
      <c r="D287" s="1059"/>
      <c r="E287" s="559"/>
      <c r="F287" s="1115"/>
      <c r="G287" s="1187"/>
      <c r="H287" s="1027"/>
      <c r="I287" s="1397"/>
      <c r="J287" s="201"/>
      <c r="K287" s="91" t="s">
        <v>48</v>
      </c>
      <c r="L287" s="523">
        <v>0</v>
      </c>
      <c r="M287" s="143"/>
      <c r="N287" s="92"/>
      <c r="O287" s="30"/>
    </row>
    <row r="288" spans="1:18" s="3" customFormat="1" ht="15" hidden="1" customHeight="1" thickBot="1" x14ac:dyDescent="0.3">
      <c r="A288" s="1024"/>
      <c r="B288" s="1087"/>
      <c r="C288" s="1018"/>
      <c r="D288" s="1059"/>
      <c r="E288" s="559"/>
      <c r="F288" s="1115"/>
      <c r="G288" s="1187"/>
      <c r="H288" s="1027"/>
      <c r="I288" s="1397"/>
      <c r="J288" s="201"/>
      <c r="K288" s="110" t="s">
        <v>111</v>
      </c>
      <c r="L288" s="259"/>
      <c r="M288" s="143"/>
      <c r="N288" s="92"/>
      <c r="O288" s="30"/>
    </row>
    <row r="289" spans="1:18" s="3" customFormat="1" ht="15" hidden="1" customHeight="1" thickBot="1" x14ac:dyDescent="0.3">
      <c r="A289" s="1025"/>
      <c r="B289" s="1088"/>
      <c r="C289" s="1019"/>
      <c r="D289" s="1060"/>
      <c r="E289" s="560"/>
      <c r="F289" s="1094"/>
      <c r="G289" s="1188"/>
      <c r="H289" s="1028"/>
      <c r="I289" s="1398"/>
      <c r="J289" s="810"/>
      <c r="K289" s="111" t="s">
        <v>19</v>
      </c>
      <c r="L289" s="126">
        <f>SUM(L286:L288)</f>
        <v>0</v>
      </c>
      <c r="M289" s="144"/>
      <c r="N289" s="145"/>
      <c r="O289" s="23"/>
    </row>
    <row r="290" spans="1:18" s="3" customFormat="1" ht="27" customHeight="1" x14ac:dyDescent="0.25">
      <c r="A290" s="1023" t="s">
        <v>58</v>
      </c>
      <c r="B290" s="1086" t="s">
        <v>16</v>
      </c>
      <c r="C290" s="1017" t="s">
        <v>16</v>
      </c>
      <c r="D290" s="1058" t="s">
        <v>123</v>
      </c>
      <c r="E290" s="635"/>
      <c r="F290" s="1093" t="s">
        <v>173</v>
      </c>
      <c r="G290" s="1186" t="s">
        <v>183</v>
      </c>
      <c r="H290" s="1026" t="s">
        <v>22</v>
      </c>
      <c r="I290" s="374"/>
      <c r="J290" s="543"/>
      <c r="K290" s="90" t="s">
        <v>47</v>
      </c>
      <c r="L290" s="522">
        <v>30</v>
      </c>
      <c r="M290" s="389" t="s">
        <v>238</v>
      </c>
      <c r="N290" s="390" t="s">
        <v>53</v>
      </c>
      <c r="O290" s="922">
        <v>0.9</v>
      </c>
    </row>
    <row r="291" spans="1:18" s="3" customFormat="1" ht="15" customHeight="1" x14ac:dyDescent="0.25">
      <c r="A291" s="1024"/>
      <c r="B291" s="1087"/>
      <c r="C291" s="1018"/>
      <c r="D291" s="1059"/>
      <c r="E291" s="636"/>
      <c r="F291" s="1115"/>
      <c r="G291" s="1072"/>
      <c r="H291" s="1027"/>
      <c r="I291" s="375"/>
      <c r="J291" s="338"/>
      <c r="K291" s="91" t="s">
        <v>48</v>
      </c>
      <c r="L291" s="523">
        <v>200</v>
      </c>
      <c r="M291" s="143"/>
      <c r="N291" s="92"/>
      <c r="O291" s="30"/>
    </row>
    <row r="292" spans="1:18" s="3" customFormat="1" ht="15" customHeight="1" thickBot="1" x14ac:dyDescent="0.3">
      <c r="A292" s="1024"/>
      <c r="B292" s="1087"/>
      <c r="C292" s="1018"/>
      <c r="D292" s="1059"/>
      <c r="E292" s="636"/>
      <c r="F292" s="1115"/>
      <c r="G292" s="1072"/>
      <c r="H292" s="1027"/>
      <c r="I292" s="375"/>
      <c r="J292" s="338"/>
      <c r="K292" s="110" t="s">
        <v>111</v>
      </c>
      <c r="L292" s="259"/>
      <c r="M292" s="143"/>
      <c r="N292" s="92"/>
      <c r="O292" s="30"/>
    </row>
    <row r="293" spans="1:18" s="3" customFormat="1" ht="15" customHeight="1" thickBot="1" x14ac:dyDescent="0.3">
      <c r="A293" s="1025"/>
      <c r="B293" s="1088"/>
      <c r="C293" s="1019"/>
      <c r="D293" s="1060"/>
      <c r="E293" s="637"/>
      <c r="F293" s="1094"/>
      <c r="G293" s="1073"/>
      <c r="H293" s="1028"/>
      <c r="I293" s="376"/>
      <c r="J293" s="384"/>
      <c r="K293" s="111" t="s">
        <v>19</v>
      </c>
      <c r="L293" s="126">
        <f>SUM(L290:L292)</f>
        <v>230</v>
      </c>
      <c r="M293" s="144"/>
      <c r="N293" s="145"/>
      <c r="O293" s="23"/>
    </row>
    <row r="294" spans="1:18" s="3" customFormat="1" ht="27" customHeight="1" thickBot="1" x14ac:dyDescent="0.3">
      <c r="A294" s="1024" t="s">
        <v>58</v>
      </c>
      <c r="B294" s="1087" t="s">
        <v>16</v>
      </c>
      <c r="C294" s="1018" t="s">
        <v>16</v>
      </c>
      <c r="D294" s="1059" t="s">
        <v>124</v>
      </c>
      <c r="E294" s="636"/>
      <c r="F294" s="1115" t="s">
        <v>305</v>
      </c>
      <c r="G294" s="1072" t="s">
        <v>183</v>
      </c>
      <c r="H294" s="1027" t="s">
        <v>22</v>
      </c>
      <c r="I294" s="375"/>
      <c r="J294" s="336"/>
      <c r="K294" s="334" t="s">
        <v>47</v>
      </c>
      <c r="L294" s="259">
        <v>0</v>
      </c>
      <c r="M294" s="240" t="s">
        <v>239</v>
      </c>
      <c r="N294" s="105" t="s">
        <v>53</v>
      </c>
      <c r="O294" s="158"/>
    </row>
    <row r="295" spans="1:18" s="3" customFormat="1" ht="15" customHeight="1" thickBot="1" x14ac:dyDescent="0.3">
      <c r="A295" s="1024"/>
      <c r="B295" s="1087"/>
      <c r="C295" s="1018"/>
      <c r="D295" s="1059"/>
      <c r="E295" s="559"/>
      <c r="F295" s="1115"/>
      <c r="G295" s="1072"/>
      <c r="H295" s="1027"/>
      <c r="I295" s="375"/>
      <c r="J295" s="204"/>
      <c r="K295" s="91" t="s">
        <v>48</v>
      </c>
      <c r="L295" s="259">
        <v>0</v>
      </c>
      <c r="M295" s="240"/>
      <c r="N295" s="105"/>
      <c r="O295" s="30"/>
    </row>
    <row r="296" spans="1:18" s="3" customFormat="1" ht="15" customHeight="1" thickBot="1" x14ac:dyDescent="0.3">
      <c r="A296" s="1024"/>
      <c r="B296" s="1087"/>
      <c r="C296" s="1018"/>
      <c r="D296" s="1059"/>
      <c r="E296" s="559"/>
      <c r="F296" s="1115"/>
      <c r="G296" s="1072"/>
      <c r="H296" s="1027"/>
      <c r="I296" s="375"/>
      <c r="J296" s="204"/>
      <c r="K296" s="110" t="s">
        <v>111</v>
      </c>
      <c r="L296" s="259"/>
      <c r="M296" s="143"/>
      <c r="N296" s="92"/>
      <c r="O296" s="30"/>
    </row>
    <row r="297" spans="1:18" s="3" customFormat="1" ht="15" customHeight="1" thickBot="1" x14ac:dyDescent="0.3">
      <c r="A297" s="1024"/>
      <c r="B297" s="1087"/>
      <c r="C297" s="1018"/>
      <c r="D297" s="1059"/>
      <c r="E297" s="559"/>
      <c r="F297" s="1115"/>
      <c r="G297" s="1072"/>
      <c r="H297" s="1027"/>
      <c r="I297" s="375"/>
      <c r="J297" s="516"/>
      <c r="K297" s="111" t="s">
        <v>19</v>
      </c>
      <c r="L297" s="341">
        <f>SUM(L294:L296)</f>
        <v>0</v>
      </c>
      <c r="M297" s="153"/>
      <c r="N297" s="149"/>
      <c r="O297" s="25"/>
    </row>
    <row r="298" spans="1:18" s="3" customFormat="1" ht="25.5" customHeight="1" x14ac:dyDescent="0.25">
      <c r="A298" s="1023" t="s">
        <v>58</v>
      </c>
      <c r="B298" s="1086" t="s">
        <v>16</v>
      </c>
      <c r="C298" s="1017" t="s">
        <v>16</v>
      </c>
      <c r="D298" s="1058" t="s">
        <v>125</v>
      </c>
      <c r="E298" s="583"/>
      <c r="F298" s="1111" t="s">
        <v>306</v>
      </c>
      <c r="G298" s="1071" t="s">
        <v>183</v>
      </c>
      <c r="H298" s="1026" t="s">
        <v>22</v>
      </c>
      <c r="I298" s="374" t="s">
        <v>51</v>
      </c>
      <c r="J298" s="385"/>
      <c r="K298" s="90" t="s">
        <v>47</v>
      </c>
      <c r="L298" s="522">
        <v>0</v>
      </c>
      <c r="M298" s="151"/>
      <c r="N298" s="152"/>
      <c r="O298" s="32"/>
    </row>
    <row r="299" spans="1:18" s="3" customFormat="1" ht="15" customHeight="1" x14ac:dyDescent="0.25">
      <c r="A299" s="1024"/>
      <c r="B299" s="1087"/>
      <c r="C299" s="1018"/>
      <c r="D299" s="1059"/>
      <c r="E299" s="575"/>
      <c r="F299" s="1235"/>
      <c r="G299" s="1072"/>
      <c r="H299" s="1027"/>
      <c r="I299" s="375"/>
      <c r="J299" s="204"/>
      <c r="K299" s="91" t="s">
        <v>48</v>
      </c>
      <c r="L299" s="523"/>
      <c r="M299" s="143"/>
      <c r="N299" s="92"/>
      <c r="O299" s="30"/>
    </row>
    <row r="300" spans="1:18" s="3" customFormat="1" ht="21.75" customHeight="1" thickBot="1" x14ac:dyDescent="0.3">
      <c r="A300" s="1024"/>
      <c r="B300" s="1087"/>
      <c r="C300" s="1018"/>
      <c r="D300" s="1059"/>
      <c r="E300" s="575"/>
      <c r="F300" s="1235"/>
      <c r="G300" s="1072"/>
      <c r="H300" s="1027"/>
      <c r="I300" s="375"/>
      <c r="J300" s="204"/>
      <c r="K300" s="110" t="s">
        <v>111</v>
      </c>
      <c r="L300" s="259"/>
      <c r="M300" s="143"/>
      <c r="N300" s="92"/>
      <c r="O300" s="30"/>
    </row>
    <row r="301" spans="1:18" s="3" customFormat="1" ht="15" customHeight="1" thickBot="1" x14ac:dyDescent="0.3">
      <c r="A301" s="1025"/>
      <c r="B301" s="1088"/>
      <c r="C301" s="1019"/>
      <c r="D301" s="1060"/>
      <c r="E301" s="584"/>
      <c r="F301" s="1112"/>
      <c r="G301" s="1073"/>
      <c r="H301" s="1028"/>
      <c r="I301" s="376"/>
      <c r="J301" s="377"/>
      <c r="K301" s="111" t="s">
        <v>19</v>
      </c>
      <c r="L301" s="231">
        <f>SUM(L298:L300)</f>
        <v>0</v>
      </c>
      <c r="M301" s="144"/>
      <c r="N301" s="145"/>
      <c r="O301" s="23"/>
    </row>
    <row r="302" spans="1:18" s="3" customFormat="1" ht="28.5" customHeight="1" thickBot="1" x14ac:dyDescent="0.3">
      <c r="A302" s="1023" t="s">
        <v>58</v>
      </c>
      <c r="B302" s="1086" t="s">
        <v>16</v>
      </c>
      <c r="C302" s="1017" t="s">
        <v>16</v>
      </c>
      <c r="D302" s="1058" t="s">
        <v>126</v>
      </c>
      <c r="E302" s="1029"/>
      <c r="F302" s="1093" t="s">
        <v>307</v>
      </c>
      <c r="G302" s="1071" t="s">
        <v>183</v>
      </c>
      <c r="H302" s="1027" t="s">
        <v>22</v>
      </c>
      <c r="I302" s="375"/>
      <c r="J302" s="336"/>
      <c r="K302" s="90" t="s">
        <v>47</v>
      </c>
      <c r="L302" s="522">
        <v>15</v>
      </c>
      <c r="M302" s="508" t="s">
        <v>225</v>
      </c>
      <c r="N302" s="399" t="s">
        <v>53</v>
      </c>
      <c r="O302" s="932">
        <v>0.7</v>
      </c>
    </row>
    <row r="303" spans="1:18" s="3" customFormat="1" ht="15" customHeight="1" x14ac:dyDescent="0.25">
      <c r="A303" s="1024"/>
      <c r="B303" s="1087"/>
      <c r="C303" s="1018"/>
      <c r="D303" s="1059"/>
      <c r="E303" s="1030"/>
      <c r="F303" s="1115"/>
      <c r="G303" s="1072"/>
      <c r="H303" s="1027"/>
      <c r="I303" s="375"/>
      <c r="J303" s="204"/>
      <c r="K303" s="334" t="s">
        <v>48</v>
      </c>
      <c r="L303" s="523">
        <v>1602.3</v>
      </c>
      <c r="M303" s="151"/>
      <c r="N303" s="152"/>
      <c r="O303" s="32"/>
    </row>
    <row r="304" spans="1:18" s="3" customFormat="1" ht="15" customHeight="1" thickBot="1" x14ac:dyDescent="0.3">
      <c r="A304" s="1024"/>
      <c r="B304" s="1087"/>
      <c r="C304" s="1018"/>
      <c r="D304" s="1059"/>
      <c r="E304" s="1030"/>
      <c r="F304" s="1115"/>
      <c r="G304" s="1072"/>
      <c r="H304" s="1027"/>
      <c r="I304" s="375"/>
      <c r="J304" s="204"/>
      <c r="K304" s="110" t="s">
        <v>111</v>
      </c>
      <c r="L304" s="259">
        <v>0</v>
      </c>
      <c r="M304" s="143"/>
      <c r="N304" s="92"/>
      <c r="O304" s="30"/>
      <c r="R304" s="681"/>
    </row>
    <row r="305" spans="1:21" s="3" customFormat="1" ht="15" customHeight="1" thickBot="1" x14ac:dyDescent="0.3">
      <c r="A305" s="1025"/>
      <c r="B305" s="1088"/>
      <c r="C305" s="1019"/>
      <c r="D305" s="1060"/>
      <c r="E305" s="1031"/>
      <c r="F305" s="1208"/>
      <c r="G305" s="1073"/>
      <c r="H305" s="1028"/>
      <c r="I305" s="375"/>
      <c r="J305" s="204"/>
      <c r="K305" s="111" t="s">
        <v>19</v>
      </c>
      <c r="L305" s="259">
        <f>SUM(L302:L304)</f>
        <v>1617.3</v>
      </c>
      <c r="M305" s="144"/>
      <c r="N305" s="145"/>
      <c r="O305" s="23"/>
      <c r="R305" s="681"/>
    </row>
    <row r="306" spans="1:21" s="3" customFormat="1" ht="15" customHeight="1" x14ac:dyDescent="0.25">
      <c r="A306" s="1023" t="s">
        <v>58</v>
      </c>
      <c r="B306" s="1086" t="s">
        <v>16</v>
      </c>
      <c r="C306" s="1017" t="s">
        <v>16</v>
      </c>
      <c r="D306" s="1058" t="s">
        <v>127</v>
      </c>
      <c r="E306" s="559"/>
      <c r="F306" s="1205" t="s">
        <v>308</v>
      </c>
      <c r="G306" s="1071" t="s">
        <v>183</v>
      </c>
      <c r="H306" s="1026" t="s">
        <v>22</v>
      </c>
      <c r="I306" s="375"/>
      <c r="J306" s="204"/>
      <c r="K306" s="334" t="s">
        <v>47</v>
      </c>
      <c r="L306" s="522">
        <v>34.700000000000003</v>
      </c>
      <c r="M306" s="151"/>
      <c r="N306" s="152"/>
      <c r="O306" s="32"/>
      <c r="P306" s="535"/>
      <c r="Q306" s="535"/>
      <c r="R306" s="834"/>
      <c r="S306" s="535"/>
      <c r="T306" s="834"/>
      <c r="U306" s="535"/>
    </row>
    <row r="307" spans="1:21" s="3" customFormat="1" ht="30" customHeight="1" x14ac:dyDescent="0.25">
      <c r="A307" s="1024"/>
      <c r="B307" s="1087"/>
      <c r="C307" s="1018"/>
      <c r="D307" s="1059"/>
      <c r="E307" s="559"/>
      <c r="F307" s="1115"/>
      <c r="G307" s="1072"/>
      <c r="H307" s="1027"/>
      <c r="I307" s="375"/>
      <c r="J307" s="204"/>
      <c r="K307" s="91" t="s">
        <v>48</v>
      </c>
      <c r="L307" s="523">
        <v>450</v>
      </c>
      <c r="M307" s="920" t="s">
        <v>225</v>
      </c>
      <c r="N307" s="437" t="s">
        <v>53</v>
      </c>
      <c r="O307" s="373">
        <v>0.64</v>
      </c>
      <c r="P307" s="535"/>
      <c r="Q307" s="535"/>
      <c r="R307" s="834"/>
      <c r="S307" s="535"/>
      <c r="T307" s="535"/>
      <c r="U307" s="535"/>
    </row>
    <row r="308" spans="1:21" s="3" customFormat="1" ht="15" customHeight="1" thickBot="1" x14ac:dyDescent="0.3">
      <c r="A308" s="1024"/>
      <c r="B308" s="1087"/>
      <c r="C308" s="1018"/>
      <c r="D308" s="1059"/>
      <c r="E308" s="559"/>
      <c r="F308" s="1115"/>
      <c r="G308" s="1072"/>
      <c r="H308" s="1027"/>
      <c r="I308" s="375"/>
      <c r="J308" s="204"/>
      <c r="K308" s="91" t="s">
        <v>111</v>
      </c>
      <c r="L308" s="259">
        <v>1.3</v>
      </c>
      <c r="M308" s="157"/>
      <c r="N308" s="150"/>
      <c r="O308" s="30"/>
      <c r="P308" s="535"/>
      <c r="Q308" s="885"/>
      <c r="R308" s="834"/>
      <c r="S308" s="535"/>
      <c r="T308" s="535"/>
      <c r="U308" s="535"/>
    </row>
    <row r="309" spans="1:21" s="3" customFormat="1" ht="15" customHeight="1" thickBot="1" x14ac:dyDescent="0.3">
      <c r="A309" s="1024"/>
      <c r="B309" s="1087"/>
      <c r="C309" s="1018"/>
      <c r="D309" s="1059"/>
      <c r="E309" s="708"/>
      <c r="F309" s="1115"/>
      <c r="G309" s="1072"/>
      <c r="H309" s="1027"/>
      <c r="I309" s="375"/>
      <c r="J309" s="204"/>
      <c r="K309" s="491" t="s">
        <v>206</v>
      </c>
      <c r="L309" s="259">
        <v>0</v>
      </c>
      <c r="M309" s="143"/>
      <c r="N309" s="92"/>
      <c r="O309" s="30"/>
      <c r="P309" s="535"/>
      <c r="Q309" s="535"/>
      <c r="R309" s="535"/>
      <c r="S309" s="535"/>
      <c r="T309" s="535"/>
      <c r="U309" s="535"/>
    </row>
    <row r="310" spans="1:21" s="3" customFormat="1" ht="15" customHeight="1" thickBot="1" x14ac:dyDescent="0.3">
      <c r="A310" s="1024"/>
      <c r="B310" s="1087"/>
      <c r="C310" s="1018"/>
      <c r="D310" s="1059"/>
      <c r="E310" s="559"/>
      <c r="F310" s="1115"/>
      <c r="G310" s="1072"/>
      <c r="H310" s="1027"/>
      <c r="I310" s="375"/>
      <c r="J310" s="547"/>
      <c r="K310" s="520" t="s">
        <v>19</v>
      </c>
      <c r="L310" s="341">
        <f>SUM(L306:L309)</f>
        <v>486</v>
      </c>
      <c r="M310" s="153"/>
      <c r="N310" s="149"/>
      <c r="O310" s="25"/>
      <c r="P310" s="535"/>
      <c r="Q310" s="535"/>
      <c r="R310" s="535"/>
      <c r="S310" s="535"/>
      <c r="T310" s="535"/>
      <c r="U310" s="535"/>
    </row>
    <row r="311" spans="1:21" s="3" customFormat="1" ht="23.25" customHeight="1" thickBot="1" x14ac:dyDescent="0.3">
      <c r="A311" s="1023" t="s">
        <v>58</v>
      </c>
      <c r="B311" s="1086" t="s">
        <v>16</v>
      </c>
      <c r="C311" s="1017" t="s">
        <v>16</v>
      </c>
      <c r="D311" s="1058" t="s">
        <v>128</v>
      </c>
      <c r="E311" s="992"/>
      <c r="F311" s="1093" t="s">
        <v>174</v>
      </c>
      <c r="G311" s="1071" t="s">
        <v>183</v>
      </c>
      <c r="H311" s="1026" t="s">
        <v>22</v>
      </c>
      <c r="I311" s="374"/>
      <c r="J311" s="385"/>
      <c r="K311" s="362" t="s">
        <v>47</v>
      </c>
      <c r="L311" s="504">
        <v>100.3</v>
      </c>
      <c r="M311" s="1013" t="s">
        <v>225</v>
      </c>
      <c r="N311" s="630" t="s">
        <v>53</v>
      </c>
      <c r="O311" s="732">
        <v>0.3</v>
      </c>
      <c r="P311" s="535"/>
      <c r="Q311" s="535"/>
      <c r="R311" s="535"/>
      <c r="S311" s="535"/>
      <c r="T311" s="535"/>
      <c r="U311" s="535"/>
    </row>
    <row r="312" spans="1:21" s="3" customFormat="1" ht="28.5" customHeight="1" thickBot="1" x14ac:dyDescent="0.3">
      <c r="A312" s="1024"/>
      <c r="B312" s="1087"/>
      <c r="C312" s="1018"/>
      <c r="D312" s="1059"/>
      <c r="E312" s="993"/>
      <c r="F312" s="1115"/>
      <c r="G312" s="1072"/>
      <c r="H312" s="1027"/>
      <c r="I312" s="375"/>
      <c r="J312" s="204"/>
      <c r="K312" s="335" t="s">
        <v>48</v>
      </c>
      <c r="L312" s="705">
        <v>491</v>
      </c>
      <c r="M312" s="668"/>
      <c r="N312" s="486"/>
      <c r="O312" s="487"/>
      <c r="P312" s="535"/>
      <c r="Q312" s="535"/>
      <c r="R312" s="535"/>
      <c r="S312" s="535"/>
      <c r="T312" s="535"/>
      <c r="U312" s="535"/>
    </row>
    <row r="313" spans="1:21" s="3" customFormat="1" ht="15" customHeight="1" thickBot="1" x14ac:dyDescent="0.3">
      <c r="A313" s="1024"/>
      <c r="B313" s="1087"/>
      <c r="C313" s="1018"/>
      <c r="D313" s="1059"/>
      <c r="E313" s="993"/>
      <c r="F313" s="1115"/>
      <c r="G313" s="1072"/>
      <c r="H313" s="1027"/>
      <c r="I313" s="375"/>
      <c r="J313" s="204"/>
      <c r="K313" s="871" t="s">
        <v>111</v>
      </c>
      <c r="L313" s="259">
        <v>0</v>
      </c>
      <c r="M313" s="420"/>
      <c r="N313" s="156"/>
      <c r="O313" s="378"/>
      <c r="P313" s="535"/>
      <c r="Q313" s="535"/>
      <c r="R313" s="834"/>
      <c r="S313" s="535"/>
      <c r="T313" s="535"/>
      <c r="U313" s="535"/>
    </row>
    <row r="314" spans="1:21" s="3" customFormat="1" ht="15" customHeight="1" thickBot="1" x14ac:dyDescent="0.3">
      <c r="A314" s="1025"/>
      <c r="B314" s="1088"/>
      <c r="C314" s="1019"/>
      <c r="D314" s="1060"/>
      <c r="E314" s="994"/>
      <c r="F314" s="1094"/>
      <c r="G314" s="1073"/>
      <c r="H314" s="1028"/>
      <c r="I314" s="376"/>
      <c r="J314" s="377"/>
      <c r="K314" s="729" t="s">
        <v>19</v>
      </c>
      <c r="L314" s="231">
        <f>SUM(L311:L313)</f>
        <v>591.29999999999995</v>
      </c>
      <c r="M314" s="420"/>
      <c r="N314" s="156"/>
      <c r="O314" s="378"/>
      <c r="P314" s="535"/>
      <c r="Q314" s="535"/>
      <c r="R314" s="535"/>
      <c r="S314" s="535"/>
      <c r="T314" s="535"/>
      <c r="U314" s="535"/>
    </row>
    <row r="315" spans="1:21" s="3" customFormat="1" ht="27.75" customHeight="1" x14ac:dyDescent="0.25">
      <c r="A315" s="1023" t="s">
        <v>58</v>
      </c>
      <c r="B315" s="1086" t="s">
        <v>16</v>
      </c>
      <c r="C315" s="1017" t="s">
        <v>16</v>
      </c>
      <c r="D315" s="1058" t="s">
        <v>175</v>
      </c>
      <c r="E315" s="992"/>
      <c r="F315" s="1093" t="s">
        <v>309</v>
      </c>
      <c r="G315" s="1071" t="s">
        <v>183</v>
      </c>
      <c r="H315" s="1026" t="s">
        <v>22</v>
      </c>
      <c r="I315" s="374"/>
      <c r="J315" s="337"/>
      <c r="K315" s="90" t="s">
        <v>47</v>
      </c>
      <c r="L315" s="522">
        <v>0</v>
      </c>
      <c r="M315" s="1247" t="s">
        <v>241</v>
      </c>
      <c r="N315" s="390" t="s">
        <v>53</v>
      </c>
      <c r="O315" s="32"/>
      <c r="P315" s="535"/>
      <c r="Q315" s="535"/>
      <c r="R315" s="535"/>
      <c r="S315" s="535"/>
      <c r="T315" s="535"/>
      <c r="U315" s="535"/>
    </row>
    <row r="316" spans="1:21" s="3" customFormat="1" ht="15" customHeight="1" x14ac:dyDescent="0.25">
      <c r="A316" s="1024"/>
      <c r="B316" s="1087"/>
      <c r="C316" s="1018"/>
      <c r="D316" s="1059"/>
      <c r="E316" s="993"/>
      <c r="F316" s="1115"/>
      <c r="G316" s="1072"/>
      <c r="H316" s="1027"/>
      <c r="I316" s="375"/>
      <c r="J316" s="338"/>
      <c r="K316" s="91" t="s">
        <v>48</v>
      </c>
      <c r="L316" s="523"/>
      <c r="M316" s="1248"/>
      <c r="N316" s="92"/>
      <c r="O316" s="30"/>
      <c r="P316" s="535"/>
      <c r="Q316" s="535"/>
      <c r="R316" s="535"/>
      <c r="S316" s="535"/>
      <c r="T316" s="535"/>
      <c r="U316" s="535"/>
    </row>
    <row r="317" spans="1:21" s="3" customFormat="1" ht="15" customHeight="1" thickBot="1" x14ac:dyDescent="0.3">
      <c r="A317" s="1024"/>
      <c r="B317" s="1087"/>
      <c r="C317" s="1018"/>
      <c r="D317" s="1059"/>
      <c r="E317" s="993"/>
      <c r="F317" s="1115"/>
      <c r="G317" s="1072"/>
      <c r="H317" s="1027"/>
      <c r="I317" s="375"/>
      <c r="J317" s="338"/>
      <c r="K317" s="730" t="s">
        <v>111</v>
      </c>
      <c r="L317" s="837"/>
      <c r="M317" s="480"/>
      <c r="N317" s="92"/>
      <c r="O317" s="30"/>
      <c r="P317" s="535"/>
      <c r="Q317" s="535"/>
      <c r="R317" s="535"/>
      <c r="S317" s="535"/>
      <c r="T317" s="535"/>
      <c r="U317" s="535"/>
    </row>
    <row r="318" spans="1:21" s="3" customFormat="1" ht="15" customHeight="1" thickBot="1" x14ac:dyDescent="0.3">
      <c r="A318" s="1025"/>
      <c r="B318" s="1088"/>
      <c r="C318" s="1019"/>
      <c r="D318" s="1060"/>
      <c r="E318" s="994"/>
      <c r="F318" s="1094"/>
      <c r="G318" s="1073"/>
      <c r="H318" s="1028"/>
      <c r="I318" s="376"/>
      <c r="J318" s="339"/>
      <c r="K318" s="111" t="s">
        <v>19</v>
      </c>
      <c r="L318" s="126">
        <f>SUM(L315:L317)</f>
        <v>0</v>
      </c>
      <c r="M318" s="144"/>
      <c r="N318" s="145"/>
      <c r="O318" s="23"/>
      <c r="P318" s="535"/>
      <c r="Q318" s="535"/>
      <c r="R318" s="535"/>
      <c r="S318" s="535"/>
      <c r="T318" s="535"/>
      <c r="U318" s="535"/>
    </row>
    <row r="319" spans="1:21" s="3" customFormat="1" ht="31.5" customHeight="1" x14ac:dyDescent="0.25">
      <c r="A319" s="1023" t="s">
        <v>58</v>
      </c>
      <c r="B319" s="1086" t="s">
        <v>16</v>
      </c>
      <c r="C319" s="1017" t="s">
        <v>16</v>
      </c>
      <c r="D319" s="1387" t="s">
        <v>176</v>
      </c>
      <c r="E319" s="382"/>
      <c r="F319" s="1093" t="s">
        <v>310</v>
      </c>
      <c r="G319" s="1071" t="s">
        <v>183</v>
      </c>
      <c r="H319" s="1026" t="s">
        <v>22</v>
      </c>
      <c r="I319" s="1396" t="s">
        <v>51</v>
      </c>
      <c r="J319" s="548"/>
      <c r="K319" s="90" t="s">
        <v>47</v>
      </c>
      <c r="L319" s="522">
        <v>0</v>
      </c>
      <c r="M319" s="237" t="s">
        <v>225</v>
      </c>
      <c r="N319" s="239" t="s">
        <v>53</v>
      </c>
      <c r="O319" s="32"/>
      <c r="P319" s="535"/>
      <c r="Q319" s="535"/>
      <c r="R319" s="535"/>
      <c r="S319" s="535"/>
      <c r="T319" s="535"/>
      <c r="U319" s="535"/>
    </row>
    <row r="320" spans="1:21" s="3" customFormat="1" ht="19.5" customHeight="1" x14ac:dyDescent="0.25">
      <c r="A320" s="1024"/>
      <c r="B320" s="1087"/>
      <c r="C320" s="1018"/>
      <c r="D320" s="1388"/>
      <c r="E320" s="351"/>
      <c r="F320" s="1115"/>
      <c r="G320" s="1072"/>
      <c r="H320" s="1027"/>
      <c r="I320" s="1397"/>
      <c r="J320" s="283"/>
      <c r="K320" s="91" t="s">
        <v>48</v>
      </c>
      <c r="L320" s="523"/>
      <c r="M320" s="143"/>
      <c r="N320" s="92"/>
      <c r="O320" s="30"/>
      <c r="P320" s="535"/>
      <c r="Q320" s="535"/>
      <c r="R320" s="535"/>
      <c r="S320" s="535"/>
      <c r="T320" s="535"/>
      <c r="U320" s="535"/>
    </row>
    <row r="321" spans="1:18" s="3" customFormat="1" ht="19.5" customHeight="1" thickBot="1" x14ac:dyDescent="0.3">
      <c r="A321" s="1024"/>
      <c r="B321" s="1087"/>
      <c r="C321" s="1018"/>
      <c r="D321" s="1388"/>
      <c r="E321" s="351"/>
      <c r="F321" s="1115"/>
      <c r="G321" s="1072"/>
      <c r="H321" s="1027"/>
      <c r="I321" s="1397"/>
      <c r="J321" s="283"/>
      <c r="K321" s="110" t="s">
        <v>111</v>
      </c>
      <c r="L321" s="259"/>
      <c r="M321" s="143"/>
      <c r="N321" s="92"/>
      <c r="O321" s="30"/>
    </row>
    <row r="322" spans="1:18" s="3" customFormat="1" ht="21.75" customHeight="1" thickBot="1" x14ac:dyDescent="0.3">
      <c r="A322" s="1025"/>
      <c r="B322" s="1088"/>
      <c r="C322" s="1019"/>
      <c r="D322" s="1389"/>
      <c r="E322" s="383"/>
      <c r="F322" s="1094"/>
      <c r="G322" s="1073"/>
      <c r="H322" s="1028"/>
      <c r="I322" s="1398"/>
      <c r="J322" s="384"/>
      <c r="K322" s="111" t="s">
        <v>19</v>
      </c>
      <c r="L322" s="126">
        <f>SUM(L319:L321)</f>
        <v>0</v>
      </c>
      <c r="M322" s="144"/>
      <c r="N322" s="145"/>
      <c r="O322" s="23"/>
    </row>
    <row r="323" spans="1:18" s="3" customFormat="1" ht="24.75" customHeight="1" x14ac:dyDescent="0.25">
      <c r="A323" s="1023" t="s">
        <v>58</v>
      </c>
      <c r="B323" s="1086" t="s">
        <v>16</v>
      </c>
      <c r="C323" s="1017" t="s">
        <v>16</v>
      </c>
      <c r="D323" s="1058" t="s">
        <v>177</v>
      </c>
      <c r="E323" s="635"/>
      <c r="F323" s="429" t="s">
        <v>178</v>
      </c>
      <c r="G323" s="1071" t="s">
        <v>183</v>
      </c>
      <c r="H323" s="1026" t="s">
        <v>22</v>
      </c>
      <c r="I323" s="1396" t="s">
        <v>51</v>
      </c>
      <c r="J323" s="385"/>
      <c r="K323" s="90" t="s">
        <v>47</v>
      </c>
      <c r="L323" s="522">
        <v>0</v>
      </c>
      <c r="M323" s="389" t="s">
        <v>240</v>
      </c>
      <c r="N323" s="390" t="s">
        <v>53</v>
      </c>
      <c r="O323" s="32"/>
    </row>
    <row r="324" spans="1:18" s="3" customFormat="1" ht="18.75" customHeight="1" x14ac:dyDescent="0.25">
      <c r="A324" s="1024"/>
      <c r="B324" s="1087"/>
      <c r="C324" s="1018"/>
      <c r="D324" s="1059"/>
      <c r="E324" s="636"/>
      <c r="F324" s="442"/>
      <c r="G324" s="1072"/>
      <c r="H324" s="1027"/>
      <c r="I324" s="1397"/>
      <c r="J324" s="204"/>
      <c r="K324" s="91" t="s">
        <v>48</v>
      </c>
      <c r="L324" s="523"/>
      <c r="M324" s="143"/>
      <c r="N324" s="92"/>
      <c r="O324" s="30"/>
    </row>
    <row r="325" spans="1:18" s="3" customFormat="1" ht="15" customHeight="1" thickBot="1" x14ac:dyDescent="0.3">
      <c r="A325" s="1024"/>
      <c r="B325" s="1087"/>
      <c r="C325" s="1018"/>
      <c r="D325" s="1059"/>
      <c r="E325" s="636"/>
      <c r="F325" s="442"/>
      <c r="G325" s="1072"/>
      <c r="H325" s="1027"/>
      <c r="I325" s="1397"/>
      <c r="J325" s="204"/>
      <c r="K325" s="110" t="s">
        <v>111</v>
      </c>
      <c r="L325" s="259"/>
      <c r="M325" s="143"/>
      <c r="N325" s="92"/>
      <c r="O325" s="30"/>
    </row>
    <row r="326" spans="1:18" s="3" customFormat="1" ht="15" customHeight="1" thickBot="1" x14ac:dyDescent="0.3">
      <c r="A326" s="1025"/>
      <c r="B326" s="1088"/>
      <c r="C326" s="1019"/>
      <c r="D326" s="1060"/>
      <c r="E326" s="637"/>
      <c r="F326" s="281"/>
      <c r="G326" s="1073"/>
      <c r="H326" s="1028"/>
      <c r="I326" s="1398"/>
      <c r="J326" s="377"/>
      <c r="K326" s="111" t="s">
        <v>19</v>
      </c>
      <c r="L326" s="126">
        <f>SUM(L323:L325)</f>
        <v>0</v>
      </c>
      <c r="M326" s="144"/>
      <c r="N326" s="145"/>
      <c r="O326" s="23"/>
    </row>
    <row r="327" spans="1:18" s="3" customFormat="1" ht="29.25" customHeight="1" x14ac:dyDescent="0.25">
      <c r="A327" s="1024" t="s">
        <v>58</v>
      </c>
      <c r="B327" s="1087" t="s">
        <v>16</v>
      </c>
      <c r="C327" s="1018" t="s">
        <v>16</v>
      </c>
      <c r="D327" s="1059" t="s">
        <v>179</v>
      </c>
      <c r="E327" s="559"/>
      <c r="F327" s="442" t="s">
        <v>180</v>
      </c>
      <c r="G327" s="1072" t="s">
        <v>183</v>
      </c>
      <c r="H327" s="1027" t="s">
        <v>22</v>
      </c>
      <c r="I327" s="1396" t="s">
        <v>51</v>
      </c>
      <c r="J327" s="336"/>
      <c r="K327" s="334" t="s">
        <v>47</v>
      </c>
      <c r="L327" s="522">
        <v>80.099999999999994</v>
      </c>
      <c r="M327" s="555" t="s">
        <v>226</v>
      </c>
      <c r="N327" s="610" t="s">
        <v>63</v>
      </c>
      <c r="O327" s="609">
        <v>3</v>
      </c>
    </row>
    <row r="328" spans="1:18" s="3" customFormat="1" ht="15" customHeight="1" x14ac:dyDescent="0.25">
      <c r="A328" s="1024"/>
      <c r="B328" s="1087"/>
      <c r="C328" s="1018"/>
      <c r="D328" s="1059"/>
      <c r="E328" s="559"/>
      <c r="F328" s="442"/>
      <c r="G328" s="1072"/>
      <c r="H328" s="1027"/>
      <c r="I328" s="1397"/>
      <c r="J328" s="204"/>
      <c r="K328" s="91" t="s">
        <v>48</v>
      </c>
      <c r="L328" s="523"/>
      <c r="M328" s="611"/>
      <c r="N328" s="224"/>
      <c r="O328" s="225"/>
    </row>
    <row r="329" spans="1:18" s="3" customFormat="1" ht="15" customHeight="1" thickBot="1" x14ac:dyDescent="0.3">
      <c r="A329" s="1024"/>
      <c r="B329" s="1087"/>
      <c r="C329" s="1018"/>
      <c r="D329" s="1059"/>
      <c r="E329" s="559"/>
      <c r="F329" s="442"/>
      <c r="G329" s="1072"/>
      <c r="H329" s="1027"/>
      <c r="I329" s="1397"/>
      <c r="J329" s="204"/>
      <c r="K329" s="110" t="s">
        <v>111</v>
      </c>
      <c r="L329" s="259">
        <v>10</v>
      </c>
      <c r="M329" s="611"/>
      <c r="N329" s="224"/>
      <c r="O329" s="225"/>
    </row>
    <row r="330" spans="1:18" s="3" customFormat="1" ht="15" customHeight="1" thickBot="1" x14ac:dyDescent="0.3">
      <c r="A330" s="1024"/>
      <c r="B330" s="1087"/>
      <c r="C330" s="1018"/>
      <c r="D330" s="1059"/>
      <c r="E330" s="616"/>
      <c r="F330" s="442"/>
      <c r="G330" s="1072"/>
      <c r="H330" s="1027"/>
      <c r="I330" s="1398"/>
      <c r="J330" s="547"/>
      <c r="K330" s="520" t="s">
        <v>19</v>
      </c>
      <c r="L330" s="341">
        <f>SUM(L327:L329)</f>
        <v>90.1</v>
      </c>
      <c r="M330" s="626"/>
      <c r="N330" s="627"/>
      <c r="O330" s="628"/>
    </row>
    <row r="331" spans="1:18" s="3" customFormat="1" ht="28.5" customHeight="1" x14ac:dyDescent="0.25">
      <c r="A331" s="1023" t="s">
        <v>58</v>
      </c>
      <c r="B331" s="1086" t="s">
        <v>16</v>
      </c>
      <c r="C331" s="1017" t="s">
        <v>16</v>
      </c>
      <c r="D331" s="1058" t="s">
        <v>181</v>
      </c>
      <c r="E331" s="618"/>
      <c r="F331" s="429" t="s">
        <v>182</v>
      </c>
      <c r="G331" s="1071" t="s">
        <v>183</v>
      </c>
      <c r="H331" s="1026" t="s">
        <v>22</v>
      </c>
      <c r="I331" s="1067" t="s">
        <v>51</v>
      </c>
      <c r="J331" s="385"/>
      <c r="K331" s="90" t="s">
        <v>47</v>
      </c>
      <c r="L331" s="522">
        <v>15</v>
      </c>
      <c r="M331" s="629" t="s">
        <v>227</v>
      </c>
      <c r="N331" s="630" t="s">
        <v>63</v>
      </c>
      <c r="O331" s="631">
        <v>3</v>
      </c>
      <c r="R331" s="681"/>
    </row>
    <row r="332" spans="1:18" s="3" customFormat="1" ht="15" customHeight="1" x14ac:dyDescent="0.25">
      <c r="A332" s="1024"/>
      <c r="B332" s="1087"/>
      <c r="C332" s="1018"/>
      <c r="D332" s="1059"/>
      <c r="E332" s="616"/>
      <c r="F332" s="442"/>
      <c r="G332" s="1072"/>
      <c r="H332" s="1027"/>
      <c r="I332" s="1068"/>
      <c r="J332" s="204"/>
      <c r="K332" s="91" t="s">
        <v>48</v>
      </c>
      <c r="L332" s="523"/>
      <c r="M332" s="143"/>
      <c r="N332" s="92"/>
      <c r="O332" s="30"/>
    </row>
    <row r="333" spans="1:18" s="3" customFormat="1" ht="15" customHeight="1" thickBot="1" x14ac:dyDescent="0.3">
      <c r="A333" s="1024"/>
      <c r="B333" s="1087"/>
      <c r="C333" s="1018"/>
      <c r="D333" s="1059"/>
      <c r="E333" s="616"/>
      <c r="F333" s="442"/>
      <c r="G333" s="1072"/>
      <c r="H333" s="1027"/>
      <c r="I333" s="1068"/>
      <c r="J333" s="204"/>
      <c r="K333" s="110" t="s">
        <v>111</v>
      </c>
      <c r="L333" s="259">
        <v>3</v>
      </c>
      <c r="M333" s="143"/>
      <c r="N333" s="92"/>
      <c r="O333" s="30"/>
    </row>
    <row r="334" spans="1:18" s="3" customFormat="1" ht="15" customHeight="1" thickBot="1" x14ac:dyDescent="0.3">
      <c r="A334" s="1025"/>
      <c r="B334" s="1088"/>
      <c r="C334" s="1019"/>
      <c r="D334" s="1060"/>
      <c r="E334" s="617"/>
      <c r="F334" s="281"/>
      <c r="G334" s="1073"/>
      <c r="H334" s="1028"/>
      <c r="I334" s="1069"/>
      <c r="J334" s="619"/>
      <c r="K334" s="111" t="s">
        <v>19</v>
      </c>
      <c r="L334" s="126">
        <f>SUM(L331:L333)</f>
        <v>18</v>
      </c>
      <c r="M334" s="144"/>
      <c r="N334" s="145"/>
      <c r="O334" s="23"/>
    </row>
    <row r="335" spans="1:18" s="3" customFormat="1" ht="15" customHeight="1" x14ac:dyDescent="0.25">
      <c r="A335" s="1024" t="s">
        <v>58</v>
      </c>
      <c r="B335" s="1087" t="s">
        <v>16</v>
      </c>
      <c r="C335" s="1018" t="s">
        <v>16</v>
      </c>
      <c r="D335" s="1059" t="s">
        <v>335</v>
      </c>
      <c r="E335" s="641"/>
      <c r="F335" s="1115" t="s">
        <v>336</v>
      </c>
      <c r="G335" s="1072" t="s">
        <v>183</v>
      </c>
      <c r="H335" s="1027" t="s">
        <v>22</v>
      </c>
      <c r="I335" s="1068" t="s">
        <v>51</v>
      </c>
      <c r="J335" s="336"/>
      <c r="K335" s="334" t="s">
        <v>47</v>
      </c>
      <c r="L335" s="524">
        <v>19.899999999999999</v>
      </c>
      <c r="M335" s="674" t="s">
        <v>337</v>
      </c>
      <c r="N335" s="610" t="s">
        <v>63</v>
      </c>
      <c r="O335" s="675">
        <v>1</v>
      </c>
    </row>
    <row r="336" spans="1:18" s="3" customFormat="1" ht="15" customHeight="1" x14ac:dyDescent="0.25">
      <c r="A336" s="1024"/>
      <c r="B336" s="1087"/>
      <c r="C336" s="1018"/>
      <c r="D336" s="1059"/>
      <c r="E336" s="641"/>
      <c r="F336" s="1115"/>
      <c r="G336" s="1072"/>
      <c r="H336" s="1027"/>
      <c r="I336" s="1068"/>
      <c r="J336" s="204"/>
      <c r="K336" s="91" t="s">
        <v>48</v>
      </c>
      <c r="L336" s="523"/>
      <c r="M336" s="143"/>
      <c r="N336" s="92"/>
      <c r="O336" s="30"/>
    </row>
    <row r="337" spans="1:18" s="3" customFormat="1" ht="15" customHeight="1" thickBot="1" x14ac:dyDescent="0.3">
      <c r="A337" s="1024"/>
      <c r="B337" s="1087"/>
      <c r="C337" s="1018"/>
      <c r="D337" s="1059"/>
      <c r="E337" s="641"/>
      <c r="F337" s="1115"/>
      <c r="G337" s="1072"/>
      <c r="H337" s="1027"/>
      <c r="I337" s="1068"/>
      <c r="J337" s="204"/>
      <c r="K337" s="110" t="s">
        <v>111</v>
      </c>
      <c r="L337" s="259">
        <v>0</v>
      </c>
      <c r="M337" s="143"/>
      <c r="N337" s="92"/>
      <c r="O337" s="30"/>
      <c r="R337" s="681"/>
    </row>
    <row r="338" spans="1:18" s="3" customFormat="1" ht="15" customHeight="1" thickBot="1" x14ac:dyDescent="0.3">
      <c r="A338" s="1025"/>
      <c r="B338" s="1088"/>
      <c r="C338" s="1019"/>
      <c r="D338" s="1060"/>
      <c r="E338" s="642"/>
      <c r="F338" s="1094"/>
      <c r="G338" s="1073"/>
      <c r="H338" s="1028"/>
      <c r="I338" s="1069"/>
      <c r="J338" s="643"/>
      <c r="K338" s="111" t="s">
        <v>19</v>
      </c>
      <c r="L338" s="126">
        <f>SUM(L335:L337)</f>
        <v>19.899999999999999</v>
      </c>
      <c r="M338" s="153"/>
      <c r="N338" s="149"/>
      <c r="O338" s="25"/>
    </row>
    <row r="339" spans="1:18" s="3" customFormat="1" ht="22.5" customHeight="1" x14ac:dyDescent="0.25">
      <c r="A339" s="210" t="s">
        <v>58</v>
      </c>
      <c r="B339" s="302" t="s">
        <v>16</v>
      </c>
      <c r="C339" s="76" t="s">
        <v>16</v>
      </c>
      <c r="D339" s="44" t="s">
        <v>349</v>
      </c>
      <c r="E339" s="821"/>
      <c r="F339" s="1093" t="s">
        <v>350</v>
      </c>
      <c r="G339" s="1072" t="s">
        <v>183</v>
      </c>
      <c r="H339" s="1027" t="s">
        <v>22</v>
      </c>
      <c r="I339" s="1396" t="s">
        <v>51</v>
      </c>
      <c r="J339" s="824"/>
      <c r="K339" s="334" t="s">
        <v>47</v>
      </c>
      <c r="L339" s="522">
        <v>0</v>
      </c>
      <c r="M339" s="831" t="s">
        <v>351</v>
      </c>
      <c r="N339" s="832" t="s">
        <v>53</v>
      </c>
      <c r="O339" s="833">
        <v>70</v>
      </c>
    </row>
    <row r="340" spans="1:18" s="3" customFormat="1" ht="17.25" customHeight="1" x14ac:dyDescent="0.25">
      <c r="A340" s="211"/>
      <c r="B340" s="303"/>
      <c r="C340" s="77"/>
      <c r="D340" s="45"/>
      <c r="E340" s="822"/>
      <c r="F340" s="1115"/>
      <c r="G340" s="1072"/>
      <c r="H340" s="1027"/>
      <c r="I340" s="1397"/>
      <c r="J340" s="825"/>
      <c r="K340" s="91" t="s">
        <v>48</v>
      </c>
      <c r="L340" s="523">
        <v>0</v>
      </c>
      <c r="M340" s="157"/>
      <c r="N340" s="150"/>
      <c r="O340" s="158"/>
    </row>
    <row r="341" spans="1:18" s="3" customFormat="1" ht="19.5" customHeight="1" thickBot="1" x14ac:dyDescent="0.3">
      <c r="A341" s="211"/>
      <c r="B341" s="303"/>
      <c r="C341" s="77"/>
      <c r="D341" s="45"/>
      <c r="E341" s="822"/>
      <c r="F341" s="819"/>
      <c r="G341" s="1072"/>
      <c r="H341" s="1027"/>
      <c r="I341" s="1397"/>
      <c r="J341" s="825"/>
      <c r="K341" s="110" t="s">
        <v>111</v>
      </c>
      <c r="L341" s="259"/>
      <c r="M341" s="157"/>
      <c r="N341" s="150"/>
      <c r="O341" s="158"/>
    </row>
    <row r="342" spans="1:18" s="3" customFormat="1" ht="20.25" customHeight="1" thickBot="1" x14ac:dyDescent="0.3">
      <c r="A342" s="212"/>
      <c r="B342" s="304"/>
      <c r="C342" s="78"/>
      <c r="D342" s="46"/>
      <c r="E342" s="823"/>
      <c r="F342" s="820"/>
      <c r="G342" s="1073"/>
      <c r="H342" s="1028"/>
      <c r="I342" s="1398"/>
      <c r="J342" s="826"/>
      <c r="K342" s="111" t="s">
        <v>19</v>
      </c>
      <c r="L342" s="126">
        <f>SUM(L339:L341)</f>
        <v>0</v>
      </c>
      <c r="M342" s="420"/>
      <c r="N342" s="156"/>
      <c r="O342" s="378"/>
    </row>
    <row r="343" spans="1:18" s="3" customFormat="1" ht="27" customHeight="1" x14ac:dyDescent="0.25">
      <c r="A343" s="210" t="s">
        <v>58</v>
      </c>
      <c r="B343" s="1409" t="s">
        <v>16</v>
      </c>
      <c r="C343" s="76" t="s">
        <v>16</v>
      </c>
      <c r="D343" s="44" t="s">
        <v>377</v>
      </c>
      <c r="E343" s="992"/>
      <c r="F343" s="1093" t="s">
        <v>378</v>
      </c>
      <c r="G343" s="1072" t="s">
        <v>370</v>
      </c>
      <c r="H343" s="1027" t="s">
        <v>22</v>
      </c>
      <c r="I343" s="1396" t="s">
        <v>51</v>
      </c>
      <c r="J343" s="992"/>
      <c r="K343" s="90" t="s">
        <v>47</v>
      </c>
      <c r="L343" s="522">
        <v>20</v>
      </c>
      <c r="M343" s="250" t="s">
        <v>379</v>
      </c>
      <c r="N343" s="239" t="s">
        <v>63</v>
      </c>
      <c r="O343" s="1439">
        <v>13</v>
      </c>
    </row>
    <row r="344" spans="1:18" s="3" customFormat="1" ht="21.75" customHeight="1" x14ac:dyDescent="0.25">
      <c r="A344" s="211"/>
      <c r="B344" s="421"/>
      <c r="C344" s="77"/>
      <c r="D344" s="45"/>
      <c r="E344" s="993"/>
      <c r="F344" s="1115"/>
      <c r="G344" s="1072"/>
      <c r="H344" s="1027"/>
      <c r="I344" s="1397"/>
      <c r="J344" s="993"/>
      <c r="K344" s="91" t="s">
        <v>48</v>
      </c>
      <c r="L344" s="523">
        <v>0</v>
      </c>
      <c r="M344" s="143" t="s">
        <v>380</v>
      </c>
      <c r="N344" s="1000" t="s">
        <v>63</v>
      </c>
      <c r="O344" s="1440">
        <v>1</v>
      </c>
    </row>
    <row r="345" spans="1:18" s="3" customFormat="1" ht="17.25" customHeight="1" x14ac:dyDescent="0.25">
      <c r="A345" s="211"/>
      <c r="B345" s="421"/>
      <c r="C345" s="77"/>
      <c r="D345" s="45"/>
      <c r="E345" s="993"/>
      <c r="F345" s="1001"/>
      <c r="G345" s="1072"/>
      <c r="H345" s="1027"/>
      <c r="I345" s="1397"/>
      <c r="J345" s="993"/>
      <c r="K345" s="91" t="s">
        <v>111</v>
      </c>
      <c r="L345" s="523">
        <v>0</v>
      </c>
      <c r="M345" s="143"/>
      <c r="N345" s="92"/>
      <c r="O345" s="229"/>
    </row>
    <row r="346" spans="1:18" s="3" customFormat="1" ht="18" customHeight="1" thickBot="1" x14ac:dyDescent="0.3">
      <c r="A346" s="212"/>
      <c r="B346" s="1436"/>
      <c r="C346" s="78"/>
      <c r="D346" s="46"/>
      <c r="E346" s="994"/>
      <c r="F346" s="1002"/>
      <c r="G346" s="1073"/>
      <c r="H346" s="1028"/>
      <c r="I346" s="1398"/>
      <c r="J346" s="994"/>
      <c r="K346" s="729" t="s">
        <v>19</v>
      </c>
      <c r="L346" s="220">
        <f>SUM(L343:L345)</f>
        <v>20</v>
      </c>
      <c r="M346" s="420"/>
      <c r="N346" s="156"/>
      <c r="O346" s="57"/>
    </row>
    <row r="347" spans="1:18" s="3" customFormat="1" ht="27.75" customHeight="1" thickBot="1" x14ac:dyDescent="0.3">
      <c r="A347" s="210" t="s">
        <v>58</v>
      </c>
      <c r="B347" s="1409" t="s">
        <v>16</v>
      </c>
      <c r="C347" s="76" t="s">
        <v>16</v>
      </c>
      <c r="D347" s="1410" t="s">
        <v>368</v>
      </c>
      <c r="E347" s="1003"/>
      <c r="F347" s="1411" t="s">
        <v>369</v>
      </c>
      <c r="G347" s="1230" t="s">
        <v>370</v>
      </c>
      <c r="H347" s="1026" t="s">
        <v>22</v>
      </c>
      <c r="I347" s="1412" t="s">
        <v>51</v>
      </c>
      <c r="J347" s="992"/>
      <c r="K347" s="1413" t="s">
        <v>47</v>
      </c>
      <c r="L347" s="1414">
        <v>0</v>
      </c>
      <c r="M347" s="1415" t="s">
        <v>371</v>
      </c>
      <c r="N347" s="1416" t="s">
        <v>53</v>
      </c>
      <c r="O347" s="1417">
        <v>0.18</v>
      </c>
    </row>
    <row r="348" spans="1:18" s="3" customFormat="1" ht="23.25" customHeight="1" x14ac:dyDescent="0.25">
      <c r="A348" s="211"/>
      <c r="B348" s="421"/>
      <c r="C348" s="77"/>
      <c r="D348" s="45"/>
      <c r="E348" s="1003"/>
      <c r="F348" s="1418"/>
      <c r="G348" s="1231"/>
      <c r="H348" s="1027"/>
      <c r="I348" s="1412"/>
      <c r="J348" s="993"/>
      <c r="K348" s="1419" t="s">
        <v>48</v>
      </c>
      <c r="L348" s="1420">
        <v>0</v>
      </c>
      <c r="M348" s="1421"/>
      <c r="N348" s="1422"/>
      <c r="O348" s="1423"/>
    </row>
    <row r="349" spans="1:18" s="3" customFormat="1" ht="23.25" customHeight="1" thickBot="1" x14ac:dyDescent="0.3">
      <c r="A349" s="211"/>
      <c r="B349" s="421"/>
      <c r="C349" s="77"/>
      <c r="D349" s="45"/>
      <c r="E349" s="1003"/>
      <c r="F349" s="1418"/>
      <c r="G349" s="1231"/>
      <c r="H349" s="1027"/>
      <c r="I349" s="1412"/>
      <c r="J349" s="993"/>
      <c r="K349" s="1424" t="s">
        <v>111</v>
      </c>
      <c r="L349" s="1425">
        <v>0</v>
      </c>
      <c r="M349" s="1421"/>
      <c r="N349" s="1422"/>
      <c r="O349" s="1423"/>
    </row>
    <row r="350" spans="1:18" s="3" customFormat="1" ht="22.5" customHeight="1" thickBot="1" x14ac:dyDescent="0.3">
      <c r="A350" s="211"/>
      <c r="B350" s="421"/>
      <c r="C350" s="77"/>
      <c r="D350" s="45"/>
      <c r="E350" s="1003"/>
      <c r="F350" s="1426"/>
      <c r="G350" s="1232"/>
      <c r="H350" s="1028"/>
      <c r="I350" s="1412"/>
      <c r="J350" s="994"/>
      <c r="K350" s="111" t="s">
        <v>19</v>
      </c>
      <c r="L350" s="1427">
        <f>SUM(L347:L349)</f>
        <v>0</v>
      </c>
      <c r="M350" s="1428"/>
      <c r="N350" s="1429"/>
      <c r="O350" s="1430"/>
    </row>
    <row r="351" spans="1:18" s="3" customFormat="1" ht="21" customHeight="1" thickBot="1" x14ac:dyDescent="0.3">
      <c r="A351" s="210" t="s">
        <v>58</v>
      </c>
      <c r="B351" s="1409" t="s">
        <v>16</v>
      </c>
      <c r="C351" s="76" t="s">
        <v>16</v>
      </c>
      <c r="D351" s="1410" t="s">
        <v>372</v>
      </c>
      <c r="E351" s="993"/>
      <c r="F351" s="1411" t="s">
        <v>373</v>
      </c>
      <c r="G351" s="1071" t="s">
        <v>370</v>
      </c>
      <c r="H351" s="1026" t="s">
        <v>22</v>
      </c>
      <c r="I351" s="1412"/>
      <c r="J351" s="1004"/>
      <c r="K351" s="1413" t="s">
        <v>47</v>
      </c>
      <c r="L351" s="1414">
        <v>0</v>
      </c>
      <c r="M351" s="1415" t="s">
        <v>374</v>
      </c>
      <c r="N351" s="1416" t="s">
        <v>63</v>
      </c>
      <c r="O351" s="1417" t="s">
        <v>91</v>
      </c>
    </row>
    <row r="352" spans="1:18" s="3" customFormat="1" ht="23.25" customHeight="1" x14ac:dyDescent="0.25">
      <c r="A352" s="211"/>
      <c r="B352" s="421"/>
      <c r="C352" s="77"/>
      <c r="D352" s="45"/>
      <c r="E352" s="993"/>
      <c r="F352" s="1418"/>
      <c r="G352" s="1072"/>
      <c r="H352" s="1027"/>
      <c r="I352" s="1412"/>
      <c r="J352" s="1004"/>
      <c r="K352" s="1419" t="s">
        <v>48</v>
      </c>
      <c r="L352" s="1420">
        <v>0</v>
      </c>
      <c r="M352" s="1421"/>
      <c r="N352" s="1422"/>
      <c r="O352" s="1423"/>
    </row>
    <row r="353" spans="1:19" s="3" customFormat="1" ht="22.5" customHeight="1" thickBot="1" x14ac:dyDescent="0.3">
      <c r="A353" s="211"/>
      <c r="B353" s="421"/>
      <c r="C353" s="77"/>
      <c r="D353" s="45"/>
      <c r="E353" s="993"/>
      <c r="F353" s="1418"/>
      <c r="G353" s="1072"/>
      <c r="H353" s="1027"/>
      <c r="I353" s="1412"/>
      <c r="J353" s="1004"/>
      <c r="K353" s="1424" t="s">
        <v>111</v>
      </c>
      <c r="L353" s="1425">
        <v>0</v>
      </c>
      <c r="M353" s="1421"/>
      <c r="N353" s="1422"/>
      <c r="O353" s="1423"/>
    </row>
    <row r="354" spans="1:19" s="3" customFormat="1" ht="22.5" customHeight="1" thickBot="1" x14ac:dyDescent="0.3">
      <c r="A354" s="211"/>
      <c r="B354" s="421"/>
      <c r="C354" s="77"/>
      <c r="D354" s="45"/>
      <c r="E354" s="993"/>
      <c r="F354" s="1426"/>
      <c r="G354" s="1073"/>
      <c r="H354" s="1028"/>
      <c r="I354" s="1412"/>
      <c r="J354" s="1004"/>
      <c r="K354" s="111" t="s">
        <v>19</v>
      </c>
      <c r="L354" s="1427">
        <f>SUM(L351:L353)</f>
        <v>0</v>
      </c>
      <c r="M354" s="1428"/>
      <c r="N354" s="1429"/>
      <c r="O354" s="1430"/>
    </row>
    <row r="355" spans="1:19" s="3" customFormat="1" ht="26.25" customHeight="1" x14ac:dyDescent="0.25">
      <c r="A355" s="210" t="s">
        <v>58</v>
      </c>
      <c r="B355" s="1409" t="s">
        <v>16</v>
      </c>
      <c r="C355" s="76" t="s">
        <v>16</v>
      </c>
      <c r="D355" s="1410" t="s">
        <v>375</v>
      </c>
      <c r="E355" s="992"/>
      <c r="F355" s="1411" t="s">
        <v>376</v>
      </c>
      <c r="G355" s="1071" t="s">
        <v>183</v>
      </c>
      <c r="H355" s="1026" t="s">
        <v>22</v>
      </c>
      <c r="I355" s="1412"/>
      <c r="J355" s="995"/>
      <c r="K355" s="1419" t="s">
        <v>47</v>
      </c>
      <c r="L355" s="1420">
        <v>0</v>
      </c>
      <c r="M355" s="1415" t="s">
        <v>371</v>
      </c>
      <c r="N355" s="1416" t="s">
        <v>53</v>
      </c>
      <c r="O355" s="1417">
        <v>0.22</v>
      </c>
    </row>
    <row r="356" spans="1:19" s="3" customFormat="1" ht="20.25" customHeight="1" x14ac:dyDescent="0.25">
      <c r="A356" s="211"/>
      <c r="B356" s="421"/>
      <c r="C356" s="77"/>
      <c r="D356" s="45"/>
      <c r="E356" s="993"/>
      <c r="F356" s="1418"/>
      <c r="G356" s="1072"/>
      <c r="H356" s="1027"/>
      <c r="I356" s="1412"/>
      <c r="J356" s="1004"/>
      <c r="K356" s="1431" t="s">
        <v>48</v>
      </c>
      <c r="L356" s="1432">
        <v>0</v>
      </c>
      <c r="M356" s="1433"/>
      <c r="N356" s="1434"/>
      <c r="O356" s="1435"/>
    </row>
    <row r="357" spans="1:19" s="3" customFormat="1" ht="20.25" customHeight="1" x14ac:dyDescent="0.25">
      <c r="A357" s="211"/>
      <c r="B357" s="421"/>
      <c r="C357" s="77"/>
      <c r="D357" s="45"/>
      <c r="E357" s="993"/>
      <c r="F357" s="1001"/>
      <c r="G357" s="1072"/>
      <c r="H357" s="1027"/>
      <c r="I357" s="1412"/>
      <c r="J357" s="1004"/>
      <c r="K357" s="1431" t="s">
        <v>111</v>
      </c>
      <c r="L357" s="1432">
        <v>0</v>
      </c>
      <c r="M357" s="143"/>
      <c r="N357" s="92"/>
      <c r="O357" s="229"/>
    </row>
    <row r="358" spans="1:19" s="3" customFormat="1" ht="23.25" customHeight="1" thickBot="1" x14ac:dyDescent="0.3">
      <c r="A358" s="212"/>
      <c r="B358" s="1436"/>
      <c r="C358" s="78"/>
      <c r="D358" s="46"/>
      <c r="E358" s="994"/>
      <c r="F358" s="1002"/>
      <c r="G358" s="1073"/>
      <c r="H358" s="1028"/>
      <c r="I358" s="1437"/>
      <c r="J358" s="996"/>
      <c r="K358" s="729" t="s">
        <v>19</v>
      </c>
      <c r="L358" s="1438">
        <f>SUM(L355:L357)</f>
        <v>0</v>
      </c>
      <c r="M358" s="420"/>
      <c r="N358" s="156"/>
      <c r="O358" s="57"/>
    </row>
    <row r="359" spans="1:19" s="3" customFormat="1" ht="15" customHeight="1" thickBot="1" x14ac:dyDescent="0.3">
      <c r="A359" s="1023" t="s">
        <v>58</v>
      </c>
      <c r="B359" s="1086" t="s">
        <v>16</v>
      </c>
      <c r="C359" s="1017" t="s">
        <v>18</v>
      </c>
      <c r="D359" s="1217" t="s">
        <v>299</v>
      </c>
      <c r="E359" s="1218"/>
      <c r="F359" s="1219"/>
      <c r="G359" s="1071" t="s">
        <v>184</v>
      </c>
      <c r="H359" s="1026" t="s">
        <v>22</v>
      </c>
      <c r="I359" s="1067" t="s">
        <v>51</v>
      </c>
      <c r="J359" s="1147" t="s">
        <v>50</v>
      </c>
      <c r="K359" s="505" t="s">
        <v>47</v>
      </c>
      <c r="L359" s="231">
        <f>L363+L367+L371+L375</f>
        <v>1210</v>
      </c>
      <c r="M359" s="151"/>
      <c r="N359" s="152"/>
      <c r="O359" s="32"/>
      <c r="P359" s="681"/>
      <c r="Q359" s="681"/>
      <c r="R359" s="681"/>
      <c r="S359" s="681"/>
    </row>
    <row r="360" spans="1:19" s="3" customFormat="1" ht="15" customHeight="1" thickBot="1" x14ac:dyDescent="0.3">
      <c r="A360" s="1024"/>
      <c r="B360" s="1087"/>
      <c r="C360" s="1018"/>
      <c r="D360" s="1220"/>
      <c r="E360" s="1221"/>
      <c r="F360" s="1222"/>
      <c r="G360" s="1072"/>
      <c r="H360" s="1027"/>
      <c r="I360" s="1068"/>
      <c r="J360" s="1148"/>
      <c r="K360" s="506" t="s">
        <v>48</v>
      </c>
      <c r="L360" s="490">
        <f>L364+L368+L372+L376</f>
        <v>0</v>
      </c>
      <c r="M360" s="153"/>
      <c r="N360" s="149"/>
      <c r="O360" s="25"/>
    </row>
    <row r="361" spans="1:19" s="3" customFormat="1" ht="21.75" customHeight="1" thickBot="1" x14ac:dyDescent="0.3">
      <c r="A361" s="1024"/>
      <c r="B361" s="1087"/>
      <c r="C361" s="1018"/>
      <c r="D361" s="1220"/>
      <c r="E361" s="1221"/>
      <c r="F361" s="1222"/>
      <c r="G361" s="1072"/>
      <c r="H361" s="1027"/>
      <c r="I361" s="1068"/>
      <c r="J361" s="1148"/>
      <c r="K361" s="505" t="s">
        <v>111</v>
      </c>
      <c r="L361" s="231">
        <f>L365+L369+L373+L377</f>
        <v>133.5</v>
      </c>
      <c r="M361" s="82"/>
      <c r="N361" s="152"/>
      <c r="O361" s="84"/>
    </row>
    <row r="362" spans="1:19" s="3" customFormat="1" ht="26.25" customHeight="1" thickBot="1" x14ac:dyDescent="0.3">
      <c r="A362" s="1025"/>
      <c r="B362" s="1088"/>
      <c r="C362" s="1019"/>
      <c r="D362" s="1223"/>
      <c r="E362" s="1224"/>
      <c r="F362" s="1225"/>
      <c r="G362" s="1073"/>
      <c r="H362" s="1028"/>
      <c r="I362" s="1069"/>
      <c r="J362" s="1149"/>
      <c r="K362" s="120" t="s">
        <v>19</v>
      </c>
      <c r="L362" s="214">
        <f>SUM(L359:L361)</f>
        <v>1343.5</v>
      </c>
      <c r="M362" s="877"/>
      <c r="N362" s="154"/>
      <c r="O362" s="418"/>
    </row>
    <row r="363" spans="1:19" s="3" customFormat="1" ht="25.5" customHeight="1" x14ac:dyDescent="0.25">
      <c r="A363" s="1023" t="s">
        <v>58</v>
      </c>
      <c r="B363" s="1086" t="s">
        <v>16</v>
      </c>
      <c r="C363" s="1017" t="s">
        <v>18</v>
      </c>
      <c r="D363" s="1058" t="s">
        <v>16</v>
      </c>
      <c r="E363" s="720"/>
      <c r="F363" s="1160" t="s">
        <v>185</v>
      </c>
      <c r="G363" s="1071" t="s">
        <v>184</v>
      </c>
      <c r="H363" s="1126" t="s">
        <v>22</v>
      </c>
      <c r="I363" s="1471" t="s">
        <v>51</v>
      </c>
      <c r="J363" s="859"/>
      <c r="K363" s="90" t="s">
        <v>47</v>
      </c>
      <c r="L363" s="522">
        <v>300</v>
      </c>
      <c r="M363" s="1247" t="s">
        <v>242</v>
      </c>
      <c r="N363" s="1399" t="s">
        <v>46</v>
      </c>
      <c r="O363" s="876">
        <v>8500</v>
      </c>
    </row>
    <row r="364" spans="1:19" s="3" customFormat="1" ht="15.75" customHeight="1" x14ac:dyDescent="0.25">
      <c r="A364" s="1024"/>
      <c r="B364" s="1087"/>
      <c r="C364" s="1018"/>
      <c r="D364" s="1059"/>
      <c r="E364" s="721"/>
      <c r="F364" s="1161"/>
      <c r="G364" s="1072"/>
      <c r="H364" s="1127"/>
      <c r="I364" s="1412"/>
      <c r="J364" s="860"/>
      <c r="K364" s="91" t="s">
        <v>48</v>
      </c>
      <c r="L364" s="523"/>
      <c r="M364" s="1248"/>
      <c r="N364" s="1400"/>
      <c r="O364" s="101"/>
    </row>
    <row r="365" spans="1:19" s="3" customFormat="1" ht="14.25" customHeight="1" thickBot="1" x14ac:dyDescent="0.3">
      <c r="A365" s="1024"/>
      <c r="B365" s="1087"/>
      <c r="C365" s="1018"/>
      <c r="D365" s="1059"/>
      <c r="E365" s="721"/>
      <c r="F365" s="1161"/>
      <c r="G365" s="1072"/>
      <c r="H365" s="1127"/>
      <c r="I365" s="1412"/>
      <c r="J365" s="336"/>
      <c r="K365" s="871" t="s">
        <v>111</v>
      </c>
      <c r="L365" s="872">
        <v>0</v>
      </c>
      <c r="M365" s="102"/>
      <c r="N365" s="92"/>
      <c r="O365" s="229"/>
    </row>
    <row r="366" spans="1:19" s="3" customFormat="1" ht="16.5" customHeight="1" thickBot="1" x14ac:dyDescent="0.3">
      <c r="A366" s="1025"/>
      <c r="B366" s="1088"/>
      <c r="C366" s="1019"/>
      <c r="D366" s="1060"/>
      <c r="E366" s="722"/>
      <c r="F366" s="1162"/>
      <c r="G366" s="1073"/>
      <c r="H366" s="1128"/>
      <c r="I366" s="1412"/>
      <c r="J366" s="377"/>
      <c r="K366" s="111" t="s">
        <v>19</v>
      </c>
      <c r="L366" s="231">
        <f>SUM(L363:L365)</f>
        <v>300</v>
      </c>
      <c r="M366" s="100"/>
      <c r="N366" s="145"/>
      <c r="O366" s="361"/>
    </row>
    <row r="367" spans="1:19" s="3" customFormat="1" ht="18.75" customHeight="1" thickBot="1" x14ac:dyDescent="0.3">
      <c r="A367" s="1024" t="s">
        <v>58</v>
      </c>
      <c r="B367" s="1087" t="s">
        <v>16</v>
      </c>
      <c r="C367" s="1018" t="s">
        <v>18</v>
      </c>
      <c r="D367" s="1059" t="s">
        <v>18</v>
      </c>
      <c r="E367" s="721"/>
      <c r="F367" s="1161" t="s">
        <v>298</v>
      </c>
      <c r="G367" s="1072" t="s">
        <v>184</v>
      </c>
      <c r="H367" s="1026" t="s">
        <v>22</v>
      </c>
      <c r="I367" s="1412"/>
      <c r="J367" s="385"/>
      <c r="K367" s="90" t="s">
        <v>47</v>
      </c>
      <c r="L367" s="807">
        <v>800</v>
      </c>
      <c r="M367" s="873"/>
      <c r="N367" s="874"/>
      <c r="O367" s="875"/>
    </row>
    <row r="368" spans="1:19" s="3" customFormat="1" ht="21" customHeight="1" thickBot="1" x14ac:dyDescent="0.3">
      <c r="A368" s="1024"/>
      <c r="B368" s="1087"/>
      <c r="C368" s="1018"/>
      <c r="D368" s="1059"/>
      <c r="E368" s="559"/>
      <c r="F368" s="1161"/>
      <c r="G368" s="1072"/>
      <c r="H368" s="1027"/>
      <c r="I368" s="1412"/>
      <c r="J368" s="204"/>
      <c r="K368" s="91" t="s">
        <v>48</v>
      </c>
      <c r="L368" s="676"/>
      <c r="M368" s="799" t="s">
        <v>246</v>
      </c>
      <c r="N368" s="478" t="s">
        <v>247</v>
      </c>
      <c r="O368" s="798">
        <v>2.66</v>
      </c>
    </row>
    <row r="369" spans="1:18" s="3" customFormat="1" ht="18" customHeight="1" thickBot="1" x14ac:dyDescent="0.3">
      <c r="A369" s="1024"/>
      <c r="B369" s="1087"/>
      <c r="C369" s="1018"/>
      <c r="D369" s="1059"/>
      <c r="E369" s="559"/>
      <c r="F369" s="1161"/>
      <c r="G369" s="1072"/>
      <c r="H369" s="1027"/>
      <c r="I369" s="1412"/>
      <c r="J369" s="204"/>
      <c r="K369" s="110" t="s">
        <v>111</v>
      </c>
      <c r="L369" s="677">
        <v>133.5</v>
      </c>
      <c r="M369" s="151"/>
      <c r="N369" s="152"/>
      <c r="O369" s="32"/>
    </row>
    <row r="370" spans="1:18" s="3" customFormat="1" ht="24" customHeight="1" thickBot="1" x14ac:dyDescent="0.3">
      <c r="A370" s="1025"/>
      <c r="B370" s="1088"/>
      <c r="C370" s="1019"/>
      <c r="D370" s="1060"/>
      <c r="E370" s="559"/>
      <c r="F370" s="1161"/>
      <c r="G370" s="1073"/>
      <c r="H370" s="1028"/>
      <c r="I370" s="1412"/>
      <c r="J370" s="377"/>
      <c r="K370" s="111" t="s">
        <v>19</v>
      </c>
      <c r="L370" s="678">
        <f>SUM(L367:L369)</f>
        <v>933.5</v>
      </c>
      <c r="M370" s="144"/>
      <c r="N370" s="145"/>
      <c r="O370" s="23"/>
    </row>
    <row r="371" spans="1:18" s="3" customFormat="1" ht="24" customHeight="1" thickBot="1" x14ac:dyDescent="0.3">
      <c r="A371" s="1023" t="s">
        <v>58</v>
      </c>
      <c r="B371" s="1086" t="s">
        <v>16</v>
      </c>
      <c r="C371" s="1017" t="s">
        <v>18</v>
      </c>
      <c r="D371" s="1058" t="s">
        <v>58</v>
      </c>
      <c r="E371" s="992"/>
      <c r="F371" s="1160" t="s">
        <v>186</v>
      </c>
      <c r="G371" s="1071" t="s">
        <v>184</v>
      </c>
      <c r="H371" s="1026" t="s">
        <v>22</v>
      </c>
      <c r="I371" s="1412"/>
      <c r="J371" s="548"/>
      <c r="K371" s="362" t="s">
        <v>47</v>
      </c>
      <c r="L371" s="1452">
        <v>100</v>
      </c>
      <c r="M371" s="1453" t="s">
        <v>244</v>
      </c>
      <c r="N371" s="478" t="s">
        <v>53</v>
      </c>
      <c r="O371" s="990">
        <v>1.6</v>
      </c>
      <c r="R371" s="681"/>
    </row>
    <row r="372" spans="1:18" s="3" customFormat="1" ht="14.25" customHeight="1" thickBot="1" x14ac:dyDescent="0.3">
      <c r="A372" s="1024"/>
      <c r="B372" s="1087"/>
      <c r="C372" s="1018"/>
      <c r="D372" s="1059"/>
      <c r="E372" s="993"/>
      <c r="F372" s="1161"/>
      <c r="G372" s="1072"/>
      <c r="H372" s="1027"/>
      <c r="I372" s="1412"/>
      <c r="J372" s="384"/>
      <c r="K372" s="335" t="s">
        <v>48</v>
      </c>
      <c r="L372" s="679"/>
      <c r="M372" s="668"/>
      <c r="N372" s="486"/>
      <c r="O372" s="487"/>
    </row>
    <row r="373" spans="1:18" s="3" customFormat="1" ht="24" customHeight="1" thickBot="1" x14ac:dyDescent="0.3">
      <c r="A373" s="1024"/>
      <c r="B373" s="1087"/>
      <c r="C373" s="1018"/>
      <c r="D373" s="1059"/>
      <c r="E373" s="993"/>
      <c r="F373" s="1161"/>
      <c r="G373" s="1072"/>
      <c r="H373" s="1027"/>
      <c r="I373" s="1412"/>
      <c r="J373" s="669"/>
      <c r="K373" s="491" t="s">
        <v>111</v>
      </c>
      <c r="L373" s="677"/>
      <c r="M373" s="157"/>
      <c r="N373" s="150"/>
      <c r="O373" s="158"/>
    </row>
    <row r="374" spans="1:18" s="3" customFormat="1" ht="34.5" customHeight="1" thickBot="1" x14ac:dyDescent="0.3">
      <c r="A374" s="1025"/>
      <c r="B374" s="1088"/>
      <c r="C374" s="1019"/>
      <c r="D374" s="1060"/>
      <c r="E374" s="994"/>
      <c r="F374" s="434"/>
      <c r="G374" s="1073"/>
      <c r="H374" s="1028"/>
      <c r="I374" s="1437"/>
      <c r="J374" s="339"/>
      <c r="K374" s="111" t="s">
        <v>19</v>
      </c>
      <c r="L374" s="678">
        <f>SUM(L371:L373)</f>
        <v>100</v>
      </c>
      <c r="M374" s="144"/>
      <c r="N374" s="145"/>
      <c r="O374" s="23"/>
    </row>
    <row r="375" spans="1:18" s="3" customFormat="1" ht="16.5" customHeight="1" thickBot="1" x14ac:dyDescent="0.3">
      <c r="A375" s="1023" t="s">
        <v>58</v>
      </c>
      <c r="B375" s="1086" t="s">
        <v>16</v>
      </c>
      <c r="C375" s="1017" t="s">
        <v>18</v>
      </c>
      <c r="D375" s="1058" t="s">
        <v>60</v>
      </c>
      <c r="E375" s="992"/>
      <c r="F375" s="1160" t="s">
        <v>297</v>
      </c>
      <c r="G375" s="1071" t="s">
        <v>184</v>
      </c>
      <c r="H375" s="1026" t="s">
        <v>22</v>
      </c>
      <c r="I375" s="98"/>
      <c r="J375" s="385"/>
      <c r="K375" s="90" t="s">
        <v>47</v>
      </c>
      <c r="L375" s="326">
        <v>10</v>
      </c>
      <c r="M375" s="386" t="s">
        <v>245</v>
      </c>
      <c r="N375" s="387" t="s">
        <v>46</v>
      </c>
      <c r="O375" s="388">
        <v>1</v>
      </c>
    </row>
    <row r="376" spans="1:18" s="3" customFormat="1" ht="18" customHeight="1" thickBot="1" x14ac:dyDescent="0.3">
      <c r="A376" s="1024"/>
      <c r="B376" s="1087"/>
      <c r="C376" s="1018"/>
      <c r="D376" s="1059"/>
      <c r="E376" s="993"/>
      <c r="F376" s="1161"/>
      <c r="G376" s="1072"/>
      <c r="H376" s="1027"/>
      <c r="I376" s="99"/>
      <c r="J376" s="204"/>
      <c r="K376" s="91" t="s">
        <v>48</v>
      </c>
      <c r="L376" s="259"/>
      <c r="M376" s="143"/>
      <c r="N376" s="92"/>
      <c r="O376" s="30"/>
    </row>
    <row r="377" spans="1:18" s="3" customFormat="1" ht="17.25" customHeight="1" thickBot="1" x14ac:dyDescent="0.3">
      <c r="A377" s="1024"/>
      <c r="B377" s="1087"/>
      <c r="C377" s="1018"/>
      <c r="D377" s="1059"/>
      <c r="E377" s="993"/>
      <c r="F377" s="1161"/>
      <c r="G377" s="1072"/>
      <c r="H377" s="1027"/>
      <c r="I377" s="99"/>
      <c r="J377" s="204"/>
      <c r="K377" s="110" t="s">
        <v>111</v>
      </c>
      <c r="L377" s="280">
        <v>0</v>
      </c>
      <c r="M377" s="143"/>
      <c r="N377" s="92"/>
      <c r="O377" s="30"/>
    </row>
    <row r="378" spans="1:18" s="3" customFormat="1" ht="16.5" customHeight="1" thickBot="1" x14ac:dyDescent="0.3">
      <c r="A378" s="1025"/>
      <c r="B378" s="1088"/>
      <c r="C378" s="1019"/>
      <c r="D378" s="1060"/>
      <c r="E378" s="994"/>
      <c r="F378" s="1162"/>
      <c r="G378" s="1073"/>
      <c r="H378" s="1028"/>
      <c r="I378" s="138"/>
      <c r="J378" s="996"/>
      <c r="K378" s="111" t="s">
        <v>19</v>
      </c>
      <c r="L378" s="126">
        <f>SUM(L375:L377)</f>
        <v>10</v>
      </c>
      <c r="M378" s="144"/>
      <c r="N378" s="145"/>
      <c r="O378" s="23"/>
    </row>
    <row r="379" spans="1:18" s="3" customFormat="1" ht="26.25" customHeight="1" thickBot="1" x14ac:dyDescent="0.3">
      <c r="A379" s="1023" t="s">
        <v>58</v>
      </c>
      <c r="B379" s="1086" t="s">
        <v>16</v>
      </c>
      <c r="C379" s="1017" t="s">
        <v>58</v>
      </c>
      <c r="D379" s="1173" t="s">
        <v>296</v>
      </c>
      <c r="E379" s="1174"/>
      <c r="F379" s="1175"/>
      <c r="G379" s="1071" t="s">
        <v>193</v>
      </c>
      <c r="H379" s="1126" t="s">
        <v>22</v>
      </c>
      <c r="I379" s="1067" t="s">
        <v>51</v>
      </c>
      <c r="J379" s="1147" t="s">
        <v>50</v>
      </c>
      <c r="K379" s="90" t="s">
        <v>47</v>
      </c>
      <c r="L379" s="325">
        <f>L383</f>
        <v>10</v>
      </c>
      <c r="M379" s="243" t="s">
        <v>248</v>
      </c>
      <c r="N379" s="239" t="s">
        <v>53</v>
      </c>
      <c r="O379" s="244">
        <v>15</v>
      </c>
    </row>
    <row r="380" spans="1:18" s="3" customFormat="1" ht="18" customHeight="1" thickBot="1" x14ac:dyDescent="0.3">
      <c r="A380" s="1024"/>
      <c r="B380" s="1087"/>
      <c r="C380" s="1018"/>
      <c r="D380" s="1176"/>
      <c r="E380" s="1177"/>
      <c r="F380" s="1178"/>
      <c r="G380" s="1072"/>
      <c r="H380" s="1127"/>
      <c r="I380" s="1068"/>
      <c r="J380" s="1148"/>
      <c r="K380" s="91" t="s">
        <v>48</v>
      </c>
      <c r="L380" s="126"/>
      <c r="M380" s="1169" t="s">
        <v>249</v>
      </c>
      <c r="N380" s="316" t="s">
        <v>53</v>
      </c>
      <c r="O380" s="1122">
        <v>15</v>
      </c>
    </row>
    <row r="381" spans="1:18" s="3" customFormat="1" ht="27" customHeight="1" thickBot="1" x14ac:dyDescent="0.3">
      <c r="A381" s="1024"/>
      <c r="B381" s="1087"/>
      <c r="C381" s="1018"/>
      <c r="D381" s="1176"/>
      <c r="E381" s="1177"/>
      <c r="F381" s="1178"/>
      <c r="G381" s="1072"/>
      <c r="H381" s="1127"/>
      <c r="I381" s="1068"/>
      <c r="J381" s="1148"/>
      <c r="K381" s="110" t="s">
        <v>111</v>
      </c>
      <c r="L381" s="126">
        <f>L384</f>
        <v>0</v>
      </c>
      <c r="M381" s="1170"/>
      <c r="N381" s="437"/>
      <c r="O381" s="1123"/>
    </row>
    <row r="382" spans="1:18" s="3" customFormat="1" ht="15" customHeight="1" thickBot="1" x14ac:dyDescent="0.3">
      <c r="A382" s="1025"/>
      <c r="B382" s="1088"/>
      <c r="C382" s="1019"/>
      <c r="D382" s="1179"/>
      <c r="E382" s="1180"/>
      <c r="F382" s="1181"/>
      <c r="G382" s="1072"/>
      <c r="H382" s="1127"/>
      <c r="I382" s="1068"/>
      <c r="J382" s="1148"/>
      <c r="K382" s="121" t="s">
        <v>19</v>
      </c>
      <c r="L382" s="215">
        <f>SUM(L379:L381)</f>
        <v>10</v>
      </c>
      <c r="M382" s="438"/>
      <c r="N382" s="439"/>
      <c r="O382" s="440"/>
    </row>
    <row r="383" spans="1:18" s="3" customFormat="1" ht="16.5" customHeight="1" x14ac:dyDescent="0.25">
      <c r="A383" s="592" t="s">
        <v>58</v>
      </c>
      <c r="B383" s="573" t="s">
        <v>16</v>
      </c>
      <c r="C383" s="565" t="s">
        <v>58</v>
      </c>
      <c r="D383" s="44" t="s">
        <v>16</v>
      </c>
      <c r="E383" s="430"/>
      <c r="F383" s="1093" t="s">
        <v>296</v>
      </c>
      <c r="G383" s="1072"/>
      <c r="H383" s="1127"/>
      <c r="I383" s="1068"/>
      <c r="J383" s="1148"/>
      <c r="K383" s="63" t="s">
        <v>47</v>
      </c>
      <c r="L383" s="526">
        <v>10</v>
      </c>
      <c r="M383" s="431"/>
      <c r="N383" s="432"/>
      <c r="O383" s="433"/>
    </row>
    <row r="384" spans="1:18" s="3" customFormat="1" ht="17.25" customHeight="1" thickBot="1" x14ac:dyDescent="0.3">
      <c r="A384" s="699"/>
      <c r="B384" s="698"/>
      <c r="C384" s="697"/>
      <c r="D384" s="45"/>
      <c r="E384" s="430"/>
      <c r="F384" s="1115"/>
      <c r="G384" s="1072"/>
      <c r="H384" s="1127"/>
      <c r="I384" s="1068"/>
      <c r="J384" s="1148"/>
      <c r="K384" s="88" t="s">
        <v>111</v>
      </c>
      <c r="L384" s="412"/>
      <c r="M384" s="431"/>
      <c r="N384" s="432"/>
      <c r="O384" s="433"/>
    </row>
    <row r="385" spans="1:15" s="3" customFormat="1" ht="13.5" customHeight="1" thickBot="1" x14ac:dyDescent="0.3">
      <c r="A385" s="592"/>
      <c r="B385" s="573"/>
      <c r="C385" s="565"/>
      <c r="D385" s="434"/>
      <c r="E385" s="430"/>
      <c r="F385" s="1094"/>
      <c r="G385" s="1073"/>
      <c r="H385" s="1128"/>
      <c r="I385" s="1069"/>
      <c r="J385" s="1149"/>
      <c r="K385" s="97" t="s">
        <v>19</v>
      </c>
      <c r="L385" s="126">
        <f>SUM(L383)</f>
        <v>10</v>
      </c>
      <c r="M385" s="435"/>
      <c r="N385" s="441"/>
      <c r="O385" s="436"/>
    </row>
    <row r="386" spans="1:15" s="3" customFormat="1" ht="15" customHeight="1" thickBot="1" x14ac:dyDescent="0.3">
      <c r="A386" s="210" t="s">
        <v>58</v>
      </c>
      <c r="B386" s="302" t="s">
        <v>16</v>
      </c>
      <c r="C386" s="76" t="s">
        <v>60</v>
      </c>
      <c r="D386" s="1173" t="s">
        <v>171</v>
      </c>
      <c r="E386" s="1174"/>
      <c r="F386" s="1175"/>
      <c r="G386" s="1071" t="s">
        <v>194</v>
      </c>
      <c r="H386" s="1026" t="s">
        <v>22</v>
      </c>
      <c r="I386" s="1067" t="s">
        <v>51</v>
      </c>
      <c r="J386" s="1124" t="s">
        <v>50</v>
      </c>
      <c r="K386" s="112" t="s">
        <v>47</v>
      </c>
      <c r="L386" s="231">
        <f>L390</f>
        <v>0</v>
      </c>
      <c r="M386" s="151"/>
      <c r="N386" s="152"/>
      <c r="O386" s="32"/>
    </row>
    <row r="387" spans="1:15" s="3" customFormat="1" ht="15" customHeight="1" thickBot="1" x14ac:dyDescent="0.3">
      <c r="A387" s="211"/>
      <c r="B387" s="303"/>
      <c r="C387" s="77"/>
      <c r="D387" s="1176"/>
      <c r="E387" s="1177"/>
      <c r="F387" s="1178"/>
      <c r="G387" s="1072"/>
      <c r="H387" s="1027"/>
      <c r="I387" s="1068"/>
      <c r="J387" s="1125"/>
      <c r="K387" s="489" t="s">
        <v>48</v>
      </c>
      <c r="L387" s="220">
        <f>L391</f>
        <v>300</v>
      </c>
      <c r="M387" s="143"/>
      <c r="N387" s="92"/>
      <c r="O387" s="30"/>
    </row>
    <row r="388" spans="1:15" s="3" customFormat="1" ht="15" customHeight="1" thickBot="1" x14ac:dyDescent="0.3">
      <c r="A388" s="211"/>
      <c r="B388" s="303"/>
      <c r="C388" s="77"/>
      <c r="D388" s="1176"/>
      <c r="E388" s="1177"/>
      <c r="F388" s="1178"/>
      <c r="G388" s="1072"/>
      <c r="H388" s="1027"/>
      <c r="I388" s="1068"/>
      <c r="J388" s="473"/>
      <c r="K388" s="505" t="s">
        <v>111</v>
      </c>
      <c r="L388" s="231">
        <f>L392</f>
        <v>0</v>
      </c>
      <c r="M388" s="143"/>
      <c r="N388" s="92"/>
      <c r="O388" s="30"/>
    </row>
    <row r="389" spans="1:15" s="3" customFormat="1" ht="15" customHeight="1" thickBot="1" x14ac:dyDescent="0.3">
      <c r="A389" s="212"/>
      <c r="B389" s="304"/>
      <c r="C389" s="78"/>
      <c r="D389" s="1179"/>
      <c r="E389" s="1180"/>
      <c r="F389" s="1181"/>
      <c r="G389" s="1072"/>
      <c r="H389" s="1027"/>
      <c r="I389" s="1068"/>
      <c r="J389" s="725"/>
      <c r="K389" s="120" t="s">
        <v>19</v>
      </c>
      <c r="L389" s="214">
        <f>SUM(L386:L388)</f>
        <v>300</v>
      </c>
      <c r="M389" s="144"/>
      <c r="N389" s="145"/>
      <c r="O389" s="23"/>
    </row>
    <row r="390" spans="1:15" s="3" customFormat="1" ht="30.75" customHeight="1" thickBot="1" x14ac:dyDescent="0.3">
      <c r="A390" s="1023" t="s">
        <v>58</v>
      </c>
      <c r="B390" s="302" t="s">
        <v>16</v>
      </c>
      <c r="C390" s="76" t="s">
        <v>60</v>
      </c>
      <c r="D390" s="44" t="s">
        <v>16</v>
      </c>
      <c r="E390" s="774"/>
      <c r="F390" s="1129" t="s">
        <v>187</v>
      </c>
      <c r="G390" s="1072"/>
      <c r="H390" s="1027"/>
      <c r="I390" s="1068"/>
      <c r="J390" s="337"/>
      <c r="K390" s="335" t="s">
        <v>47</v>
      </c>
      <c r="L390" s="741"/>
      <c r="M390" s="1212" t="s">
        <v>250</v>
      </c>
      <c r="N390" s="1445" t="s">
        <v>46</v>
      </c>
      <c r="O390" s="1447"/>
    </row>
    <row r="391" spans="1:15" s="3" customFormat="1" ht="15" customHeight="1" thickBot="1" x14ac:dyDescent="0.3">
      <c r="A391" s="1024"/>
      <c r="B391" s="303"/>
      <c r="C391" s="77"/>
      <c r="D391" s="45"/>
      <c r="E391" s="775"/>
      <c r="F391" s="1130"/>
      <c r="G391" s="1072"/>
      <c r="H391" s="1027"/>
      <c r="I391" s="1068"/>
      <c r="J391" s="338"/>
      <c r="K391" s="334" t="s">
        <v>48</v>
      </c>
      <c r="L391" s="259">
        <v>300</v>
      </c>
      <c r="M391" s="1170"/>
      <c r="N391" s="1446"/>
      <c r="O391" s="1448"/>
    </row>
    <row r="392" spans="1:15" s="3" customFormat="1" ht="24.75" customHeight="1" thickBot="1" x14ac:dyDescent="0.3">
      <c r="A392" s="1024"/>
      <c r="B392" s="303"/>
      <c r="C392" s="77"/>
      <c r="D392" s="45"/>
      <c r="E392" s="775"/>
      <c r="F392" s="1130"/>
      <c r="G392" s="1072"/>
      <c r="H392" s="1027"/>
      <c r="I392" s="1068"/>
      <c r="J392" s="338"/>
      <c r="K392" s="110" t="s">
        <v>111</v>
      </c>
      <c r="L392" s="260"/>
      <c r="M392" s="245" t="s">
        <v>251</v>
      </c>
      <c r="N392" s="246" t="s">
        <v>46</v>
      </c>
      <c r="O392" s="225">
        <v>1</v>
      </c>
    </row>
    <row r="393" spans="1:15" s="3" customFormat="1" ht="15" customHeight="1" thickBot="1" x14ac:dyDescent="0.3">
      <c r="A393" s="1025"/>
      <c r="B393" s="304"/>
      <c r="C393" s="78"/>
      <c r="D393" s="46"/>
      <c r="E393" s="776"/>
      <c r="F393" s="1131"/>
      <c r="G393" s="1073"/>
      <c r="H393" s="1028"/>
      <c r="I393" s="1069"/>
      <c r="J393" s="780"/>
      <c r="K393" s="111" t="s">
        <v>19</v>
      </c>
      <c r="L393" s="126">
        <f>SUM(L390:L392)</f>
        <v>300</v>
      </c>
      <c r="M393" s="435"/>
      <c r="N393" s="441"/>
      <c r="O393" s="23"/>
    </row>
    <row r="394" spans="1:15" s="3" customFormat="1" ht="17.25" customHeight="1" thickBot="1" x14ac:dyDescent="0.3">
      <c r="A394" s="1023" t="s">
        <v>58</v>
      </c>
      <c r="B394" s="1086" t="s">
        <v>16</v>
      </c>
      <c r="C394" s="1017" t="s">
        <v>84</v>
      </c>
      <c r="D394" s="1173" t="s">
        <v>172</v>
      </c>
      <c r="E394" s="1174"/>
      <c r="F394" s="1175"/>
      <c r="G394" s="1071" t="s">
        <v>195</v>
      </c>
      <c r="H394" s="1026" t="s">
        <v>22</v>
      </c>
      <c r="I394" s="1067" t="s">
        <v>51</v>
      </c>
      <c r="J394" s="1124" t="s">
        <v>50</v>
      </c>
      <c r="K394" s="112" t="s">
        <v>47</v>
      </c>
      <c r="L394" s="325">
        <f>L398+L402+L406</f>
        <v>93</v>
      </c>
      <c r="M394" s="237"/>
      <c r="N394" s="238"/>
      <c r="O394" s="244"/>
    </row>
    <row r="395" spans="1:15" s="3" customFormat="1" ht="15" customHeight="1" thickBot="1" x14ac:dyDescent="0.3">
      <c r="A395" s="1024"/>
      <c r="B395" s="1087"/>
      <c r="C395" s="1018"/>
      <c r="D395" s="1176"/>
      <c r="E395" s="1177"/>
      <c r="F395" s="1178"/>
      <c r="G395" s="1072"/>
      <c r="H395" s="1027"/>
      <c r="I395" s="1068"/>
      <c r="J395" s="1125"/>
      <c r="K395" s="113" t="s">
        <v>48</v>
      </c>
      <c r="L395" s="126">
        <f>L399+L403+L407</f>
        <v>400</v>
      </c>
      <c r="M395" s="620"/>
      <c r="N395" s="92"/>
      <c r="O395" s="30"/>
    </row>
    <row r="396" spans="1:15" s="3" customFormat="1" ht="15" customHeight="1" thickBot="1" x14ac:dyDescent="0.3">
      <c r="A396" s="1024"/>
      <c r="B396" s="1087"/>
      <c r="C396" s="1018"/>
      <c r="D396" s="1176"/>
      <c r="E396" s="1177"/>
      <c r="F396" s="1178"/>
      <c r="G396" s="1072"/>
      <c r="H396" s="1027"/>
      <c r="I396" s="1068"/>
      <c r="J396" s="1125"/>
      <c r="K396" s="113" t="s">
        <v>111</v>
      </c>
      <c r="L396" s="126">
        <f>L400+L404+L408</f>
        <v>0</v>
      </c>
      <c r="M396" s="143"/>
      <c r="N396" s="92"/>
      <c r="O396" s="30"/>
    </row>
    <row r="397" spans="1:15" s="3" customFormat="1" ht="15" customHeight="1" thickBot="1" x14ac:dyDescent="0.3">
      <c r="A397" s="1025"/>
      <c r="B397" s="1088"/>
      <c r="C397" s="1019"/>
      <c r="D397" s="1179"/>
      <c r="E397" s="1180"/>
      <c r="F397" s="1181"/>
      <c r="G397" s="1073"/>
      <c r="H397" s="1028"/>
      <c r="I397" s="1068"/>
      <c r="J397" s="1182"/>
      <c r="K397" s="114" t="s">
        <v>19</v>
      </c>
      <c r="L397" s="215">
        <f>SUM(L394:L396)</f>
        <v>493</v>
      </c>
      <c r="M397" s="144"/>
      <c r="N397" s="145"/>
      <c r="O397" s="23"/>
    </row>
    <row r="398" spans="1:15" s="3" customFormat="1" ht="24" customHeight="1" thickBot="1" x14ac:dyDescent="0.3">
      <c r="A398" s="1023" t="s">
        <v>58</v>
      </c>
      <c r="B398" s="1086" t="s">
        <v>16</v>
      </c>
      <c r="C398" s="1017" t="s">
        <v>84</v>
      </c>
      <c r="D398" s="1058" t="s">
        <v>16</v>
      </c>
      <c r="E398" s="992"/>
      <c r="F398" s="1093" t="s">
        <v>188</v>
      </c>
      <c r="G398" s="1071" t="s">
        <v>195</v>
      </c>
      <c r="H398" s="1026" t="s">
        <v>22</v>
      </c>
      <c r="I398" s="1068"/>
      <c r="J398" s="337"/>
      <c r="K398" s="90" t="s">
        <v>47</v>
      </c>
      <c r="L398" s="326">
        <v>0</v>
      </c>
      <c r="M398" s="529" t="s">
        <v>253</v>
      </c>
      <c r="N398" s="805" t="s">
        <v>46</v>
      </c>
      <c r="O398" s="806">
        <v>15</v>
      </c>
    </row>
    <row r="399" spans="1:15" s="3" customFormat="1" ht="15" customHeight="1" thickBot="1" x14ac:dyDescent="0.3">
      <c r="A399" s="1024"/>
      <c r="B399" s="1087"/>
      <c r="C399" s="1018"/>
      <c r="D399" s="1059"/>
      <c r="E399" s="993"/>
      <c r="F399" s="1115"/>
      <c r="G399" s="1072"/>
      <c r="H399" s="1027"/>
      <c r="I399" s="1068"/>
      <c r="J399" s="338"/>
      <c r="K399" s="91" t="s">
        <v>48</v>
      </c>
      <c r="L399" s="259">
        <v>300</v>
      </c>
      <c r="M399" s="143"/>
      <c r="N399" s="92"/>
      <c r="O399" s="30"/>
    </row>
    <row r="400" spans="1:15" s="3" customFormat="1" ht="15" customHeight="1" thickBot="1" x14ac:dyDescent="0.3">
      <c r="A400" s="1024"/>
      <c r="B400" s="1087"/>
      <c r="C400" s="1018"/>
      <c r="D400" s="1059"/>
      <c r="E400" s="993"/>
      <c r="F400" s="1115"/>
      <c r="G400" s="1072"/>
      <c r="H400" s="1027"/>
      <c r="I400" s="1068"/>
      <c r="J400" s="338"/>
      <c r="K400" s="110" t="s">
        <v>111</v>
      </c>
      <c r="L400" s="259"/>
      <c r="M400" s="143"/>
      <c r="N400" s="92"/>
      <c r="O400" s="30"/>
    </row>
    <row r="401" spans="1:17" s="3" customFormat="1" ht="15" customHeight="1" thickBot="1" x14ac:dyDescent="0.3">
      <c r="A401" s="1025"/>
      <c r="B401" s="1088"/>
      <c r="C401" s="1019"/>
      <c r="D401" s="1060"/>
      <c r="E401" s="994"/>
      <c r="F401" s="1094"/>
      <c r="G401" s="1073"/>
      <c r="H401" s="1028"/>
      <c r="I401" s="1068"/>
      <c r="J401" s="339"/>
      <c r="K401" s="111" t="s">
        <v>19</v>
      </c>
      <c r="L401" s="126">
        <f>SUM(L398:L400)</f>
        <v>300</v>
      </c>
      <c r="M401" s="144"/>
      <c r="N401" s="145"/>
      <c r="O401" s="23"/>
    </row>
    <row r="402" spans="1:17" s="3" customFormat="1" ht="15" customHeight="1" thickBot="1" x14ac:dyDescent="0.3">
      <c r="A402" s="1023" t="s">
        <v>58</v>
      </c>
      <c r="B402" s="1086" t="s">
        <v>16</v>
      </c>
      <c r="C402" s="1017" t="s">
        <v>84</v>
      </c>
      <c r="D402" s="1058" t="s">
        <v>18</v>
      </c>
      <c r="E402" s="992"/>
      <c r="F402" s="1093" t="s">
        <v>189</v>
      </c>
      <c r="G402" s="1071" t="s">
        <v>195</v>
      </c>
      <c r="H402" s="1026" t="s">
        <v>22</v>
      </c>
      <c r="I402" s="1068"/>
      <c r="J402" s="548"/>
      <c r="K402" s="335" t="s">
        <v>47</v>
      </c>
      <c r="L402" s="326">
        <v>0</v>
      </c>
      <c r="M402" s="670" t="s">
        <v>252</v>
      </c>
      <c r="N402" s="671" t="s">
        <v>46</v>
      </c>
      <c r="O402" s="672">
        <v>10</v>
      </c>
    </row>
    <row r="403" spans="1:17" s="3" customFormat="1" ht="15" customHeight="1" thickBot="1" x14ac:dyDescent="0.3">
      <c r="A403" s="1024"/>
      <c r="B403" s="1087"/>
      <c r="C403" s="1018"/>
      <c r="D403" s="1059"/>
      <c r="E403" s="993"/>
      <c r="F403" s="1115"/>
      <c r="G403" s="1072"/>
      <c r="H403" s="1027"/>
      <c r="I403" s="1068"/>
      <c r="J403" s="283"/>
      <c r="K403" s="335" t="s">
        <v>48</v>
      </c>
      <c r="L403" s="326">
        <v>100</v>
      </c>
      <c r="M403" s="668"/>
      <c r="N403" s="486"/>
      <c r="O403" s="487"/>
      <c r="Q403" s="681"/>
    </row>
    <row r="404" spans="1:17" s="3" customFormat="1" ht="15" customHeight="1" thickBot="1" x14ac:dyDescent="0.3">
      <c r="A404" s="1024"/>
      <c r="B404" s="1087"/>
      <c r="C404" s="1018"/>
      <c r="D404" s="1059"/>
      <c r="E404" s="993"/>
      <c r="F404" s="1115"/>
      <c r="G404" s="1072"/>
      <c r="H404" s="1027"/>
      <c r="I404" s="1068"/>
      <c r="J404" s="669"/>
      <c r="K404" s="491" t="s">
        <v>111</v>
      </c>
      <c r="L404" s="259"/>
      <c r="M404" s="157"/>
      <c r="N404" s="150"/>
      <c r="O404" s="158"/>
    </row>
    <row r="405" spans="1:17" s="3" customFormat="1" ht="15" customHeight="1" thickBot="1" x14ac:dyDescent="0.3">
      <c r="A405" s="1025"/>
      <c r="B405" s="1088"/>
      <c r="C405" s="1019"/>
      <c r="D405" s="1060"/>
      <c r="E405" s="994"/>
      <c r="F405" s="1094"/>
      <c r="G405" s="1073"/>
      <c r="H405" s="1028"/>
      <c r="I405" s="1068"/>
      <c r="J405" s="339"/>
      <c r="K405" s="111" t="s">
        <v>19</v>
      </c>
      <c r="L405" s="126">
        <f>SUM(L402:L404)</f>
        <v>100</v>
      </c>
      <c r="M405" s="144"/>
      <c r="N405" s="145"/>
      <c r="O405" s="23"/>
    </row>
    <row r="406" spans="1:17" s="3" customFormat="1" ht="30" customHeight="1" thickBot="1" x14ac:dyDescent="0.3">
      <c r="A406" s="1023" t="s">
        <v>58</v>
      </c>
      <c r="B406" s="1086" t="s">
        <v>16</v>
      </c>
      <c r="C406" s="1017" t="s">
        <v>84</v>
      </c>
      <c r="D406" s="1058" t="s">
        <v>58</v>
      </c>
      <c r="E406" s="992"/>
      <c r="F406" s="1132" t="s">
        <v>295</v>
      </c>
      <c r="G406" s="1071" t="s">
        <v>195</v>
      </c>
      <c r="H406" s="1026" t="s">
        <v>22</v>
      </c>
      <c r="I406" s="1068"/>
      <c r="J406" s="336"/>
      <c r="K406" s="334" t="s">
        <v>47</v>
      </c>
      <c r="L406" s="259">
        <v>93</v>
      </c>
      <c r="M406" s="342" t="s">
        <v>254</v>
      </c>
      <c r="N406" s="343" t="s">
        <v>46</v>
      </c>
      <c r="O406" s="549">
        <v>1</v>
      </c>
    </row>
    <row r="407" spans="1:17" s="3" customFormat="1" ht="15" customHeight="1" thickBot="1" x14ac:dyDescent="0.3">
      <c r="A407" s="1024"/>
      <c r="B407" s="1087"/>
      <c r="C407" s="1018"/>
      <c r="D407" s="1059"/>
      <c r="E407" s="993"/>
      <c r="F407" s="1133"/>
      <c r="G407" s="1072"/>
      <c r="H407" s="1027"/>
      <c r="I407" s="1068"/>
      <c r="J407" s="204"/>
      <c r="K407" s="91" t="s">
        <v>48</v>
      </c>
      <c r="L407" s="259"/>
      <c r="M407" s="245" t="s">
        <v>255</v>
      </c>
      <c r="N407" s="246" t="s">
        <v>46</v>
      </c>
      <c r="O407" s="333">
        <v>1</v>
      </c>
    </row>
    <row r="408" spans="1:17" s="3" customFormat="1" ht="11.25" customHeight="1" thickBot="1" x14ac:dyDescent="0.3">
      <c r="A408" s="1024"/>
      <c r="B408" s="1087"/>
      <c r="C408" s="1018"/>
      <c r="D408" s="1059"/>
      <c r="E408" s="993"/>
      <c r="F408" s="1133"/>
      <c r="G408" s="1072"/>
      <c r="H408" s="1027"/>
      <c r="I408" s="1068"/>
      <c r="J408" s="204"/>
      <c r="K408" s="110" t="s">
        <v>111</v>
      </c>
      <c r="L408" s="259"/>
      <c r="M408" s="143"/>
      <c r="N408" s="92"/>
      <c r="O408" s="30"/>
    </row>
    <row r="409" spans="1:17" s="3" customFormat="1" ht="15" customHeight="1" thickBot="1" x14ac:dyDescent="0.3">
      <c r="A409" s="1025"/>
      <c r="B409" s="1088"/>
      <c r="C409" s="1019"/>
      <c r="D409" s="1060"/>
      <c r="E409" s="994"/>
      <c r="F409" s="1134"/>
      <c r="G409" s="1073"/>
      <c r="H409" s="1028"/>
      <c r="I409" s="1069"/>
      <c r="J409" s="996"/>
      <c r="K409" s="111" t="s">
        <v>19</v>
      </c>
      <c r="L409" s="126">
        <f>SUM(L406:L408)</f>
        <v>93</v>
      </c>
      <c r="M409" s="144"/>
      <c r="N409" s="145"/>
      <c r="O409" s="23"/>
    </row>
    <row r="410" spans="1:17" s="3" customFormat="1" ht="15" customHeight="1" thickBot="1" x14ac:dyDescent="0.3">
      <c r="A410" s="1023" t="s">
        <v>58</v>
      </c>
      <c r="B410" s="1086" t="s">
        <v>16</v>
      </c>
      <c r="C410" s="1183" t="s">
        <v>123</v>
      </c>
      <c r="D410" s="1173" t="s">
        <v>294</v>
      </c>
      <c r="E410" s="1174"/>
      <c r="F410" s="1175"/>
      <c r="G410" s="1071" t="s">
        <v>196</v>
      </c>
      <c r="H410" s="1026" t="s">
        <v>22</v>
      </c>
      <c r="I410" s="1067" t="s">
        <v>51</v>
      </c>
      <c r="J410" s="1124" t="s">
        <v>50</v>
      </c>
      <c r="K410" s="112" t="s">
        <v>47</v>
      </c>
      <c r="L410" s="325">
        <f>L414+L418+L422</f>
        <v>325</v>
      </c>
      <c r="M410" s="151"/>
      <c r="N410" s="152"/>
      <c r="O410" s="32"/>
    </row>
    <row r="411" spans="1:17" s="3" customFormat="1" ht="15" customHeight="1" thickBot="1" x14ac:dyDescent="0.3">
      <c r="A411" s="1024"/>
      <c r="B411" s="1087"/>
      <c r="C411" s="1184"/>
      <c r="D411" s="1176"/>
      <c r="E411" s="1177"/>
      <c r="F411" s="1178"/>
      <c r="G411" s="1072"/>
      <c r="H411" s="1027"/>
      <c r="I411" s="1068"/>
      <c r="J411" s="1125"/>
      <c r="K411" s="113" t="s">
        <v>48</v>
      </c>
      <c r="L411" s="126">
        <f>L415+L419+L423</f>
        <v>0</v>
      </c>
      <c r="M411" s="143"/>
      <c r="N411" s="92"/>
      <c r="O411" s="30"/>
    </row>
    <row r="412" spans="1:17" s="3" customFormat="1" ht="15" customHeight="1" thickBot="1" x14ac:dyDescent="0.3">
      <c r="A412" s="1024"/>
      <c r="B412" s="1087"/>
      <c r="C412" s="1184"/>
      <c r="D412" s="1176"/>
      <c r="E412" s="1177"/>
      <c r="F412" s="1178"/>
      <c r="G412" s="1072"/>
      <c r="H412" s="1027"/>
      <c r="I412" s="1068"/>
      <c r="J412" s="575"/>
      <c r="K412" s="489" t="s">
        <v>111</v>
      </c>
      <c r="L412" s="279">
        <f>L416+L420+L424</f>
        <v>2.7</v>
      </c>
      <c r="M412" s="143"/>
      <c r="N412" s="92"/>
      <c r="O412" s="30"/>
    </row>
    <row r="413" spans="1:17" s="3" customFormat="1" ht="18.75" customHeight="1" thickBot="1" x14ac:dyDescent="0.3">
      <c r="A413" s="1025"/>
      <c r="B413" s="1088"/>
      <c r="C413" s="1185"/>
      <c r="D413" s="1179"/>
      <c r="E413" s="1180"/>
      <c r="F413" s="1181"/>
      <c r="G413" s="1073"/>
      <c r="H413" s="1028"/>
      <c r="I413" s="1068"/>
      <c r="J413" s="339"/>
      <c r="K413" s="121" t="s">
        <v>19</v>
      </c>
      <c r="L413" s="215">
        <f>SUM(L410:L412)</f>
        <v>327.7</v>
      </c>
      <c r="M413" s="144"/>
      <c r="N413" s="145"/>
      <c r="O413" s="23"/>
    </row>
    <row r="414" spans="1:17" s="3" customFormat="1" ht="24.75" customHeight="1" thickBot="1" x14ac:dyDescent="0.3">
      <c r="A414" s="1024" t="s">
        <v>58</v>
      </c>
      <c r="B414" s="1087" t="s">
        <v>16</v>
      </c>
      <c r="C414" s="1184" t="s">
        <v>123</v>
      </c>
      <c r="D414" s="1059" t="s">
        <v>16</v>
      </c>
      <c r="E414" s="559"/>
      <c r="F414" s="442" t="s">
        <v>190</v>
      </c>
      <c r="G414" s="1072" t="s">
        <v>196</v>
      </c>
      <c r="H414" s="1027" t="s">
        <v>22</v>
      </c>
      <c r="I414" s="1068"/>
      <c r="J414" s="337"/>
      <c r="K414" s="90" t="s">
        <v>47</v>
      </c>
      <c r="L414" s="326">
        <v>300</v>
      </c>
      <c r="M414" s="582" t="s">
        <v>229</v>
      </c>
      <c r="N414" s="242" t="s">
        <v>230</v>
      </c>
      <c r="O414" s="598">
        <v>468.5</v>
      </c>
    </row>
    <row r="415" spans="1:17" s="3" customFormat="1" ht="22.5" customHeight="1" thickBot="1" x14ac:dyDescent="0.3">
      <c r="A415" s="1024"/>
      <c r="B415" s="1087"/>
      <c r="C415" s="1184"/>
      <c r="D415" s="1059"/>
      <c r="E415" s="559"/>
      <c r="F415" s="442"/>
      <c r="G415" s="1072"/>
      <c r="H415" s="1027"/>
      <c r="I415" s="1068"/>
      <c r="J415" s="338"/>
      <c r="K415" s="91" t="s">
        <v>48</v>
      </c>
      <c r="L415" s="259">
        <v>0</v>
      </c>
      <c r="M415" s="509" t="s">
        <v>231</v>
      </c>
      <c r="N415" s="139" t="s">
        <v>46</v>
      </c>
      <c r="O415" s="172">
        <v>1</v>
      </c>
    </row>
    <row r="416" spans="1:17" s="3" customFormat="1" ht="15" customHeight="1" thickBot="1" x14ac:dyDescent="0.3">
      <c r="A416" s="1024"/>
      <c r="B416" s="1087"/>
      <c r="C416" s="1184"/>
      <c r="D416" s="1059"/>
      <c r="E416" s="559"/>
      <c r="F416" s="442"/>
      <c r="G416" s="1072"/>
      <c r="H416" s="1027"/>
      <c r="I416" s="1068"/>
      <c r="J416" s="338"/>
      <c r="K416" s="110" t="s">
        <v>111</v>
      </c>
      <c r="L416" s="280">
        <v>2.7</v>
      </c>
      <c r="M416" s="143"/>
      <c r="N416" s="92"/>
      <c r="O416" s="30"/>
    </row>
    <row r="417" spans="1:16" s="3" customFormat="1" ht="15" customHeight="1" thickBot="1" x14ac:dyDescent="0.3">
      <c r="A417" s="1024"/>
      <c r="B417" s="1087"/>
      <c r="C417" s="1184"/>
      <c r="D417" s="1059"/>
      <c r="E417" s="559"/>
      <c r="F417" s="442"/>
      <c r="G417" s="1072"/>
      <c r="H417" s="1027"/>
      <c r="I417" s="1068"/>
      <c r="J417" s="339"/>
      <c r="K417" s="111" t="s">
        <v>19</v>
      </c>
      <c r="L417" s="231">
        <f>SUM(L414:L416)</f>
        <v>302.7</v>
      </c>
      <c r="M417" s="144"/>
      <c r="N417" s="145"/>
      <c r="O417" s="23"/>
    </row>
    <row r="418" spans="1:16" s="3" customFormat="1" ht="48.75" customHeight="1" thickBot="1" x14ac:dyDescent="0.3">
      <c r="A418" s="1023" t="s">
        <v>58</v>
      </c>
      <c r="B418" s="1086" t="s">
        <v>16</v>
      </c>
      <c r="C418" s="1183" t="s">
        <v>123</v>
      </c>
      <c r="D418" s="1058" t="s">
        <v>18</v>
      </c>
      <c r="E418" s="744"/>
      <c r="F418" s="1093" t="s">
        <v>191</v>
      </c>
      <c r="G418" s="1071" t="s">
        <v>196</v>
      </c>
      <c r="H418" s="1026" t="s">
        <v>22</v>
      </c>
      <c r="I418" s="1068"/>
      <c r="J418" s="337"/>
      <c r="K418" s="335" t="s">
        <v>47</v>
      </c>
      <c r="L418" s="326">
        <v>15</v>
      </c>
      <c r="M418" s="243" t="s">
        <v>191</v>
      </c>
      <c r="N418" s="723" t="s">
        <v>46</v>
      </c>
      <c r="O418" s="340">
        <v>110</v>
      </c>
    </row>
    <row r="419" spans="1:16" s="3" customFormat="1" ht="15" customHeight="1" thickBot="1" x14ac:dyDescent="0.3">
      <c r="A419" s="1024"/>
      <c r="B419" s="1087"/>
      <c r="C419" s="1184"/>
      <c r="D419" s="1059"/>
      <c r="E419" s="745"/>
      <c r="F419" s="1115"/>
      <c r="G419" s="1072"/>
      <c r="H419" s="1027"/>
      <c r="I419" s="1068"/>
      <c r="J419" s="338"/>
      <c r="K419" s="491" t="s">
        <v>48</v>
      </c>
      <c r="L419" s="259">
        <v>0</v>
      </c>
      <c r="M419" s="143"/>
      <c r="N419" s="92"/>
      <c r="O419" s="30"/>
    </row>
    <row r="420" spans="1:16" s="3" customFormat="1" ht="15" customHeight="1" thickBot="1" x14ac:dyDescent="0.3">
      <c r="A420" s="1024"/>
      <c r="B420" s="1087"/>
      <c r="C420" s="1184"/>
      <c r="D420" s="1059"/>
      <c r="E420" s="745"/>
      <c r="F420" s="1115"/>
      <c r="G420" s="1072"/>
      <c r="H420" s="1027"/>
      <c r="I420" s="1068"/>
      <c r="J420" s="338"/>
      <c r="K420" s="335" t="s">
        <v>111</v>
      </c>
      <c r="L420" s="259"/>
      <c r="M420" s="143"/>
      <c r="N420" s="92"/>
      <c r="O420" s="30"/>
    </row>
    <row r="421" spans="1:16" s="3" customFormat="1" ht="15" customHeight="1" thickBot="1" x14ac:dyDescent="0.3">
      <c r="A421" s="1025"/>
      <c r="B421" s="1088"/>
      <c r="C421" s="1185"/>
      <c r="D421" s="1060"/>
      <c r="E421" s="746"/>
      <c r="F421" s="281"/>
      <c r="G421" s="1073"/>
      <c r="H421" s="1028"/>
      <c r="I421" s="1068"/>
      <c r="J421" s="339"/>
      <c r="K421" s="111" t="s">
        <v>19</v>
      </c>
      <c r="L421" s="231">
        <f>SUM(L418:L420)</f>
        <v>15</v>
      </c>
      <c r="M421" s="144"/>
      <c r="N421" s="145"/>
      <c r="O421" s="23"/>
    </row>
    <row r="422" spans="1:16" s="3" customFormat="1" ht="30" customHeight="1" thickBot="1" x14ac:dyDescent="0.3">
      <c r="A422" s="1023" t="s">
        <v>58</v>
      </c>
      <c r="B422" s="1086" t="s">
        <v>16</v>
      </c>
      <c r="C422" s="1183" t="s">
        <v>123</v>
      </c>
      <c r="D422" s="1058" t="s">
        <v>58</v>
      </c>
      <c r="E422" s="744"/>
      <c r="F422" s="429" t="s">
        <v>192</v>
      </c>
      <c r="G422" s="1071" t="s">
        <v>196</v>
      </c>
      <c r="H422" s="1026" t="s">
        <v>22</v>
      </c>
      <c r="I422" s="1068"/>
      <c r="J422" s="385"/>
      <c r="K422" s="90" t="s">
        <v>47</v>
      </c>
      <c r="L422" s="326">
        <v>10</v>
      </c>
      <c r="M422" s="728" t="s">
        <v>228</v>
      </c>
      <c r="N422" s="723" t="s">
        <v>46</v>
      </c>
      <c r="O422" s="724">
        <v>10</v>
      </c>
    </row>
    <row r="423" spans="1:16" s="3" customFormat="1" ht="15" customHeight="1" thickBot="1" x14ac:dyDescent="0.3">
      <c r="A423" s="1024"/>
      <c r="B423" s="1087"/>
      <c r="C423" s="1184"/>
      <c r="D423" s="1059"/>
      <c r="E423" s="745"/>
      <c r="F423" s="442"/>
      <c r="G423" s="1072"/>
      <c r="H423" s="1027"/>
      <c r="I423" s="1068"/>
      <c r="J423" s="204"/>
      <c r="K423" s="91" t="s">
        <v>48</v>
      </c>
      <c r="L423" s="259"/>
      <c r="M423" s="143"/>
      <c r="N423" s="92"/>
      <c r="O423" s="30"/>
    </row>
    <row r="424" spans="1:16" s="3" customFormat="1" ht="15" customHeight="1" thickBot="1" x14ac:dyDescent="0.3">
      <c r="A424" s="1024"/>
      <c r="B424" s="1087"/>
      <c r="C424" s="1184"/>
      <c r="D424" s="1059"/>
      <c r="E424" s="745"/>
      <c r="F424" s="442"/>
      <c r="G424" s="1072"/>
      <c r="H424" s="1027"/>
      <c r="I424" s="1068"/>
      <c r="J424" s="204"/>
      <c r="K424" s="110" t="s">
        <v>111</v>
      </c>
      <c r="L424" s="259"/>
      <c r="M424" s="143"/>
      <c r="N424" s="92"/>
      <c r="O424" s="30"/>
    </row>
    <row r="425" spans="1:16" s="3" customFormat="1" ht="15" customHeight="1" thickBot="1" x14ac:dyDescent="0.3">
      <c r="A425" s="1025"/>
      <c r="B425" s="1088"/>
      <c r="C425" s="1185"/>
      <c r="D425" s="1060"/>
      <c r="E425" s="746"/>
      <c r="F425" s="281"/>
      <c r="G425" s="1073"/>
      <c r="H425" s="1028"/>
      <c r="I425" s="1069"/>
      <c r="J425" s="748"/>
      <c r="K425" s="111" t="s">
        <v>19</v>
      </c>
      <c r="L425" s="126">
        <f>SUM(L422:L424)</f>
        <v>10</v>
      </c>
      <c r="M425" s="144"/>
      <c r="N425" s="145"/>
      <c r="O425" s="23"/>
    </row>
    <row r="426" spans="1:16" s="3" customFormat="1" ht="15" customHeight="1" thickBot="1" x14ac:dyDescent="0.3">
      <c r="A426" s="587" t="s">
        <v>58</v>
      </c>
      <c r="B426" s="554" t="s">
        <v>16</v>
      </c>
      <c r="C426" s="1118" t="s">
        <v>17</v>
      </c>
      <c r="D426" s="1119"/>
      <c r="E426" s="1119"/>
      <c r="F426" s="1119"/>
      <c r="G426" s="1119"/>
      <c r="H426" s="1119"/>
      <c r="I426" s="1119"/>
      <c r="J426" s="1119"/>
      <c r="K426" s="1120"/>
      <c r="L426" s="759">
        <f>L269+L362+L382+L389+L397+L413</f>
        <v>6498.8</v>
      </c>
      <c r="M426" s="1144"/>
      <c r="N426" s="1145"/>
      <c r="O426" s="1146"/>
    </row>
    <row r="427" spans="1:16" s="3" customFormat="1" ht="27.75" customHeight="1" thickBot="1" x14ac:dyDescent="0.3">
      <c r="A427" s="519" t="s">
        <v>58</v>
      </c>
      <c r="B427" s="307" t="s">
        <v>18</v>
      </c>
      <c r="C427" s="71" t="s">
        <v>197</v>
      </c>
      <c r="D427" s="122"/>
      <c r="E427" s="122"/>
      <c r="F427" s="122"/>
      <c r="G427" s="122"/>
      <c r="H427" s="469"/>
      <c r="I427" s="122"/>
      <c r="J427" s="122"/>
      <c r="K427" s="122"/>
      <c r="L427" s="274"/>
      <c r="M427" s="159"/>
      <c r="N427" s="159"/>
      <c r="O427" s="160"/>
      <c r="P427" s="123"/>
    </row>
    <row r="428" spans="1:16" s="3" customFormat="1" ht="49.5" customHeight="1" thickBot="1" x14ac:dyDescent="0.3">
      <c r="A428" s="309"/>
      <c r="B428" s="324"/>
      <c r="C428" s="1150"/>
      <c r="D428" s="1151"/>
      <c r="E428" s="1151"/>
      <c r="F428" s="1151"/>
      <c r="G428" s="1151"/>
      <c r="H428" s="1151"/>
      <c r="I428" s="1151"/>
      <c r="J428" s="1151"/>
      <c r="K428" s="1151"/>
      <c r="L428" s="1152"/>
      <c r="M428" s="124" t="s">
        <v>198</v>
      </c>
      <c r="N428" s="125" t="s">
        <v>75</v>
      </c>
      <c r="O428" s="161" t="s">
        <v>199</v>
      </c>
    </row>
    <row r="429" spans="1:16" s="3" customFormat="1" ht="15" customHeight="1" thickBot="1" x14ac:dyDescent="0.25">
      <c r="A429" s="1023" t="s">
        <v>58</v>
      </c>
      <c r="B429" s="1086" t="s">
        <v>18</v>
      </c>
      <c r="C429" s="1017" t="s">
        <v>16</v>
      </c>
      <c r="D429" s="1173" t="s">
        <v>202</v>
      </c>
      <c r="E429" s="1174"/>
      <c r="F429" s="1175"/>
      <c r="G429" s="1071" t="s">
        <v>210</v>
      </c>
      <c r="H429" s="1026" t="s">
        <v>22</v>
      </c>
      <c r="I429" s="1067" t="s">
        <v>51</v>
      </c>
      <c r="J429" s="1147" t="s">
        <v>50</v>
      </c>
      <c r="K429" s="132" t="s">
        <v>47</v>
      </c>
      <c r="L429" s="147">
        <f>L433</f>
        <v>165</v>
      </c>
      <c r="M429" s="151"/>
      <c r="N429" s="152"/>
      <c r="O429" s="32"/>
    </row>
    <row r="430" spans="1:16" s="3" customFormat="1" ht="15" customHeight="1" thickBot="1" x14ac:dyDescent="0.25">
      <c r="A430" s="1024"/>
      <c r="B430" s="1087"/>
      <c r="C430" s="1018"/>
      <c r="D430" s="1176"/>
      <c r="E430" s="1177"/>
      <c r="F430" s="1178"/>
      <c r="G430" s="1072"/>
      <c r="H430" s="1027"/>
      <c r="I430" s="1068"/>
      <c r="J430" s="1148"/>
      <c r="K430" s="133" t="s">
        <v>49</v>
      </c>
      <c r="L430" s="148"/>
      <c r="M430" s="254" t="s">
        <v>256</v>
      </c>
      <c r="N430" s="253" t="s">
        <v>46</v>
      </c>
      <c r="O430" s="864">
        <v>48</v>
      </c>
    </row>
    <row r="431" spans="1:16" s="3" customFormat="1" ht="15" customHeight="1" thickBot="1" x14ac:dyDescent="0.25">
      <c r="A431" s="1024"/>
      <c r="B431" s="1087"/>
      <c r="C431" s="1018"/>
      <c r="D431" s="1176"/>
      <c r="E431" s="1177"/>
      <c r="F431" s="1178"/>
      <c r="G431" s="1072"/>
      <c r="H431" s="1027"/>
      <c r="I431" s="1068"/>
      <c r="J431" s="1148"/>
      <c r="K431" s="133" t="s">
        <v>111</v>
      </c>
      <c r="L431" s="148"/>
      <c r="M431" s="143"/>
      <c r="N431" s="92"/>
      <c r="O431" s="30"/>
    </row>
    <row r="432" spans="1:16" s="3" customFormat="1" ht="15" customHeight="1" thickBot="1" x14ac:dyDescent="0.3">
      <c r="A432" s="1025"/>
      <c r="B432" s="1088"/>
      <c r="C432" s="1019"/>
      <c r="D432" s="1179"/>
      <c r="E432" s="1180"/>
      <c r="F432" s="1181"/>
      <c r="G432" s="1072"/>
      <c r="H432" s="1027"/>
      <c r="I432" s="1068"/>
      <c r="J432" s="1148"/>
      <c r="K432" s="114" t="s">
        <v>19</v>
      </c>
      <c r="L432" s="474">
        <f>SUM(L429:L431)</f>
        <v>165</v>
      </c>
      <c r="M432" s="144"/>
      <c r="N432" s="145"/>
      <c r="O432" s="23"/>
    </row>
    <row r="433" spans="1:15" s="3" customFormat="1" ht="21" customHeight="1" thickBot="1" x14ac:dyDescent="0.3">
      <c r="A433" s="850" t="s">
        <v>58</v>
      </c>
      <c r="B433" s="847" t="s">
        <v>18</v>
      </c>
      <c r="C433" s="845" t="s">
        <v>16</v>
      </c>
      <c r="D433" s="843" t="s">
        <v>16</v>
      </c>
      <c r="E433" s="855"/>
      <c r="F433" s="1093" t="s">
        <v>202</v>
      </c>
      <c r="G433" s="1072"/>
      <c r="H433" s="1027"/>
      <c r="I433" s="1068"/>
      <c r="J433" s="1148"/>
      <c r="K433" s="656" t="s">
        <v>47</v>
      </c>
      <c r="L433" s="760">
        <v>165</v>
      </c>
      <c r="M433" s="668"/>
      <c r="N433" s="485"/>
      <c r="O433" s="487"/>
    </row>
    <row r="434" spans="1:15" s="3" customFormat="1" ht="21.75" customHeight="1" thickBot="1" x14ac:dyDescent="0.3">
      <c r="A434" s="852"/>
      <c r="B434" s="849"/>
      <c r="C434" s="846"/>
      <c r="D434" s="844"/>
      <c r="E434" s="857"/>
      <c r="F434" s="1094"/>
      <c r="G434" s="1073"/>
      <c r="H434" s="1028"/>
      <c r="I434" s="1069"/>
      <c r="J434" s="1149"/>
      <c r="K434" s="518" t="s">
        <v>19</v>
      </c>
      <c r="L434" s="147">
        <f>SUM(L433)</f>
        <v>165</v>
      </c>
      <c r="M434" s="668"/>
      <c r="N434" s="485"/>
      <c r="O434" s="487"/>
    </row>
    <row r="435" spans="1:15" s="3" customFormat="1" ht="27" customHeight="1" thickBot="1" x14ac:dyDescent="0.25">
      <c r="A435" s="1023" t="s">
        <v>58</v>
      </c>
      <c r="B435" s="1086" t="s">
        <v>18</v>
      </c>
      <c r="C435" s="1017" t="s">
        <v>18</v>
      </c>
      <c r="D435" s="1173" t="s">
        <v>203</v>
      </c>
      <c r="E435" s="1174"/>
      <c r="F435" s="1175"/>
      <c r="G435" s="1032" t="s">
        <v>211</v>
      </c>
      <c r="H435" s="1026" t="s">
        <v>22</v>
      </c>
      <c r="I435" s="1067" t="s">
        <v>51</v>
      </c>
      <c r="J435" s="1147" t="s">
        <v>50</v>
      </c>
      <c r="K435" s="135" t="s">
        <v>47</v>
      </c>
      <c r="L435" s="147">
        <f>L439</f>
        <v>4</v>
      </c>
      <c r="M435" s="165" t="s">
        <v>257</v>
      </c>
      <c r="N435" s="1454" t="s">
        <v>46</v>
      </c>
      <c r="O435" s="1455">
        <v>5</v>
      </c>
    </row>
    <row r="436" spans="1:15" s="3" customFormat="1" ht="22.5" customHeight="1" thickBot="1" x14ac:dyDescent="0.25">
      <c r="A436" s="1024"/>
      <c r="B436" s="1087"/>
      <c r="C436" s="1018"/>
      <c r="D436" s="1176"/>
      <c r="E436" s="1177"/>
      <c r="F436" s="1178"/>
      <c r="G436" s="1033"/>
      <c r="H436" s="1027"/>
      <c r="I436" s="1068"/>
      <c r="J436" s="1148"/>
      <c r="K436" s="134" t="s">
        <v>49</v>
      </c>
      <c r="L436" s="148"/>
      <c r="M436" s="166" t="s">
        <v>258</v>
      </c>
      <c r="N436" s="248" t="s">
        <v>63</v>
      </c>
      <c r="O436" s="255">
        <v>2</v>
      </c>
    </row>
    <row r="437" spans="1:15" s="3" customFormat="1" ht="15" customHeight="1" thickBot="1" x14ac:dyDescent="0.3">
      <c r="A437" s="1024"/>
      <c r="B437" s="1087"/>
      <c r="C437" s="1018"/>
      <c r="D437" s="1176"/>
      <c r="E437" s="1177"/>
      <c r="F437" s="1178"/>
      <c r="G437" s="1033"/>
      <c r="H437" s="1027"/>
      <c r="I437" s="1068"/>
      <c r="J437" s="1148"/>
      <c r="K437" s="134" t="s">
        <v>111</v>
      </c>
      <c r="L437" s="148"/>
      <c r="M437" s="143"/>
      <c r="N437" s="92"/>
      <c r="O437" s="30"/>
    </row>
    <row r="438" spans="1:15" s="3" customFormat="1" ht="15" customHeight="1" thickBot="1" x14ac:dyDescent="0.3">
      <c r="A438" s="1025"/>
      <c r="B438" s="1088"/>
      <c r="C438" s="1019"/>
      <c r="D438" s="1179"/>
      <c r="E438" s="1180"/>
      <c r="F438" s="1181"/>
      <c r="G438" s="1033"/>
      <c r="H438" s="1027"/>
      <c r="I438" s="1068"/>
      <c r="J438" s="1148"/>
      <c r="K438" s="203" t="s">
        <v>19</v>
      </c>
      <c r="L438" s="474">
        <f>SUM(L435:L437)</f>
        <v>4</v>
      </c>
      <c r="M438" s="144"/>
      <c r="N438" s="145"/>
      <c r="O438" s="23"/>
    </row>
    <row r="439" spans="1:15" s="3" customFormat="1" ht="15" customHeight="1" thickBot="1" x14ac:dyDescent="0.3">
      <c r="A439" s="970" t="s">
        <v>58</v>
      </c>
      <c r="B439" s="983" t="s">
        <v>18</v>
      </c>
      <c r="C439" s="972" t="s">
        <v>18</v>
      </c>
      <c r="D439" s="974" t="s">
        <v>16</v>
      </c>
      <c r="E439" s="1004"/>
      <c r="F439" s="1093" t="s">
        <v>203</v>
      </c>
      <c r="G439" s="1033"/>
      <c r="H439" s="1027"/>
      <c r="I439" s="1068"/>
      <c r="J439" s="1148"/>
      <c r="K439" s="88" t="s">
        <v>47</v>
      </c>
      <c r="L439" s="457">
        <v>4</v>
      </c>
      <c r="M439" s="96"/>
      <c r="N439" s="154"/>
      <c r="O439" s="101"/>
    </row>
    <row r="440" spans="1:15" s="3" customFormat="1" ht="15" customHeight="1" thickBot="1" x14ac:dyDescent="0.3">
      <c r="A440" s="971"/>
      <c r="B440" s="984"/>
      <c r="C440" s="973"/>
      <c r="D440" s="975"/>
      <c r="E440" s="996"/>
      <c r="F440" s="1094"/>
      <c r="G440" s="1034"/>
      <c r="H440" s="1028"/>
      <c r="I440" s="1069"/>
      <c r="J440" s="1149"/>
      <c r="K440" s="518" t="s">
        <v>19</v>
      </c>
      <c r="L440" s="148">
        <f>SUM(L439)</f>
        <v>4</v>
      </c>
      <c r="M440" s="55"/>
      <c r="N440" s="156"/>
      <c r="O440" s="57"/>
    </row>
    <row r="441" spans="1:15" s="3" customFormat="1" ht="15" customHeight="1" thickBot="1" x14ac:dyDescent="0.25">
      <c r="A441" s="210" t="s">
        <v>58</v>
      </c>
      <c r="B441" s="302" t="s">
        <v>18</v>
      </c>
      <c r="C441" s="76" t="s">
        <v>58</v>
      </c>
      <c r="D441" s="1173" t="s">
        <v>293</v>
      </c>
      <c r="E441" s="1174"/>
      <c r="F441" s="1175"/>
      <c r="G441" s="1032" t="s">
        <v>212</v>
      </c>
      <c r="H441" s="1026" t="s">
        <v>22</v>
      </c>
      <c r="I441" s="1067" t="s">
        <v>179</v>
      </c>
      <c r="J441" s="1196" t="s">
        <v>271</v>
      </c>
      <c r="K441" s="132" t="s">
        <v>204</v>
      </c>
      <c r="L441" s="147">
        <f>L446+L448+L450+L452+L453+L454+L456+L458+L460+L462+L464</f>
        <v>20</v>
      </c>
      <c r="M441" s="141"/>
      <c r="N441" s="155"/>
      <c r="O441" s="142"/>
    </row>
    <row r="442" spans="1:15" s="3" customFormat="1" ht="22.5" customHeight="1" thickBot="1" x14ac:dyDescent="0.25">
      <c r="A442" s="211"/>
      <c r="B442" s="303"/>
      <c r="C442" s="77"/>
      <c r="D442" s="1176"/>
      <c r="E442" s="1177"/>
      <c r="F442" s="1178"/>
      <c r="G442" s="1033"/>
      <c r="H442" s="1027"/>
      <c r="I442" s="1068"/>
      <c r="J442" s="1197"/>
      <c r="K442" s="133" t="s">
        <v>49</v>
      </c>
      <c r="L442" s="148"/>
      <c r="M442" s="256" t="s">
        <v>324</v>
      </c>
      <c r="N442" s="249" t="s">
        <v>46</v>
      </c>
      <c r="O442" s="257">
        <v>9</v>
      </c>
    </row>
    <row r="443" spans="1:15" s="3" customFormat="1" ht="15" customHeight="1" thickBot="1" x14ac:dyDescent="0.3">
      <c r="A443" s="211"/>
      <c r="B443" s="303"/>
      <c r="C443" s="77"/>
      <c r="D443" s="1179"/>
      <c r="E443" s="1180"/>
      <c r="F443" s="1181"/>
      <c r="G443" s="1033"/>
      <c r="H443" s="1027"/>
      <c r="I443" s="1068"/>
      <c r="J443" s="1201"/>
      <c r="K443" s="114" t="s">
        <v>19</v>
      </c>
      <c r="L443" s="474">
        <f>SUM(L441:L442)</f>
        <v>20</v>
      </c>
      <c r="M443" s="55"/>
      <c r="N443" s="156"/>
      <c r="O443" s="57"/>
    </row>
    <row r="444" spans="1:15" s="3" customFormat="1" ht="23.25" customHeight="1" thickBot="1" x14ac:dyDescent="0.25">
      <c r="A444" s="210" t="s">
        <v>58</v>
      </c>
      <c r="B444" s="302" t="s">
        <v>18</v>
      </c>
      <c r="C444" s="76" t="s">
        <v>58</v>
      </c>
      <c r="D444" s="44" t="s">
        <v>16</v>
      </c>
      <c r="E444" s="452"/>
      <c r="F444" s="1098" t="s">
        <v>293</v>
      </c>
      <c r="G444" s="1033"/>
      <c r="H444" s="1027"/>
      <c r="I444" s="1068"/>
      <c r="J444" s="612"/>
      <c r="K444" s="130" t="s">
        <v>204</v>
      </c>
      <c r="L444" s="482">
        <f>L446+L450+L452+L453+L454+L456+L464</f>
        <v>20</v>
      </c>
      <c r="M444" s="13"/>
      <c r="N444" s="154"/>
      <c r="O444" s="101"/>
    </row>
    <row r="445" spans="1:15" s="3" customFormat="1" ht="24" customHeight="1" thickBot="1" x14ac:dyDescent="0.3">
      <c r="A445" s="211"/>
      <c r="B445" s="303"/>
      <c r="C445" s="77"/>
      <c r="D445" s="455"/>
      <c r="E445" s="453"/>
      <c r="F445" s="1099"/>
      <c r="G445" s="1034"/>
      <c r="H445" s="1028"/>
      <c r="I445" s="1068"/>
      <c r="J445" s="612"/>
      <c r="K445" s="454" t="s">
        <v>19</v>
      </c>
      <c r="L445" s="148">
        <f>SUM(L444)</f>
        <v>20</v>
      </c>
      <c r="M445" s="13"/>
      <c r="N445" s="154"/>
      <c r="O445" s="101"/>
    </row>
    <row r="446" spans="1:15" s="3" customFormat="1" ht="19.5" customHeight="1" thickBot="1" x14ac:dyDescent="0.25">
      <c r="A446" s="211"/>
      <c r="B446" s="303"/>
      <c r="C446" s="77"/>
      <c r="D446" s="411"/>
      <c r="E446" s="561"/>
      <c r="F446" s="1047" t="s">
        <v>262</v>
      </c>
      <c r="G446" s="1032" t="s">
        <v>212</v>
      </c>
      <c r="H446" s="1026" t="s">
        <v>22</v>
      </c>
      <c r="I446" s="1068"/>
      <c r="J446" s="137"/>
      <c r="K446" s="130" t="s">
        <v>47</v>
      </c>
      <c r="L446" s="483">
        <v>1</v>
      </c>
      <c r="M446" s="479"/>
      <c r="N446" s="150"/>
      <c r="O446" s="158"/>
    </row>
    <row r="447" spans="1:15" s="3" customFormat="1" ht="25.5" customHeight="1" thickBot="1" x14ac:dyDescent="0.25">
      <c r="A447" s="211"/>
      <c r="B447" s="303"/>
      <c r="C447" s="77"/>
      <c r="D447" s="416"/>
      <c r="E447" s="560"/>
      <c r="F447" s="1048"/>
      <c r="G447" s="1033"/>
      <c r="H447" s="1027"/>
      <c r="I447" s="1068"/>
      <c r="J447" s="202"/>
      <c r="K447" s="131"/>
      <c r="L447" s="148"/>
      <c r="M447" s="480"/>
      <c r="N447" s="92"/>
      <c r="O447" s="30"/>
    </row>
    <row r="448" spans="1:15" s="3" customFormat="1" ht="25.5" hidden="1" customHeight="1" thickBot="1" x14ac:dyDescent="0.25">
      <c r="A448" s="211"/>
      <c r="B448" s="303"/>
      <c r="C448" s="77"/>
      <c r="D448" s="44"/>
      <c r="E448" s="561"/>
      <c r="F448" s="1047" t="s">
        <v>263</v>
      </c>
      <c r="G448" s="1033"/>
      <c r="H448" s="1027"/>
      <c r="I448" s="1068"/>
      <c r="J448" s="202"/>
      <c r="K448" s="321" t="s">
        <v>47</v>
      </c>
      <c r="L448" s="484">
        <v>0</v>
      </c>
      <c r="M448" s="481"/>
      <c r="N448" s="149"/>
      <c r="O448" s="25"/>
    </row>
    <row r="449" spans="1:23" s="3" customFormat="1" ht="6" hidden="1" customHeight="1" thickBot="1" x14ac:dyDescent="0.25">
      <c r="A449" s="211"/>
      <c r="B449" s="303"/>
      <c r="C449" s="77"/>
      <c r="D449" s="46"/>
      <c r="E449" s="560"/>
      <c r="F449" s="1048"/>
      <c r="G449" s="1034"/>
      <c r="H449" s="1028"/>
      <c r="I449" s="1068"/>
      <c r="J449" s="202"/>
      <c r="K449" s="130"/>
      <c r="L449" s="147"/>
      <c r="M449" s="485"/>
      <c r="N449" s="486"/>
      <c r="O449" s="487"/>
    </row>
    <row r="450" spans="1:23" s="3" customFormat="1" ht="24.75" customHeight="1" thickBot="1" x14ac:dyDescent="0.3">
      <c r="A450" s="211"/>
      <c r="B450" s="303"/>
      <c r="C450" s="77"/>
      <c r="D450" s="1058"/>
      <c r="E450" s="561"/>
      <c r="F450" s="1047" t="s">
        <v>264</v>
      </c>
      <c r="G450" s="1032" t="s">
        <v>212</v>
      </c>
      <c r="H450" s="1026" t="s">
        <v>22</v>
      </c>
      <c r="I450" s="1068"/>
      <c r="J450" s="202"/>
      <c r="K450" s="904" t="s">
        <v>47</v>
      </c>
      <c r="L450" s="488">
        <v>0.55000000000000004</v>
      </c>
      <c r="M450" s="485"/>
      <c r="N450" s="486"/>
      <c r="O450" s="487"/>
    </row>
    <row r="451" spans="1:23" s="3" customFormat="1" ht="23.25" customHeight="1" thickBot="1" x14ac:dyDescent="0.25">
      <c r="A451" s="211"/>
      <c r="B451" s="303"/>
      <c r="C451" s="77"/>
      <c r="D451" s="1060"/>
      <c r="E451" s="560"/>
      <c r="F451" s="1048"/>
      <c r="G451" s="1033"/>
      <c r="H451" s="1027"/>
      <c r="I451" s="1068"/>
      <c r="J451" s="202"/>
      <c r="K451" s="131"/>
      <c r="L451" s="148"/>
      <c r="M451" s="479"/>
      <c r="N451" s="150"/>
      <c r="O451" s="158"/>
    </row>
    <row r="452" spans="1:23" s="3" customFormat="1" ht="36" customHeight="1" thickBot="1" x14ac:dyDescent="0.3">
      <c r="A452" s="211"/>
      <c r="B452" s="303"/>
      <c r="C452" s="77"/>
      <c r="D452" s="773"/>
      <c r="E452" s="561"/>
      <c r="F452" s="784" t="s">
        <v>265</v>
      </c>
      <c r="G452" s="1033"/>
      <c r="H452" s="1027"/>
      <c r="I452" s="1068"/>
      <c r="J452" s="795"/>
      <c r="K452" s="903" t="s">
        <v>47</v>
      </c>
      <c r="L452" s="484">
        <v>0.45</v>
      </c>
      <c r="M452" s="481"/>
      <c r="N452" s="149"/>
      <c r="O452" s="25"/>
    </row>
    <row r="453" spans="1:23" s="3" customFormat="1" ht="35.25" customHeight="1" thickBot="1" x14ac:dyDescent="0.3">
      <c r="A453" s="211"/>
      <c r="B453" s="303"/>
      <c r="C453" s="77"/>
      <c r="D453" s="686"/>
      <c r="E453" s="561"/>
      <c r="F453" s="687" t="s">
        <v>266</v>
      </c>
      <c r="G453" s="1032" t="s">
        <v>212</v>
      </c>
      <c r="H453" s="1026" t="s">
        <v>22</v>
      </c>
      <c r="I453" s="1068"/>
      <c r="J453" s="52"/>
      <c r="K453" s="902" t="s">
        <v>47</v>
      </c>
      <c r="L453" s="147">
        <v>10.5</v>
      </c>
      <c r="M453" s="485"/>
      <c r="N453" s="486"/>
      <c r="O453" s="487"/>
      <c r="Q453" s="12"/>
      <c r="R453" s="684"/>
      <c r="S453" s="684"/>
      <c r="T453" s="684"/>
      <c r="U453" s="684"/>
      <c r="V453" s="683"/>
      <c r="W453" s="685"/>
    </row>
    <row r="454" spans="1:23" s="3" customFormat="1" ht="23.25" customHeight="1" x14ac:dyDescent="0.25">
      <c r="A454" s="211"/>
      <c r="B454" s="303"/>
      <c r="C454" s="77"/>
      <c r="D454" s="1058"/>
      <c r="E454" s="561"/>
      <c r="F454" s="1226" t="s">
        <v>267</v>
      </c>
      <c r="G454" s="1033"/>
      <c r="H454" s="1027"/>
      <c r="I454" s="1068"/>
      <c r="J454" s="796"/>
      <c r="K454" s="878" t="s">
        <v>47</v>
      </c>
      <c r="L454" s="879">
        <v>2</v>
      </c>
      <c r="M454" s="157"/>
      <c r="N454" s="150"/>
      <c r="O454" s="158"/>
      <c r="R454" s="682"/>
      <c r="S454"/>
      <c r="T454"/>
      <c r="U454"/>
      <c r="V454"/>
      <c r="W454"/>
    </row>
    <row r="455" spans="1:23" s="3" customFormat="1" ht="24" customHeight="1" thickBot="1" x14ac:dyDescent="0.25">
      <c r="A455" s="211"/>
      <c r="B455" s="303"/>
      <c r="C455" s="77"/>
      <c r="D455" s="1060"/>
      <c r="E455" s="560"/>
      <c r="F455" s="1227"/>
      <c r="G455" s="1033"/>
      <c r="H455" s="1028"/>
      <c r="I455" s="1068"/>
      <c r="J455" s="716"/>
      <c r="K455" s="321"/>
      <c r="L455" s="319"/>
      <c r="M455" s="143"/>
      <c r="N455" s="92"/>
      <c r="O455" s="30"/>
    </row>
    <row r="456" spans="1:23" s="3" customFormat="1" ht="21.75" customHeight="1" thickBot="1" x14ac:dyDescent="0.25">
      <c r="A456" s="211"/>
      <c r="B456" s="303"/>
      <c r="C456" s="77"/>
      <c r="D456" s="1058"/>
      <c r="E456" s="31"/>
      <c r="F456" s="1280" t="s">
        <v>356</v>
      </c>
      <c r="G456" s="1095" t="s">
        <v>212</v>
      </c>
      <c r="H456" s="1026" t="s">
        <v>22</v>
      </c>
      <c r="I456" s="1068"/>
      <c r="J456" s="673"/>
      <c r="K456" s="130" t="s">
        <v>47</v>
      </c>
      <c r="L456" s="147">
        <v>3.5</v>
      </c>
      <c r="M456" s="143"/>
      <c r="N456" s="92"/>
      <c r="O456" s="30"/>
    </row>
    <row r="457" spans="1:23" s="3" customFormat="1" ht="32.25" customHeight="1" thickBot="1" x14ac:dyDescent="0.25">
      <c r="A457" s="211"/>
      <c r="B457" s="303"/>
      <c r="C457" s="77"/>
      <c r="D457" s="1060"/>
      <c r="E457" s="49"/>
      <c r="F457" s="1281"/>
      <c r="G457" s="1096"/>
      <c r="H457" s="1027"/>
      <c r="I457" s="1068"/>
      <c r="J457" s="718"/>
      <c r="K457" s="131"/>
      <c r="L457" s="146"/>
      <c r="M457" s="420"/>
      <c r="N457" s="156"/>
      <c r="O457" s="378"/>
    </row>
    <row r="458" spans="1:23" s="3" customFormat="1" ht="23.25" hidden="1" customHeight="1" thickBot="1" x14ac:dyDescent="0.25">
      <c r="A458" s="211"/>
      <c r="B458" s="303"/>
      <c r="C458" s="77"/>
      <c r="D458" s="1058"/>
      <c r="E458" s="31"/>
      <c r="F458" s="1226" t="s">
        <v>268</v>
      </c>
      <c r="G458" s="1096"/>
      <c r="H458" s="1027"/>
      <c r="I458" s="1068"/>
      <c r="J458" s="717"/>
      <c r="K458" s="130" t="s">
        <v>47</v>
      </c>
      <c r="L458" s="258">
        <v>0</v>
      </c>
      <c r="M458" s="322"/>
      <c r="N458" s="155"/>
      <c r="O458" s="323"/>
    </row>
    <row r="459" spans="1:23" s="3" customFormat="1" ht="26.25" hidden="1" customHeight="1" thickBot="1" x14ac:dyDescent="0.25">
      <c r="A459" s="211"/>
      <c r="B459" s="303"/>
      <c r="C459" s="77"/>
      <c r="D459" s="1060"/>
      <c r="E459" s="49"/>
      <c r="F459" s="1227"/>
      <c r="G459" s="1097"/>
      <c r="H459" s="1028"/>
      <c r="I459" s="1068"/>
      <c r="J459" s="673"/>
      <c r="K459" s="131"/>
      <c r="L459" s="146"/>
      <c r="M459" s="153"/>
      <c r="N459" s="149"/>
      <c r="O459" s="25"/>
    </row>
    <row r="460" spans="1:23" s="3" customFormat="1" ht="25.5" hidden="1" customHeight="1" thickBot="1" x14ac:dyDescent="0.25">
      <c r="A460" s="211"/>
      <c r="B460" s="303"/>
      <c r="C460" s="77"/>
      <c r="D460" s="1058"/>
      <c r="E460" s="31"/>
      <c r="F460" s="1226" t="s">
        <v>269</v>
      </c>
      <c r="G460" s="1033" t="s">
        <v>212</v>
      </c>
      <c r="H460" s="1026" t="s">
        <v>22</v>
      </c>
      <c r="I460" s="1068"/>
      <c r="J460" s="673"/>
      <c r="K460" s="130" t="s">
        <v>47</v>
      </c>
      <c r="L460" s="146">
        <v>0</v>
      </c>
      <c r="M460" s="153"/>
      <c r="N460" s="149"/>
      <c r="O460" s="25"/>
    </row>
    <row r="461" spans="1:23" s="3" customFormat="1" ht="18.75" hidden="1" customHeight="1" thickBot="1" x14ac:dyDescent="0.25">
      <c r="A461" s="211"/>
      <c r="B461" s="303"/>
      <c r="C461" s="77"/>
      <c r="D461" s="1060"/>
      <c r="E461" s="49"/>
      <c r="F461" s="1227"/>
      <c r="G461" s="1033"/>
      <c r="H461" s="1027"/>
      <c r="I461" s="1068"/>
      <c r="J461" s="673"/>
      <c r="K461" s="131"/>
      <c r="L461" s="146"/>
      <c r="M461" s="153"/>
      <c r="N461" s="149"/>
      <c r="O461" s="25"/>
    </row>
    <row r="462" spans="1:23" s="3" customFormat="1" ht="25.5" hidden="1" customHeight="1" thickBot="1" x14ac:dyDescent="0.25">
      <c r="A462" s="211"/>
      <c r="B462" s="303"/>
      <c r="C462" s="77"/>
      <c r="D462" s="1058"/>
      <c r="E462" s="31"/>
      <c r="F462" s="1226" t="s">
        <v>270</v>
      </c>
      <c r="G462" s="1033"/>
      <c r="H462" s="1027"/>
      <c r="I462" s="1068"/>
      <c r="J462" s="673"/>
      <c r="K462" s="130" t="s">
        <v>47</v>
      </c>
      <c r="L462" s="146">
        <v>0</v>
      </c>
      <c r="M462" s="153"/>
      <c r="N462" s="149"/>
      <c r="O462" s="25"/>
    </row>
    <row r="463" spans="1:23" s="3" customFormat="1" ht="27.75" hidden="1" customHeight="1" thickBot="1" x14ac:dyDescent="0.25">
      <c r="A463" s="211"/>
      <c r="B463" s="303"/>
      <c r="C463" s="77"/>
      <c r="D463" s="1060"/>
      <c r="E463" s="49"/>
      <c r="F463" s="1227"/>
      <c r="G463" s="1033"/>
      <c r="H463" s="1027"/>
      <c r="I463" s="1068"/>
      <c r="J463" s="673"/>
      <c r="K463" s="131"/>
      <c r="L463" s="146"/>
      <c r="M463" s="153"/>
      <c r="N463" s="149"/>
      <c r="O463" s="25"/>
    </row>
    <row r="464" spans="1:23" s="3" customFormat="1" ht="23.25" customHeight="1" thickBot="1" x14ac:dyDescent="0.3">
      <c r="A464" s="211"/>
      <c r="B464" s="303"/>
      <c r="C464" s="77"/>
      <c r="D464" s="1058"/>
      <c r="E464" s="28"/>
      <c r="F464" s="1100" t="s">
        <v>355</v>
      </c>
      <c r="G464" s="1033"/>
      <c r="H464" s="1027"/>
      <c r="I464" s="1068"/>
      <c r="J464" s="673"/>
      <c r="K464" s="902" t="s">
        <v>47</v>
      </c>
      <c r="L464" s="146">
        <v>2</v>
      </c>
      <c r="M464" s="153"/>
      <c r="N464" s="149"/>
      <c r="O464" s="25"/>
    </row>
    <row r="465" spans="1:19" s="3" customFormat="1" ht="30.75" customHeight="1" thickBot="1" x14ac:dyDescent="0.25">
      <c r="A465" s="211"/>
      <c r="B465" s="303"/>
      <c r="C465" s="77"/>
      <c r="D465" s="1060"/>
      <c r="E465" s="28"/>
      <c r="F465" s="1101"/>
      <c r="G465" s="1033"/>
      <c r="H465" s="1027"/>
      <c r="I465" s="1068"/>
      <c r="J465" s="550"/>
      <c r="K465" s="131"/>
      <c r="L465" s="146"/>
      <c r="M465" s="144"/>
      <c r="N465" s="145"/>
      <c r="O465" s="23"/>
    </row>
    <row r="466" spans="1:19" s="3" customFormat="1" ht="15" customHeight="1" thickBot="1" x14ac:dyDescent="0.3">
      <c r="A466" s="1023" t="s">
        <v>58</v>
      </c>
      <c r="B466" s="1035" t="s">
        <v>18</v>
      </c>
      <c r="C466" s="1040" t="s">
        <v>60</v>
      </c>
      <c r="D466" s="1217" t="s">
        <v>205</v>
      </c>
      <c r="E466" s="1218"/>
      <c r="F466" s="1219"/>
      <c r="G466" s="1032" t="s">
        <v>213</v>
      </c>
      <c r="H466" s="1026" t="s">
        <v>22</v>
      </c>
      <c r="I466" s="1067" t="s">
        <v>51</v>
      </c>
      <c r="J466" s="1147" t="s">
        <v>50</v>
      </c>
      <c r="K466" s="135" t="s">
        <v>47</v>
      </c>
      <c r="L466" s="482">
        <f>L471+L473+L475+L479+L481+L483+L485+L487+L490+L492+L494+L497</f>
        <v>1441</v>
      </c>
      <c r="M466" s="141"/>
      <c r="N466" s="155"/>
      <c r="O466" s="142"/>
      <c r="S466" s="834"/>
    </row>
    <row r="467" spans="1:19" s="3" customFormat="1" ht="15" customHeight="1" thickBot="1" x14ac:dyDescent="0.3">
      <c r="A467" s="1024"/>
      <c r="B467" s="1263"/>
      <c r="C467" s="1041"/>
      <c r="D467" s="1220"/>
      <c r="E467" s="1221"/>
      <c r="F467" s="1222"/>
      <c r="G467" s="1033"/>
      <c r="H467" s="1027"/>
      <c r="I467" s="1068"/>
      <c r="J467" s="1148"/>
      <c r="K467" s="134" t="s">
        <v>49</v>
      </c>
      <c r="L467" s="712">
        <f>L472+L474+L477+L480+L484+L486+L491</f>
        <v>0</v>
      </c>
      <c r="M467" s="96"/>
      <c r="N467" s="154"/>
      <c r="O467" s="101"/>
    </row>
    <row r="468" spans="1:19" s="3" customFormat="1" ht="15" customHeight="1" thickBot="1" x14ac:dyDescent="0.3">
      <c r="A468" s="1024"/>
      <c r="B468" s="1263"/>
      <c r="C468" s="1041"/>
      <c r="D468" s="1220"/>
      <c r="E468" s="1221"/>
      <c r="F468" s="1222"/>
      <c r="G468" s="1033"/>
      <c r="H468" s="1027"/>
      <c r="I468" s="1068"/>
      <c r="J468" s="1148"/>
      <c r="K468" s="134" t="s">
        <v>206</v>
      </c>
      <c r="L468" s="712">
        <f>L476</f>
        <v>0</v>
      </c>
      <c r="M468" s="621"/>
      <c r="N468" s="154"/>
      <c r="O468" s="101"/>
    </row>
    <row r="469" spans="1:19" s="3" customFormat="1" ht="15" customHeight="1" thickBot="1" x14ac:dyDescent="0.3">
      <c r="A469" s="1024"/>
      <c r="B469" s="1263"/>
      <c r="C469" s="1041"/>
      <c r="D469" s="1220"/>
      <c r="E469" s="1221"/>
      <c r="F469" s="1222"/>
      <c r="G469" s="1033"/>
      <c r="H469" s="1027"/>
      <c r="I469" s="1068"/>
      <c r="J469" s="1148"/>
      <c r="K469" s="134" t="s">
        <v>111</v>
      </c>
      <c r="L469" s="712">
        <f>L488+L495+L498</f>
        <v>176.9</v>
      </c>
      <c r="M469" s="96"/>
      <c r="N469" s="154"/>
      <c r="O469" s="101"/>
    </row>
    <row r="470" spans="1:19" s="3" customFormat="1" ht="18" customHeight="1" thickBot="1" x14ac:dyDescent="0.3">
      <c r="A470" s="1025"/>
      <c r="B470" s="1036"/>
      <c r="C470" s="1042"/>
      <c r="D470" s="1223"/>
      <c r="E470" s="1224"/>
      <c r="F470" s="1225"/>
      <c r="G470" s="1034"/>
      <c r="H470" s="1028"/>
      <c r="I470" s="1069"/>
      <c r="J470" s="1149"/>
      <c r="K470" s="114" t="s">
        <v>19</v>
      </c>
      <c r="L470" s="475">
        <f>SUM(L466:L469)</f>
        <v>1617.9</v>
      </c>
      <c r="M470" s="55"/>
      <c r="N470" s="156"/>
      <c r="O470" s="57"/>
    </row>
    <row r="471" spans="1:19" s="3" customFormat="1" ht="15" hidden="1" customHeight="1" thickBot="1" x14ac:dyDescent="0.3">
      <c r="A471" s="1023" t="s">
        <v>58</v>
      </c>
      <c r="B471" s="1035" t="s">
        <v>18</v>
      </c>
      <c r="C471" s="1040" t="s">
        <v>60</v>
      </c>
      <c r="D471" s="1058" t="s">
        <v>16</v>
      </c>
      <c r="E471" s="744"/>
      <c r="F471" s="1093" t="s">
        <v>311</v>
      </c>
      <c r="G471" s="1032" t="s">
        <v>213</v>
      </c>
      <c r="H471" s="1026" t="s">
        <v>22</v>
      </c>
      <c r="I471" s="1473" t="s">
        <v>51</v>
      </c>
      <c r="J471" s="709"/>
      <c r="K471" s="318" t="s">
        <v>204</v>
      </c>
      <c r="L471" s="482">
        <v>0</v>
      </c>
      <c r="M471" s="250" t="s">
        <v>219</v>
      </c>
      <c r="N471" s="222" t="s">
        <v>46</v>
      </c>
      <c r="O471" s="223">
        <v>1</v>
      </c>
      <c r="S471" s="681"/>
    </row>
    <row r="472" spans="1:19" s="3" customFormat="1" ht="17.25" hidden="1" customHeight="1" thickBot="1" x14ac:dyDescent="0.3">
      <c r="A472" s="1025"/>
      <c r="B472" s="1036"/>
      <c r="C472" s="1042"/>
      <c r="D472" s="1060"/>
      <c r="E472" s="746"/>
      <c r="F472" s="1094"/>
      <c r="G472" s="1033"/>
      <c r="H472" s="1027"/>
      <c r="I472" s="1474"/>
      <c r="J472" s="710"/>
      <c r="K472" s="753" t="s">
        <v>49</v>
      </c>
      <c r="L472" s="712">
        <v>0</v>
      </c>
      <c r="M472" s="251"/>
      <c r="N472" s="227"/>
      <c r="O472" s="252"/>
    </row>
    <row r="473" spans="1:19" s="3" customFormat="1" ht="23.25" customHeight="1" thickBot="1" x14ac:dyDescent="0.3">
      <c r="A473" s="1023" t="s">
        <v>58</v>
      </c>
      <c r="B473" s="1035" t="s">
        <v>18</v>
      </c>
      <c r="C473" s="1040" t="s">
        <v>60</v>
      </c>
      <c r="D473" s="1058" t="s">
        <v>18</v>
      </c>
      <c r="E473" s="744"/>
      <c r="F473" s="429" t="s">
        <v>207</v>
      </c>
      <c r="G473" s="1033"/>
      <c r="H473" s="1027"/>
      <c r="I473" s="1474"/>
      <c r="J473" s="718"/>
      <c r="K473" s="320" t="s">
        <v>204</v>
      </c>
      <c r="L473" s="712">
        <v>580</v>
      </c>
      <c r="M473" s="1043" t="s">
        <v>220</v>
      </c>
      <c r="N473" s="1045" t="s">
        <v>46</v>
      </c>
      <c r="O473" s="1282">
        <v>1</v>
      </c>
    </row>
    <row r="474" spans="1:19" s="3" customFormat="1" ht="24.75" customHeight="1" thickBot="1" x14ac:dyDescent="0.3">
      <c r="A474" s="1025"/>
      <c r="B474" s="1036"/>
      <c r="C474" s="1042"/>
      <c r="D474" s="1060"/>
      <c r="E474" s="746"/>
      <c r="F474" s="281"/>
      <c r="G474" s="1033"/>
      <c r="H474" s="1027"/>
      <c r="I474" s="1474"/>
      <c r="J474" s="283"/>
      <c r="K474" s="318" t="s">
        <v>49</v>
      </c>
      <c r="L474" s="482">
        <v>0</v>
      </c>
      <c r="M474" s="1044"/>
      <c r="N474" s="1046"/>
      <c r="O474" s="1215"/>
    </row>
    <row r="475" spans="1:19" s="3" customFormat="1" ht="28.5" hidden="1" customHeight="1" thickBot="1" x14ac:dyDescent="0.3">
      <c r="A475" s="1023" t="s">
        <v>58</v>
      </c>
      <c r="B475" s="1037" t="s">
        <v>18</v>
      </c>
      <c r="C475" s="1040" t="s">
        <v>60</v>
      </c>
      <c r="D475" s="1058" t="s">
        <v>58</v>
      </c>
      <c r="E475" s="1029"/>
      <c r="F475" s="1093" t="s">
        <v>208</v>
      </c>
      <c r="G475" s="1033"/>
      <c r="H475" s="1027"/>
      <c r="I475" s="1474"/>
      <c r="J475" s="716"/>
      <c r="K475" s="320" t="s">
        <v>204</v>
      </c>
      <c r="L475" s="712">
        <v>0</v>
      </c>
      <c r="M475" s="1044" t="s">
        <v>216</v>
      </c>
      <c r="N475" s="1046" t="s">
        <v>46</v>
      </c>
      <c r="O475" s="1215">
        <v>1</v>
      </c>
    </row>
    <row r="476" spans="1:19" s="3" customFormat="1" ht="28.5" hidden="1" customHeight="1" thickBot="1" x14ac:dyDescent="0.3">
      <c r="A476" s="1024"/>
      <c r="B476" s="1038"/>
      <c r="C476" s="1041"/>
      <c r="D476" s="1059"/>
      <c r="E476" s="1030"/>
      <c r="F476" s="1115"/>
      <c r="G476" s="1033"/>
      <c r="H476" s="1027"/>
      <c r="I476" s="1474"/>
      <c r="J476" s="716"/>
      <c r="K476" s="320" t="s">
        <v>206</v>
      </c>
      <c r="L476" s="712">
        <v>0</v>
      </c>
      <c r="M476" s="1091"/>
      <c r="N476" s="1092"/>
      <c r="O476" s="1228"/>
    </row>
    <row r="477" spans="1:19" s="3" customFormat="1" ht="20.25" hidden="1" customHeight="1" x14ac:dyDescent="0.25">
      <c r="A477" s="1024"/>
      <c r="B477" s="1038"/>
      <c r="C477" s="1041"/>
      <c r="D477" s="1059"/>
      <c r="E477" s="1030"/>
      <c r="F477" s="1115"/>
      <c r="G477" s="1033"/>
      <c r="H477" s="1027"/>
      <c r="I477" s="1474"/>
      <c r="J477" s="716"/>
      <c r="K477" s="791" t="s">
        <v>49</v>
      </c>
      <c r="L477" s="838">
        <v>0</v>
      </c>
      <c r="M477" s="1091"/>
      <c r="N477" s="1092"/>
      <c r="O477" s="1228"/>
    </row>
    <row r="478" spans="1:19" s="3" customFormat="1" ht="20.25" hidden="1" customHeight="1" thickBot="1" x14ac:dyDescent="0.3">
      <c r="A478" s="1025"/>
      <c r="B478" s="1039"/>
      <c r="C478" s="1042"/>
      <c r="D478" s="1060"/>
      <c r="E478" s="1031"/>
      <c r="F478" s="1094"/>
      <c r="G478" s="1033"/>
      <c r="H478" s="1027"/>
      <c r="I478" s="1474"/>
      <c r="J478" s="1458"/>
      <c r="K478" s="789" t="s">
        <v>19</v>
      </c>
      <c r="L478" s="712">
        <f>SUM(L475:L477)</f>
        <v>0</v>
      </c>
      <c r="M478" s="735"/>
      <c r="N478" s="736"/>
      <c r="O478" s="790"/>
    </row>
    <row r="479" spans="1:19" s="3" customFormat="1" ht="25.5" customHeight="1" thickBot="1" x14ac:dyDescent="0.3">
      <c r="A479" s="1023" t="s">
        <v>58</v>
      </c>
      <c r="B479" s="1035" t="s">
        <v>18</v>
      </c>
      <c r="C479" s="1040" t="s">
        <v>60</v>
      </c>
      <c r="D479" s="1058" t="s">
        <v>60</v>
      </c>
      <c r="E479" s="744"/>
      <c r="F479" s="1093" t="s">
        <v>312</v>
      </c>
      <c r="G479" s="1033"/>
      <c r="H479" s="1027"/>
      <c r="I479" s="1474"/>
      <c r="J479" s="1456"/>
      <c r="K479" s="998" t="s">
        <v>204</v>
      </c>
      <c r="L479" s="839">
        <v>35</v>
      </c>
      <c r="M479" s="1216" t="s">
        <v>215</v>
      </c>
      <c r="N479" s="1089" t="s">
        <v>46</v>
      </c>
      <c r="O479" s="1015">
        <v>1</v>
      </c>
    </row>
    <row r="480" spans="1:19" s="3" customFormat="1" ht="32.25" customHeight="1" thickBot="1" x14ac:dyDescent="0.3">
      <c r="A480" s="1025"/>
      <c r="B480" s="1036"/>
      <c r="C480" s="1042"/>
      <c r="D480" s="1060"/>
      <c r="E480" s="746"/>
      <c r="F480" s="1094"/>
      <c r="G480" s="1034"/>
      <c r="H480" s="1028"/>
      <c r="I480" s="1474"/>
      <c r="J480" s="1458"/>
      <c r="K480" s="999" t="s">
        <v>49</v>
      </c>
      <c r="L480" s="712">
        <v>0</v>
      </c>
      <c r="M480" s="1214"/>
      <c r="N480" s="1090"/>
      <c r="O480" s="1016"/>
    </row>
    <row r="481" spans="1:19" s="3" customFormat="1" ht="26.25" hidden="1" customHeight="1" thickBot="1" x14ac:dyDescent="0.3">
      <c r="A481" s="1023" t="s">
        <v>58</v>
      </c>
      <c r="B481" s="1035" t="s">
        <v>18</v>
      </c>
      <c r="C481" s="1040" t="s">
        <v>60</v>
      </c>
      <c r="D481" s="843" t="s">
        <v>84</v>
      </c>
      <c r="E481" s="855"/>
      <c r="F481" s="1093" t="s">
        <v>274</v>
      </c>
      <c r="G481" s="1032" t="s">
        <v>213</v>
      </c>
      <c r="H481" s="1472"/>
      <c r="I481" s="1474"/>
      <c r="J481" s="709"/>
      <c r="K481" s="318" t="s">
        <v>204</v>
      </c>
      <c r="L481" s="839">
        <v>0</v>
      </c>
      <c r="M481" s="866" t="s">
        <v>323</v>
      </c>
      <c r="N481" s="867" t="s">
        <v>63</v>
      </c>
      <c r="O481" s="868">
        <v>1</v>
      </c>
    </row>
    <row r="482" spans="1:19" s="3" customFormat="1" ht="27.75" hidden="1" customHeight="1" thickBot="1" x14ac:dyDescent="0.3">
      <c r="A482" s="1025"/>
      <c r="B482" s="1036"/>
      <c r="C482" s="1042"/>
      <c r="D482" s="844"/>
      <c r="E482" s="857"/>
      <c r="F482" s="1094"/>
      <c r="G482" s="1033"/>
      <c r="H482" s="1472"/>
      <c r="I482" s="1474"/>
      <c r="J482" s="925"/>
      <c r="K482" s="858" t="s">
        <v>49</v>
      </c>
      <c r="L482" s="712">
        <v>0</v>
      </c>
      <c r="M482" s="862"/>
      <c r="N482" s="863"/>
      <c r="O482" s="865"/>
    </row>
    <row r="483" spans="1:19" s="3" customFormat="1" ht="6.75" hidden="1" customHeight="1" thickBot="1" x14ac:dyDescent="0.3">
      <c r="A483" s="1023" t="s">
        <v>58</v>
      </c>
      <c r="B483" s="1035" t="s">
        <v>18</v>
      </c>
      <c r="C483" s="1040" t="s">
        <v>60</v>
      </c>
      <c r="D483" s="1058" t="s">
        <v>123</v>
      </c>
      <c r="E483" s="744"/>
      <c r="F483" s="1113" t="s">
        <v>260</v>
      </c>
      <c r="G483" s="1033"/>
      <c r="H483" s="1472"/>
      <c r="I483" s="1474"/>
      <c r="J483" s="709"/>
      <c r="K483" s="802" t="s">
        <v>204</v>
      </c>
      <c r="L483" s="839">
        <v>0</v>
      </c>
      <c r="M483" s="1139" t="s">
        <v>214</v>
      </c>
      <c r="N483" s="1089" t="s">
        <v>46</v>
      </c>
      <c r="O483" s="1015">
        <v>1</v>
      </c>
      <c r="P483" s="535"/>
      <c r="Q483" s="885"/>
      <c r="R483" s="535"/>
      <c r="S483" s="834"/>
    </row>
    <row r="484" spans="1:19" s="3" customFormat="1" ht="2.25" hidden="1" customHeight="1" thickBot="1" x14ac:dyDescent="0.3">
      <c r="A484" s="1025"/>
      <c r="B484" s="1036"/>
      <c r="C484" s="1042"/>
      <c r="D484" s="1060"/>
      <c r="E484" s="746"/>
      <c r="F484" s="1114"/>
      <c r="G484" s="1033"/>
      <c r="H484" s="1472"/>
      <c r="I484" s="1474"/>
      <c r="J484" s="925"/>
      <c r="K484" s="803" t="s">
        <v>49</v>
      </c>
      <c r="L484" s="712"/>
      <c r="M484" s="1140"/>
      <c r="N484" s="1090"/>
      <c r="O484" s="1016"/>
      <c r="P484" s="535"/>
      <c r="Q484" s="535"/>
      <c r="R484" s="535"/>
      <c r="S484" s="535"/>
    </row>
    <row r="485" spans="1:19" s="3" customFormat="1" ht="15" customHeight="1" thickBot="1" x14ac:dyDescent="0.3">
      <c r="A485" s="1023" t="s">
        <v>58</v>
      </c>
      <c r="B485" s="1035" t="s">
        <v>18</v>
      </c>
      <c r="C485" s="1040" t="s">
        <v>60</v>
      </c>
      <c r="D485" s="1058" t="s">
        <v>124</v>
      </c>
      <c r="E485" s="744"/>
      <c r="F485" s="713" t="s">
        <v>180</v>
      </c>
      <c r="G485" s="1032" t="s">
        <v>213</v>
      </c>
      <c r="H485" s="1027" t="s">
        <v>22</v>
      </c>
      <c r="I485" s="1474"/>
      <c r="J485" s="1456"/>
      <c r="K485" s="318" t="s">
        <v>204</v>
      </c>
      <c r="L485" s="482">
        <v>100</v>
      </c>
      <c r="M485" s="1216" t="s">
        <v>217</v>
      </c>
      <c r="N485" s="1089" t="s">
        <v>46</v>
      </c>
      <c r="O485" s="1015">
        <v>2</v>
      </c>
      <c r="P485" s="535"/>
      <c r="Q485" s="535"/>
      <c r="R485" s="834"/>
      <c r="S485" s="535"/>
    </row>
    <row r="486" spans="1:19" s="3" customFormat="1" ht="15" customHeight="1" thickBot="1" x14ac:dyDescent="0.3">
      <c r="A486" s="1025"/>
      <c r="B486" s="1036"/>
      <c r="C486" s="1042"/>
      <c r="D486" s="1060"/>
      <c r="E486" s="746"/>
      <c r="F486" s="714"/>
      <c r="G486" s="1033"/>
      <c r="H486" s="1027"/>
      <c r="I486" s="1474"/>
      <c r="J486" s="716"/>
      <c r="K486" s="320" t="s">
        <v>49</v>
      </c>
      <c r="L486" s="712">
        <v>0</v>
      </c>
      <c r="M486" s="1214"/>
      <c r="N486" s="1090"/>
      <c r="O486" s="1016"/>
      <c r="P486" s="535"/>
      <c r="Q486" s="535"/>
      <c r="R486" s="535"/>
      <c r="S486" s="535"/>
    </row>
    <row r="487" spans="1:19" s="3" customFormat="1" ht="15" customHeight="1" thickBot="1" x14ac:dyDescent="0.3">
      <c r="A487" s="1023" t="s">
        <v>58</v>
      </c>
      <c r="B487" s="1037" t="s">
        <v>18</v>
      </c>
      <c r="C487" s="1040" t="s">
        <v>60</v>
      </c>
      <c r="D487" s="1058" t="s">
        <v>125</v>
      </c>
      <c r="E487" s="1029"/>
      <c r="F487" s="1093" t="s">
        <v>338</v>
      </c>
      <c r="G487" s="1033"/>
      <c r="H487" s="1027"/>
      <c r="I487" s="1474"/>
      <c r="J487" s="718"/>
      <c r="K487" s="320" t="s">
        <v>204</v>
      </c>
      <c r="L487" s="712">
        <v>556</v>
      </c>
      <c r="M487" s="1136" t="s">
        <v>339</v>
      </c>
      <c r="N487" s="1138" t="s">
        <v>46</v>
      </c>
      <c r="O487" s="1213">
        <v>1</v>
      </c>
      <c r="P487" s="886"/>
      <c r="Q487" s="834"/>
      <c r="R487" s="834"/>
      <c r="S487" s="535"/>
    </row>
    <row r="488" spans="1:19" s="3" customFormat="1" ht="36" customHeight="1" thickBot="1" x14ac:dyDescent="0.3">
      <c r="A488" s="1024"/>
      <c r="B488" s="1038"/>
      <c r="C488" s="1041"/>
      <c r="D488" s="1059"/>
      <c r="E488" s="1030"/>
      <c r="F488" s="1115"/>
      <c r="G488" s="1033"/>
      <c r="H488" s="1027"/>
      <c r="I488" s="1474"/>
      <c r="J488" s="716"/>
      <c r="K488" s="997" t="s">
        <v>111</v>
      </c>
      <c r="L488" s="712">
        <v>47.9</v>
      </c>
      <c r="M488" s="1137"/>
      <c r="N488" s="1046"/>
      <c r="O488" s="1082"/>
      <c r="P488" s="535"/>
      <c r="Q488" s="535"/>
      <c r="R488" s="535"/>
      <c r="S488" s="535"/>
    </row>
    <row r="489" spans="1:19" s="3" customFormat="1" ht="21.75" customHeight="1" thickBot="1" x14ac:dyDescent="0.3">
      <c r="A489" s="1025"/>
      <c r="B489" s="1039"/>
      <c r="C489" s="1042"/>
      <c r="D489" s="1060"/>
      <c r="E489" s="1031"/>
      <c r="F489" s="1094"/>
      <c r="G489" s="1034"/>
      <c r="H489" s="1027"/>
      <c r="I489" s="1474"/>
      <c r="J489" s="716"/>
      <c r="K489" s="518" t="s">
        <v>19</v>
      </c>
      <c r="L489" s="319">
        <f>SUM(L487:L488)</f>
        <v>603.9</v>
      </c>
      <c r="M489" s="1006"/>
      <c r="N489" s="989"/>
      <c r="O489" s="968"/>
      <c r="P489" s="535"/>
      <c r="Q489" s="535"/>
      <c r="R489" s="535"/>
      <c r="S489" s="535"/>
    </row>
    <row r="490" spans="1:19" s="3" customFormat="1" ht="15" customHeight="1" thickBot="1" x14ac:dyDescent="0.3">
      <c r="A490" s="1023" t="s">
        <v>58</v>
      </c>
      <c r="B490" s="1035" t="s">
        <v>18</v>
      </c>
      <c r="C490" s="1040" t="s">
        <v>60</v>
      </c>
      <c r="D490" s="1058" t="s">
        <v>126</v>
      </c>
      <c r="E490" s="744"/>
      <c r="F490" s="1111" t="s">
        <v>313</v>
      </c>
      <c r="G490" s="1032" t="s">
        <v>213</v>
      </c>
      <c r="H490" s="1027"/>
      <c r="I490" s="1474"/>
      <c r="J490" s="718"/>
      <c r="K490" s="318" t="s">
        <v>204</v>
      </c>
      <c r="L490" s="761">
        <v>100</v>
      </c>
      <c r="M490" s="1276" t="s">
        <v>218</v>
      </c>
      <c r="N490" s="1275" t="s">
        <v>46</v>
      </c>
      <c r="O490" s="1135">
        <v>4</v>
      </c>
      <c r="P490" s="535"/>
      <c r="Q490" s="535"/>
      <c r="R490" s="535"/>
      <c r="S490" s="535"/>
    </row>
    <row r="491" spans="1:19" s="3" customFormat="1" ht="15" customHeight="1" thickBot="1" x14ac:dyDescent="0.3">
      <c r="A491" s="1025"/>
      <c r="B491" s="1036"/>
      <c r="C491" s="1042"/>
      <c r="D491" s="1060"/>
      <c r="E491" s="746"/>
      <c r="F491" s="1112"/>
      <c r="G491" s="1033"/>
      <c r="H491" s="1027"/>
      <c r="I491" s="1474"/>
      <c r="J491" s="716"/>
      <c r="K491" s="320" t="s">
        <v>49</v>
      </c>
      <c r="L491" s="482">
        <v>0</v>
      </c>
      <c r="M491" s="1276"/>
      <c r="N491" s="1275"/>
      <c r="O491" s="1135"/>
      <c r="P491" s="535"/>
      <c r="Q491" s="535"/>
      <c r="R491" s="535"/>
      <c r="S491" s="535"/>
    </row>
    <row r="492" spans="1:19" s="3" customFormat="1" ht="15" hidden="1" customHeight="1" x14ac:dyDescent="0.25">
      <c r="A492" s="1023" t="s">
        <v>58</v>
      </c>
      <c r="B492" s="1035" t="s">
        <v>18</v>
      </c>
      <c r="C492" s="1040" t="s">
        <v>60</v>
      </c>
      <c r="D492" s="1058" t="s">
        <v>127</v>
      </c>
      <c r="E492" s="744"/>
      <c r="F492" s="1111" t="s">
        <v>209</v>
      </c>
      <c r="G492" s="1033"/>
      <c r="H492" s="1027"/>
      <c r="I492" s="1474"/>
      <c r="J492" s="716"/>
      <c r="K492" s="743" t="s">
        <v>204</v>
      </c>
      <c r="L492" s="711">
        <v>0</v>
      </c>
      <c r="M492" s="171" t="s">
        <v>259</v>
      </c>
      <c r="N492" s="139" t="s">
        <v>46</v>
      </c>
      <c r="O492" s="742">
        <v>1</v>
      </c>
      <c r="P492" s="535"/>
      <c r="Q492" s="535"/>
      <c r="R492" s="535"/>
      <c r="S492" s="535"/>
    </row>
    <row r="493" spans="1:19" s="3" customFormat="1" ht="14.25" hidden="1" customHeight="1" thickBot="1" x14ac:dyDescent="0.3">
      <c r="A493" s="1025"/>
      <c r="B493" s="1036"/>
      <c r="C493" s="1042"/>
      <c r="D493" s="1060"/>
      <c r="E493" s="746"/>
      <c r="F493" s="1112"/>
      <c r="G493" s="1033"/>
      <c r="H493" s="1027"/>
      <c r="I493" s="1474"/>
      <c r="J493" s="716"/>
      <c r="K493" s="320"/>
      <c r="L493" s="712"/>
      <c r="M493" s="420"/>
      <c r="N493" s="145"/>
      <c r="O493" s="57"/>
      <c r="P493" s="535"/>
      <c r="Q493" s="535"/>
      <c r="R493" s="535"/>
      <c r="S493" s="535"/>
    </row>
    <row r="494" spans="1:19" s="3" customFormat="1" ht="14.25" customHeight="1" thickBot="1" x14ac:dyDescent="0.3">
      <c r="A494" s="1023" t="s">
        <v>58</v>
      </c>
      <c r="B494" s="1020" t="s">
        <v>18</v>
      </c>
      <c r="C494" s="1017" t="s">
        <v>60</v>
      </c>
      <c r="D494" s="1058" t="s">
        <v>128</v>
      </c>
      <c r="E494" s="1029"/>
      <c r="F494" s="1277" t="s">
        <v>348</v>
      </c>
      <c r="G494" s="1033"/>
      <c r="H494" s="1027"/>
      <c r="I494" s="1474"/>
      <c r="J494" s="1457"/>
      <c r="K494" s="318" t="s">
        <v>204</v>
      </c>
      <c r="L494" s="712">
        <v>0</v>
      </c>
      <c r="M494" s="1167" t="s">
        <v>366</v>
      </c>
      <c r="N494" s="152" t="s">
        <v>63</v>
      </c>
      <c r="O494" s="933">
        <v>2</v>
      </c>
      <c r="P494" s="535"/>
      <c r="Q494" s="535"/>
      <c r="R494" s="834"/>
      <c r="S494" s="535"/>
    </row>
    <row r="495" spans="1:19" s="3" customFormat="1" ht="14.25" customHeight="1" thickBot="1" x14ac:dyDescent="0.3">
      <c r="A495" s="1024"/>
      <c r="B495" s="1021"/>
      <c r="C495" s="1018"/>
      <c r="D495" s="1059"/>
      <c r="E495" s="1030"/>
      <c r="F495" s="1278"/>
      <c r="G495" s="1033"/>
      <c r="H495" s="1027"/>
      <c r="I495" s="1474"/>
      <c r="J495" s="1457"/>
      <c r="K495" s="318" t="s">
        <v>111</v>
      </c>
      <c r="L495" s="712">
        <v>129</v>
      </c>
      <c r="M495" s="1168"/>
      <c r="N495" s="92"/>
      <c r="O495" s="934"/>
      <c r="P495" s="535"/>
      <c r="Q495" s="535"/>
      <c r="R495" s="535"/>
      <c r="S495" s="535"/>
    </row>
    <row r="496" spans="1:19" s="3" customFormat="1" ht="14.25" customHeight="1" thickBot="1" x14ac:dyDescent="0.3">
      <c r="A496" s="1025"/>
      <c r="B496" s="1022"/>
      <c r="C496" s="1019"/>
      <c r="D496" s="1060"/>
      <c r="E496" s="1031"/>
      <c r="F496" s="1279"/>
      <c r="G496" s="1033"/>
      <c r="H496" s="1027"/>
      <c r="I496" s="1474"/>
      <c r="J496" s="1457"/>
      <c r="K496" s="518" t="s">
        <v>19</v>
      </c>
      <c r="L496" s="146">
        <f>SUM(L494:L495)</f>
        <v>129</v>
      </c>
      <c r="M496" s="420"/>
      <c r="N496" s="156"/>
      <c r="O496" s="918"/>
      <c r="P496" s="535"/>
      <c r="Q496" s="535"/>
      <c r="R496" s="535"/>
      <c r="S496" s="535"/>
    </row>
    <row r="497" spans="1:21" s="3" customFormat="1" ht="14.25" customHeight="1" thickBot="1" x14ac:dyDescent="0.3">
      <c r="A497" s="1023" t="s">
        <v>58</v>
      </c>
      <c r="B497" s="1020" t="s">
        <v>18</v>
      </c>
      <c r="C497" s="1017" t="s">
        <v>60</v>
      </c>
      <c r="D497" s="1058" t="s">
        <v>175</v>
      </c>
      <c r="E497" s="1029"/>
      <c r="F497" s="1093" t="s">
        <v>363</v>
      </c>
      <c r="G497" s="1033"/>
      <c r="H497" s="1027"/>
      <c r="I497" s="1474"/>
      <c r="J497" s="1457"/>
      <c r="K497" s="318" t="s">
        <v>204</v>
      </c>
      <c r="L497" s="712">
        <v>70</v>
      </c>
      <c r="M497" s="151" t="s">
        <v>323</v>
      </c>
      <c r="N497" s="152" t="s">
        <v>75</v>
      </c>
      <c r="O497" s="933">
        <v>90</v>
      </c>
      <c r="P497" s="535"/>
      <c r="Q497" s="535"/>
      <c r="R497" s="535"/>
      <c r="S497" s="535"/>
    </row>
    <row r="498" spans="1:21" s="3" customFormat="1" ht="14.25" customHeight="1" thickBot="1" x14ac:dyDescent="0.3">
      <c r="A498" s="1024"/>
      <c r="B498" s="1021"/>
      <c r="C498" s="1018"/>
      <c r="D498" s="1059"/>
      <c r="E498" s="1030"/>
      <c r="F498" s="1115"/>
      <c r="G498" s="1033"/>
      <c r="H498" s="1027"/>
      <c r="I498" s="1474"/>
      <c r="J498" s="1457"/>
      <c r="K498" s="318" t="s">
        <v>111</v>
      </c>
      <c r="L498" s="712"/>
      <c r="M498" s="143"/>
      <c r="N498" s="92"/>
      <c r="O498" s="229"/>
      <c r="P498" s="535"/>
      <c r="Q498" s="535"/>
      <c r="R498" s="535"/>
      <c r="S498" s="535"/>
    </row>
    <row r="499" spans="1:21" s="3" customFormat="1" ht="14.25" customHeight="1" thickBot="1" x14ac:dyDescent="0.3">
      <c r="A499" s="1025"/>
      <c r="B499" s="1022"/>
      <c r="C499" s="1019"/>
      <c r="D499" s="1060"/>
      <c r="E499" s="1031"/>
      <c r="F499" s="1094"/>
      <c r="G499" s="1034"/>
      <c r="H499" s="1028"/>
      <c r="I499" s="1475"/>
      <c r="J499" s="352"/>
      <c r="K499" s="518" t="s">
        <v>19</v>
      </c>
      <c r="L499" s="146">
        <f>SUM(L497:L498)</f>
        <v>70</v>
      </c>
      <c r="M499" s="420"/>
      <c r="N499" s="156"/>
      <c r="O499" s="57"/>
      <c r="P499" s="535"/>
      <c r="Q499" s="535"/>
      <c r="R499" s="535"/>
      <c r="S499" s="535"/>
    </row>
    <row r="500" spans="1:21" s="3" customFormat="1" ht="15" customHeight="1" thickBot="1" x14ac:dyDescent="0.3">
      <c r="A500" s="309" t="s">
        <v>58</v>
      </c>
      <c r="B500" s="291" t="s">
        <v>18</v>
      </c>
      <c r="C500" s="1118" t="s">
        <v>17</v>
      </c>
      <c r="D500" s="1119"/>
      <c r="E500" s="1119"/>
      <c r="F500" s="1119"/>
      <c r="G500" s="1119"/>
      <c r="H500" s="1119"/>
      <c r="I500" s="1119"/>
      <c r="J500" s="1119"/>
      <c r="K500" s="1120"/>
      <c r="L500" s="1014">
        <f>L432+L438+L443+L470</f>
        <v>1806.9</v>
      </c>
      <c r="M500" s="1141"/>
      <c r="N500" s="1142"/>
      <c r="O500" s="1143"/>
      <c r="P500" s="535"/>
      <c r="Q500" s="535"/>
      <c r="R500" s="535"/>
      <c r="S500" s="535"/>
    </row>
    <row r="501" spans="1:21" s="13" customFormat="1" ht="15" customHeight="1" thickBot="1" x14ac:dyDescent="0.3">
      <c r="A501" s="309" t="s">
        <v>58</v>
      </c>
      <c r="B501" s="1290" t="s">
        <v>15</v>
      </c>
      <c r="C501" s="1291"/>
      <c r="D501" s="1291"/>
      <c r="E501" s="1291"/>
      <c r="F501" s="1291"/>
      <c r="G501" s="1291"/>
      <c r="H501" s="1291"/>
      <c r="I501" s="1291"/>
      <c r="J501" s="1291"/>
      <c r="K501" s="1292"/>
      <c r="L501" s="757">
        <f>L426+L500</f>
        <v>8305.7000000000007</v>
      </c>
      <c r="M501" s="1155"/>
      <c r="N501" s="1156"/>
      <c r="O501" s="1157"/>
      <c r="P501" s="12"/>
      <c r="Q501" s="12"/>
      <c r="R501" s="12"/>
      <c r="S501" s="12"/>
    </row>
    <row r="502" spans="1:21" s="13" customFormat="1" ht="15" customHeight="1" thickBot="1" x14ac:dyDescent="0.3">
      <c r="A502" s="311"/>
      <c r="B502" s="1293" t="s">
        <v>14</v>
      </c>
      <c r="C502" s="1294"/>
      <c r="D502" s="1294"/>
      <c r="E502" s="1294"/>
      <c r="F502" s="1294"/>
      <c r="G502" s="1294"/>
      <c r="H502" s="1294"/>
      <c r="I502" s="1294"/>
      <c r="J502" s="1294"/>
      <c r="K502" s="1295"/>
      <c r="L502" s="890">
        <f>L114+L260+L501</f>
        <v>18130.400000000001</v>
      </c>
      <c r="M502" s="1287"/>
      <c r="N502" s="1288"/>
      <c r="O502" s="1289"/>
      <c r="Q502" s="715"/>
      <c r="R502" s="633"/>
      <c r="S502" s="12"/>
      <c r="T502" s="12"/>
      <c r="U502" s="12"/>
    </row>
    <row r="503" spans="1:21" s="13" customFormat="1" ht="27" customHeight="1" x14ac:dyDescent="0.25">
      <c r="A503" s="1117" t="s">
        <v>39</v>
      </c>
      <c r="B503" s="1117"/>
      <c r="C503" s="1117"/>
      <c r="D503" s="1117"/>
      <c r="E503" s="1117"/>
      <c r="F503" s="1117"/>
      <c r="G503" s="1117"/>
      <c r="H503" s="1117"/>
      <c r="I503" s="1117"/>
      <c r="J503" s="1117"/>
      <c r="K503" s="1117"/>
      <c r="L503" s="21"/>
    </row>
    <row r="504" spans="1:21" s="13" customFormat="1" ht="10.5" customHeight="1" x14ac:dyDescent="0.25">
      <c r="A504" s="22"/>
      <c r="B504" s="22"/>
      <c r="C504" s="22"/>
      <c r="D504" s="22"/>
      <c r="E504" s="22"/>
      <c r="F504" s="22"/>
      <c r="G504" s="22"/>
      <c r="H504" s="470"/>
      <c r="I504" s="22"/>
      <c r="J504" s="22"/>
      <c r="K504" s="22"/>
      <c r="L504" s="21"/>
    </row>
    <row r="505" spans="1:21" s="13" customFormat="1" ht="13.5" customHeight="1" x14ac:dyDescent="0.25">
      <c r="A505" s="19"/>
      <c r="B505" s="20"/>
      <c r="C505" s="1121" t="s">
        <v>13</v>
      </c>
      <c r="D505" s="1121"/>
      <c r="E505" s="1121"/>
      <c r="F505" s="1121"/>
      <c r="G505" s="1121"/>
      <c r="H505" s="1121"/>
      <c r="I505" s="1121"/>
      <c r="J505" s="1121"/>
      <c r="K505" s="1121"/>
      <c r="L505" s="1121"/>
      <c r="M505" s="1121"/>
      <c r="N505" s="1121"/>
      <c r="O505" s="1121"/>
    </row>
    <row r="506" spans="1:21" s="13" customFormat="1" ht="13.5" customHeight="1" thickBot="1" x14ac:dyDescent="0.3">
      <c r="A506" s="19"/>
      <c r="B506" s="17"/>
      <c r="C506" s="17"/>
      <c r="D506" s="17"/>
      <c r="E506" s="17"/>
      <c r="F506" s="17"/>
      <c r="G506" s="18"/>
      <c r="H506" s="471"/>
      <c r="I506" s="17"/>
      <c r="J506" s="17"/>
      <c r="L506" s="317"/>
      <c r="M506" s="1297"/>
      <c r="N506" s="1297"/>
      <c r="O506" s="1297"/>
    </row>
    <row r="507" spans="1:21" s="13" customFormat="1" ht="48.75" customHeight="1" thickBot="1" x14ac:dyDescent="0.3">
      <c r="A507" s="16"/>
      <c r="B507" s="15"/>
      <c r="C507" s="1116" t="s">
        <v>333</v>
      </c>
      <c r="D507" s="1116"/>
      <c r="E507" s="1116"/>
      <c r="F507" s="1116"/>
      <c r="G507" s="1116"/>
      <c r="H507" s="1116"/>
      <c r="I507" s="1116"/>
      <c r="J507" s="1116"/>
      <c r="K507" s="1116"/>
      <c r="L507" s="14" t="s">
        <v>354</v>
      </c>
      <c r="M507" s="593"/>
      <c r="N507" s="1283"/>
      <c r="O507" s="1283"/>
    </row>
    <row r="508" spans="1:21" s="13" customFormat="1" ht="14.1" customHeight="1" thickBot="1" x14ac:dyDescent="0.3">
      <c r="A508" s="1105" t="s">
        <v>12</v>
      </c>
      <c r="B508" s="1106"/>
      <c r="C508" s="1106"/>
      <c r="D508" s="1106"/>
      <c r="E508" s="1106"/>
      <c r="F508" s="1106"/>
      <c r="G508" s="1106"/>
      <c r="H508" s="1106"/>
      <c r="I508" s="1106"/>
      <c r="J508" s="1106"/>
      <c r="K508" s="1107"/>
      <c r="L508" s="888">
        <f>L509</f>
        <v>18130.400000000001</v>
      </c>
      <c r="M508" s="613"/>
      <c r="N508" s="762"/>
      <c r="O508" s="763"/>
    </row>
    <row r="509" spans="1:21" s="13" customFormat="1" ht="13.5" customHeight="1" thickBot="1" x14ac:dyDescent="0.3">
      <c r="A509" s="1108" t="s">
        <v>11</v>
      </c>
      <c r="B509" s="1109"/>
      <c r="C509" s="1109"/>
      <c r="D509" s="1109"/>
      <c r="E509" s="1109"/>
      <c r="F509" s="1109"/>
      <c r="G509" s="1109"/>
      <c r="H509" s="1109"/>
      <c r="I509" s="1109"/>
      <c r="J509" s="1109"/>
      <c r="K509" s="1110"/>
      <c r="L509" s="456">
        <f>L510+L511+L512+L513+L514+L515+L516+L517+L518+L519+L520+L521</f>
        <v>18130.400000000001</v>
      </c>
      <c r="M509" s="595"/>
      <c r="N509" s="1285"/>
      <c r="O509" s="1285"/>
    </row>
    <row r="510" spans="1:21" s="13" customFormat="1" ht="14.25" customHeight="1" x14ac:dyDescent="0.25">
      <c r="A510" s="1306" t="s">
        <v>10</v>
      </c>
      <c r="B510" s="1307"/>
      <c r="C510" s="1307"/>
      <c r="D510" s="1307"/>
      <c r="E510" s="1307"/>
      <c r="F510" s="1307"/>
      <c r="G510" s="1307"/>
      <c r="H510" s="1307"/>
      <c r="I510" s="1307"/>
      <c r="J510" s="1307"/>
      <c r="K510" s="1308"/>
      <c r="L510" s="889">
        <f>L28+L66+L71+L80+L90+L99+L107+L119+L127+L135+L144+L156+L163+L223+L265+L359+L379+L386+L394+L410+L429+L435+L441+L466</f>
        <v>11171</v>
      </c>
      <c r="M510" s="594"/>
      <c r="N510" s="840"/>
      <c r="O510" s="840"/>
      <c r="Q510" s="614"/>
    </row>
    <row r="511" spans="1:21" s="13" customFormat="1" ht="14.25" customHeight="1" x14ac:dyDescent="0.25">
      <c r="A511" s="1299" t="s">
        <v>40</v>
      </c>
      <c r="B511" s="1300"/>
      <c r="C511" s="1300"/>
      <c r="D511" s="1301"/>
      <c r="E511" s="1301"/>
      <c r="F511" s="1301"/>
      <c r="G511" s="1301"/>
      <c r="H511" s="1301"/>
      <c r="I511" s="1301"/>
      <c r="J511" s="1301"/>
      <c r="K511" s="1302"/>
      <c r="L511" s="275"/>
      <c r="M511" s="594"/>
      <c r="N511" s="1296"/>
      <c r="O511" s="1296"/>
    </row>
    <row r="512" spans="1:21" s="13" customFormat="1" ht="14.25" customHeight="1" x14ac:dyDescent="0.25">
      <c r="A512" s="1299" t="s">
        <v>9</v>
      </c>
      <c r="B512" s="1300"/>
      <c r="C512" s="1300"/>
      <c r="D512" s="1301"/>
      <c r="E512" s="1301"/>
      <c r="F512" s="1301"/>
      <c r="G512" s="1301"/>
      <c r="H512" s="1301"/>
      <c r="I512" s="1301"/>
      <c r="J512" s="1301"/>
      <c r="K512" s="1302"/>
      <c r="L512" s="632">
        <f>L13+L17+L47+L51+L72+L81+L91+L100+L120+L126+L136+L145+L157+L164+L224+L430+L436+L442+L467</f>
        <v>0</v>
      </c>
      <c r="M512" s="594"/>
      <c r="N512" s="594"/>
      <c r="O512" s="594"/>
    </row>
    <row r="513" spans="1:17" s="13" customFormat="1" ht="14.25" customHeight="1" x14ac:dyDescent="0.25">
      <c r="A513" s="1299" t="s">
        <v>8</v>
      </c>
      <c r="B513" s="1300"/>
      <c r="C513" s="1300"/>
      <c r="D513" s="1301"/>
      <c r="E513" s="1301"/>
      <c r="F513" s="1301"/>
      <c r="G513" s="1301"/>
      <c r="H513" s="1301"/>
      <c r="I513" s="1301"/>
      <c r="J513" s="1301"/>
      <c r="K513" s="1302"/>
      <c r="L513" s="275">
        <f>L29+L67+L73+L121+L128+L137+L146+L158+L166+L266+L360+L380+L387+L395</f>
        <v>6574.2000000000007</v>
      </c>
      <c r="M513" s="594"/>
      <c r="N513" s="594"/>
      <c r="O513" s="594"/>
    </row>
    <row r="514" spans="1:17" s="13" customFormat="1" ht="14.25" customHeight="1" x14ac:dyDescent="0.25">
      <c r="A514" s="1309" t="s">
        <v>7</v>
      </c>
      <c r="B514" s="1310"/>
      <c r="C514" s="1310"/>
      <c r="D514" s="1301"/>
      <c r="E514" s="1301"/>
      <c r="F514" s="1301"/>
      <c r="G514" s="1301"/>
      <c r="H514" s="1301"/>
      <c r="I514" s="1301"/>
      <c r="J514" s="1301"/>
      <c r="K514" s="1302"/>
      <c r="L514" s="275">
        <v>0</v>
      </c>
      <c r="M514" s="594"/>
      <c r="N514" s="594"/>
      <c r="O514" s="594"/>
    </row>
    <row r="515" spans="1:17" s="13" customFormat="1" ht="14.25" customHeight="1" x14ac:dyDescent="0.25">
      <c r="A515" s="1299" t="s">
        <v>6</v>
      </c>
      <c r="B515" s="1301"/>
      <c r="C515" s="1301"/>
      <c r="D515" s="1301"/>
      <c r="E515" s="1301"/>
      <c r="F515" s="1301"/>
      <c r="G515" s="1301"/>
      <c r="H515" s="1301"/>
      <c r="I515" s="1301"/>
      <c r="J515" s="1301"/>
      <c r="K515" s="1302"/>
      <c r="L515" s="275"/>
      <c r="M515" s="594"/>
      <c r="N515" s="594"/>
      <c r="O515" s="594"/>
    </row>
    <row r="516" spans="1:17" s="13" customFormat="1" ht="14.25" customHeight="1" x14ac:dyDescent="0.25">
      <c r="A516" s="1299" t="s">
        <v>5</v>
      </c>
      <c r="B516" s="1300"/>
      <c r="C516" s="1300"/>
      <c r="D516" s="1301"/>
      <c r="E516" s="1301"/>
      <c r="F516" s="1301"/>
      <c r="G516" s="1301"/>
      <c r="H516" s="1301"/>
      <c r="I516" s="1301"/>
      <c r="J516" s="1301"/>
      <c r="K516" s="1302"/>
      <c r="L516" s="275"/>
      <c r="M516" s="594"/>
      <c r="N516" s="594"/>
      <c r="O516" s="594"/>
    </row>
    <row r="517" spans="1:17" s="13" customFormat="1" ht="14.25" customHeight="1" x14ac:dyDescent="0.25">
      <c r="A517" s="1299" t="s">
        <v>41</v>
      </c>
      <c r="B517" s="1300"/>
      <c r="C517" s="1300"/>
      <c r="D517" s="1301"/>
      <c r="E517" s="1301"/>
      <c r="F517" s="1301"/>
      <c r="G517" s="1301"/>
      <c r="H517" s="1301"/>
      <c r="I517" s="1301"/>
      <c r="J517" s="1301"/>
      <c r="K517" s="1302"/>
      <c r="L517" s="275"/>
      <c r="M517" s="594"/>
      <c r="N517" s="594"/>
      <c r="O517" s="594"/>
    </row>
    <row r="518" spans="1:17" s="13" customFormat="1" ht="14.25" customHeight="1" x14ac:dyDescent="0.25">
      <c r="A518" s="1299" t="s">
        <v>4</v>
      </c>
      <c r="B518" s="1300"/>
      <c r="C518" s="1300"/>
      <c r="D518" s="1301"/>
      <c r="E518" s="1301"/>
      <c r="F518" s="1301"/>
      <c r="G518" s="1301"/>
      <c r="H518" s="1301"/>
      <c r="I518" s="1301"/>
      <c r="J518" s="1301"/>
      <c r="K518" s="1302"/>
      <c r="L518" s="275"/>
      <c r="M518" s="594"/>
      <c r="N518" s="594"/>
      <c r="O518" s="594"/>
    </row>
    <row r="519" spans="1:17" s="3" customFormat="1" ht="13.5" customHeight="1" x14ac:dyDescent="0.25">
      <c r="A519" s="1313" t="s">
        <v>3</v>
      </c>
      <c r="B519" s="1314"/>
      <c r="C519" s="1314"/>
      <c r="D519" s="1301"/>
      <c r="E519" s="1301"/>
      <c r="F519" s="1301"/>
      <c r="G519" s="1301"/>
      <c r="H519" s="1301"/>
      <c r="I519" s="1301"/>
      <c r="J519" s="1301"/>
      <c r="K519" s="1302"/>
      <c r="L519" s="275"/>
      <c r="M519" s="595"/>
      <c r="N519" s="1285"/>
      <c r="O519" s="1285"/>
    </row>
    <row r="520" spans="1:17" s="3" customFormat="1" ht="13.5" customHeight="1" x14ac:dyDescent="0.25">
      <c r="A520" s="1299" t="s">
        <v>2</v>
      </c>
      <c r="B520" s="1300"/>
      <c r="C520" s="1300"/>
      <c r="D520" s="1300"/>
      <c r="E520" s="1300"/>
      <c r="F520" s="1300"/>
      <c r="G520" s="1300"/>
      <c r="H520" s="1300"/>
      <c r="I520" s="1300"/>
      <c r="J520" s="1300"/>
      <c r="K520" s="1315"/>
      <c r="L520" s="680">
        <f>L68+L101+L125+L165+L225+L268+L361+L381+L388+L396+L412+L431+L437+L469</f>
        <v>385.2</v>
      </c>
      <c r="M520" s="950"/>
      <c r="N520" s="1286"/>
      <c r="O520" s="1286"/>
    </row>
    <row r="521" spans="1:17" s="3" customFormat="1" ht="13.5" customHeight="1" thickBot="1" x14ac:dyDescent="0.3">
      <c r="A521" s="1303" t="s">
        <v>334</v>
      </c>
      <c r="B521" s="1304"/>
      <c r="C521" s="1304"/>
      <c r="D521" s="1304"/>
      <c r="E521" s="1304"/>
      <c r="F521" s="1304"/>
      <c r="G521" s="1304"/>
      <c r="H521" s="1304"/>
      <c r="I521" s="1304"/>
      <c r="J521" s="1304"/>
      <c r="K521" s="1305"/>
      <c r="L521" s="276"/>
      <c r="M521" s="12"/>
      <c r="N521" s="1284"/>
      <c r="O521" s="1284"/>
    </row>
    <row r="522" spans="1:17" s="3" customFormat="1" ht="12.75" customHeight="1" thickBot="1" x14ac:dyDescent="0.3">
      <c r="A522" s="1105" t="s">
        <v>1</v>
      </c>
      <c r="B522" s="1106"/>
      <c r="C522" s="1106"/>
      <c r="D522" s="1106"/>
      <c r="E522" s="1106"/>
      <c r="F522" s="1106"/>
      <c r="G522" s="1106"/>
      <c r="H522" s="1106"/>
      <c r="I522" s="1106"/>
      <c r="J522" s="1106"/>
      <c r="K522" s="1107"/>
      <c r="L522" s="277">
        <f>L523</f>
        <v>0</v>
      </c>
      <c r="M522" s="12"/>
      <c r="N522" s="1284"/>
      <c r="O522" s="1284"/>
    </row>
    <row r="523" spans="1:17" s="3" customFormat="1" ht="13.5" customHeight="1" thickBot="1" x14ac:dyDescent="0.3">
      <c r="A523" s="1306" t="s">
        <v>42</v>
      </c>
      <c r="B523" s="1307"/>
      <c r="C523" s="1307"/>
      <c r="D523" s="1311"/>
      <c r="E523" s="1311"/>
      <c r="F523" s="1311"/>
      <c r="G523" s="1311"/>
      <c r="H523" s="1311"/>
      <c r="I523" s="1311"/>
      <c r="J523" s="1311"/>
      <c r="K523" s="1312"/>
      <c r="L523" s="278">
        <v>0</v>
      </c>
      <c r="M523" s="1298"/>
      <c r="N523" s="1298"/>
      <c r="O523" s="1298"/>
      <c r="P523" s="1298"/>
    </row>
    <row r="524" spans="1:17" s="3" customFormat="1" ht="13.5" customHeight="1" thickBot="1" x14ac:dyDescent="0.3">
      <c r="A524" s="1102" t="s">
        <v>0</v>
      </c>
      <c r="B524" s="1103"/>
      <c r="C524" s="1103"/>
      <c r="D524" s="1103"/>
      <c r="E524" s="1103"/>
      <c r="F524" s="1103"/>
      <c r="G524" s="1103"/>
      <c r="H524" s="1103"/>
      <c r="I524" s="1103"/>
      <c r="J524" s="1103"/>
      <c r="K524" s="1104"/>
      <c r="L524" s="835">
        <f>L508+L522</f>
        <v>18130.400000000001</v>
      </c>
      <c r="M524" s="12"/>
      <c r="O524" s="633"/>
      <c r="Q524" s="615"/>
    </row>
    <row r="525" spans="1:17" ht="12" x14ac:dyDescent="0.25">
      <c r="A525" s="313"/>
      <c r="C525" s="11"/>
      <c r="D525" s="11"/>
      <c r="E525" s="11"/>
      <c r="F525" s="10"/>
      <c r="G525" s="10"/>
      <c r="H525" s="472"/>
      <c r="I525" s="10"/>
      <c r="J525" s="10"/>
      <c r="K525" s="10"/>
      <c r="L525" s="9"/>
    </row>
    <row r="526" spans="1:17" x14ac:dyDescent="0.25">
      <c r="A526" s="313"/>
      <c r="I526" s="8"/>
      <c r="J526" s="8"/>
      <c r="K526" s="8"/>
    </row>
    <row r="527" spans="1:17" x14ac:dyDescent="0.25">
      <c r="A527" s="313"/>
      <c r="I527" s="8"/>
      <c r="J527" s="8"/>
      <c r="K527" s="7"/>
      <c r="L527" s="6"/>
    </row>
    <row r="528" spans="1:17" x14ac:dyDescent="0.25">
      <c r="A528" s="313"/>
      <c r="K528" s="4"/>
      <c r="L528" s="4"/>
    </row>
    <row r="529" spans="1:12" x14ac:dyDescent="0.25">
      <c r="A529" s="313"/>
    </row>
    <row r="530" spans="1:12" x14ac:dyDescent="0.25">
      <c r="A530" s="313"/>
      <c r="K530" s="4"/>
      <c r="L530" s="4"/>
    </row>
    <row r="531" spans="1:12" x14ac:dyDescent="0.25">
      <c r="A531" s="313"/>
    </row>
    <row r="532" spans="1:12" x14ac:dyDescent="0.25">
      <c r="A532" s="313"/>
    </row>
    <row r="533" spans="1:12" x14ac:dyDescent="0.25">
      <c r="A533" s="313"/>
      <c r="K533" s="5"/>
      <c r="L533" s="6"/>
    </row>
    <row r="534" spans="1:12" x14ac:dyDescent="0.25">
      <c r="A534" s="313"/>
      <c r="K534" s="4"/>
      <c r="L534" s="4"/>
    </row>
    <row r="535" spans="1:12" x14ac:dyDescent="0.25">
      <c r="A535" s="313"/>
    </row>
    <row r="536" spans="1:12" x14ac:dyDescent="0.25">
      <c r="A536" s="313"/>
      <c r="K536" s="4"/>
      <c r="L536" s="4"/>
    </row>
    <row r="537" spans="1:12" x14ac:dyDescent="0.25">
      <c r="A537" s="313"/>
    </row>
    <row r="538" spans="1:12" x14ac:dyDescent="0.25">
      <c r="A538" s="313"/>
      <c r="K538" s="5"/>
    </row>
    <row r="539" spans="1:12" x14ac:dyDescent="0.25">
      <c r="A539" s="313"/>
      <c r="K539" s="4"/>
    </row>
    <row r="540" spans="1:12" x14ac:dyDescent="0.25">
      <c r="A540" s="313"/>
    </row>
    <row r="541" spans="1:12" x14ac:dyDescent="0.25">
      <c r="A541" s="313"/>
      <c r="K541" s="4"/>
    </row>
    <row r="542" spans="1:12" x14ac:dyDescent="0.25">
      <c r="A542" s="313"/>
    </row>
    <row r="543" spans="1:12" x14ac:dyDescent="0.25">
      <c r="A543" s="313"/>
    </row>
    <row r="544" spans="1:12" x14ac:dyDescent="0.25">
      <c r="A544" s="313"/>
    </row>
    <row r="545" spans="1:1" x14ac:dyDescent="0.25">
      <c r="A545" s="313"/>
    </row>
    <row r="546" spans="1:1" x14ac:dyDescent="0.25">
      <c r="A546" s="313"/>
    </row>
    <row r="547" spans="1:1" x14ac:dyDescent="0.25">
      <c r="A547" s="313"/>
    </row>
    <row r="548" spans="1:1" x14ac:dyDescent="0.25">
      <c r="A548" s="313"/>
    </row>
    <row r="549" spans="1:1" x14ac:dyDescent="0.25">
      <c r="A549" s="313"/>
    </row>
    <row r="550" spans="1:1" x14ac:dyDescent="0.25">
      <c r="A550" s="313"/>
    </row>
    <row r="551" spans="1:1" x14ac:dyDescent="0.25">
      <c r="A551" s="313"/>
    </row>
    <row r="552" spans="1:1" x14ac:dyDescent="0.25">
      <c r="A552" s="313"/>
    </row>
    <row r="553" spans="1:1" x14ac:dyDescent="0.25">
      <c r="A553" s="313"/>
    </row>
    <row r="554" spans="1:1" x14ac:dyDescent="0.25">
      <c r="A554" s="313"/>
    </row>
    <row r="555" spans="1:1" x14ac:dyDescent="0.25">
      <c r="A555" s="313"/>
    </row>
    <row r="556" spans="1:1" x14ac:dyDescent="0.25">
      <c r="A556" s="313"/>
    </row>
    <row r="557" spans="1:1" x14ac:dyDescent="0.25">
      <c r="A557" s="313"/>
    </row>
    <row r="558" spans="1:1" x14ac:dyDescent="0.25">
      <c r="A558" s="313"/>
    </row>
    <row r="559" spans="1:1" x14ac:dyDescent="0.25">
      <c r="A559" s="313"/>
    </row>
    <row r="560" spans="1:1" x14ac:dyDescent="0.25">
      <c r="A560" s="313"/>
    </row>
    <row r="561" spans="1:1" x14ac:dyDescent="0.25">
      <c r="A561" s="313"/>
    </row>
    <row r="562" spans="1:1" x14ac:dyDescent="0.25">
      <c r="A562" s="313"/>
    </row>
    <row r="563" spans="1:1" x14ac:dyDescent="0.25">
      <c r="A563" s="313"/>
    </row>
    <row r="564" spans="1:1" x14ac:dyDescent="0.25">
      <c r="A564" s="313"/>
    </row>
    <row r="565" spans="1:1" x14ac:dyDescent="0.25">
      <c r="A565" s="313"/>
    </row>
    <row r="566" spans="1:1" x14ac:dyDescent="0.25">
      <c r="A566" s="313"/>
    </row>
    <row r="567" spans="1:1" x14ac:dyDescent="0.25">
      <c r="A567" s="313"/>
    </row>
    <row r="568" spans="1:1" x14ac:dyDescent="0.25">
      <c r="A568" s="313"/>
    </row>
    <row r="569" spans="1:1" x14ac:dyDescent="0.25">
      <c r="A569" s="313"/>
    </row>
    <row r="570" spans="1:1" x14ac:dyDescent="0.25">
      <c r="A570" s="313"/>
    </row>
    <row r="571" spans="1:1" x14ac:dyDescent="0.25">
      <c r="A571" s="313"/>
    </row>
    <row r="572" spans="1:1" x14ac:dyDescent="0.25">
      <c r="A572" s="313"/>
    </row>
    <row r="573" spans="1:1" x14ac:dyDescent="0.25">
      <c r="A573" s="313"/>
    </row>
    <row r="574" spans="1:1" x14ac:dyDescent="0.25">
      <c r="A574" s="313"/>
    </row>
    <row r="575" spans="1:1" x14ac:dyDescent="0.25">
      <c r="A575" s="313"/>
    </row>
    <row r="576" spans="1:1" x14ac:dyDescent="0.25">
      <c r="A576" s="313"/>
    </row>
    <row r="577" spans="1:1" x14ac:dyDescent="0.25">
      <c r="A577" s="313"/>
    </row>
    <row r="578" spans="1:1" x14ac:dyDescent="0.25">
      <c r="A578" s="313"/>
    </row>
    <row r="579" spans="1:1" x14ac:dyDescent="0.25">
      <c r="A579" s="313"/>
    </row>
    <row r="580" spans="1:1" x14ac:dyDescent="0.25">
      <c r="A580" s="313"/>
    </row>
    <row r="581" spans="1:1" x14ac:dyDescent="0.25">
      <c r="A581" s="313"/>
    </row>
    <row r="582" spans="1:1" x14ac:dyDescent="0.25">
      <c r="A582" s="313"/>
    </row>
    <row r="583" spans="1:1" x14ac:dyDescent="0.25">
      <c r="A583" s="313"/>
    </row>
    <row r="584" spans="1:1" x14ac:dyDescent="0.25">
      <c r="A584" s="313"/>
    </row>
    <row r="585" spans="1:1" x14ac:dyDescent="0.25">
      <c r="A585" s="313"/>
    </row>
    <row r="586" spans="1:1" x14ac:dyDescent="0.25">
      <c r="A586" s="313"/>
    </row>
    <row r="587" spans="1:1" x14ac:dyDescent="0.25">
      <c r="A587" s="313"/>
    </row>
    <row r="588" spans="1:1" x14ac:dyDescent="0.25">
      <c r="A588" s="313"/>
    </row>
    <row r="589" spans="1:1" x14ac:dyDescent="0.25">
      <c r="A589" s="313"/>
    </row>
    <row r="590" spans="1:1" x14ac:dyDescent="0.25">
      <c r="A590" s="313"/>
    </row>
    <row r="591" spans="1:1" x14ac:dyDescent="0.25">
      <c r="A591" s="313"/>
    </row>
    <row r="592" spans="1:1" x14ac:dyDescent="0.25">
      <c r="A592" s="313"/>
    </row>
    <row r="593" spans="1:1" x14ac:dyDescent="0.25">
      <c r="A593" s="313"/>
    </row>
    <row r="594" spans="1:1" x14ac:dyDescent="0.25">
      <c r="A594" s="313"/>
    </row>
    <row r="595" spans="1:1" x14ac:dyDescent="0.25">
      <c r="A595" s="313"/>
    </row>
    <row r="596" spans="1:1" x14ac:dyDescent="0.25">
      <c r="A596" s="313"/>
    </row>
    <row r="597" spans="1:1" x14ac:dyDescent="0.25">
      <c r="A597" s="313"/>
    </row>
    <row r="598" spans="1:1" x14ac:dyDescent="0.25">
      <c r="A598" s="313"/>
    </row>
    <row r="599" spans="1:1" x14ac:dyDescent="0.25">
      <c r="A599" s="313"/>
    </row>
    <row r="600" spans="1:1" x14ac:dyDescent="0.25">
      <c r="A600" s="313"/>
    </row>
    <row r="601" spans="1:1" x14ac:dyDescent="0.25">
      <c r="A601" s="313"/>
    </row>
    <row r="602" spans="1:1" x14ac:dyDescent="0.25">
      <c r="A602" s="313"/>
    </row>
    <row r="603" spans="1:1" x14ac:dyDescent="0.25">
      <c r="A603" s="313"/>
    </row>
    <row r="604" spans="1:1" x14ac:dyDescent="0.25">
      <c r="A604" s="313"/>
    </row>
  </sheetData>
  <mergeCells count="852">
    <mergeCell ref="I410:I425"/>
    <mergeCell ref="H471:H480"/>
    <mergeCell ref="H485:H499"/>
    <mergeCell ref="O390:O391"/>
    <mergeCell ref="M315:M316"/>
    <mergeCell ref="N168:N169"/>
    <mergeCell ref="O168:O169"/>
    <mergeCell ref="I339:I342"/>
    <mergeCell ref="I343:I346"/>
    <mergeCell ref="I319:I322"/>
    <mergeCell ref="I323:I326"/>
    <mergeCell ref="I327:I330"/>
    <mergeCell ref="I363:I374"/>
    <mergeCell ref="G355:G358"/>
    <mergeCell ref="H355:H358"/>
    <mergeCell ref="F343:F344"/>
    <mergeCell ref="H343:H346"/>
    <mergeCell ref="G343:G346"/>
    <mergeCell ref="M168:M169"/>
    <mergeCell ref="M186:M188"/>
    <mergeCell ref="M390:M391"/>
    <mergeCell ref="N390:N391"/>
    <mergeCell ref="C172:C175"/>
    <mergeCell ref="C227:C230"/>
    <mergeCell ref="D222:D226"/>
    <mergeCell ref="F339:F340"/>
    <mergeCell ref="G339:G342"/>
    <mergeCell ref="O36:O37"/>
    <mergeCell ref="F36:F40"/>
    <mergeCell ref="A36:A40"/>
    <mergeCell ref="B36:B40"/>
    <mergeCell ref="C36:C40"/>
    <mergeCell ref="D36:D40"/>
    <mergeCell ref="E36:E40"/>
    <mergeCell ref="I36:I39"/>
    <mergeCell ref="H282:H285"/>
    <mergeCell ref="M194:M195"/>
    <mergeCell ref="M282:M283"/>
    <mergeCell ref="I46:I49"/>
    <mergeCell ref="M36:M37"/>
    <mergeCell ref="N36:N37"/>
    <mergeCell ref="C163:C167"/>
    <mergeCell ref="D202:D205"/>
    <mergeCell ref="F210:F213"/>
    <mergeCell ref="F222:F226"/>
    <mergeCell ref="D206:D209"/>
    <mergeCell ref="D163:D167"/>
    <mergeCell ref="D180:D185"/>
    <mergeCell ref="D194:D197"/>
    <mergeCell ref="D168:D171"/>
    <mergeCell ref="H227:H230"/>
    <mergeCell ref="H194:H197"/>
    <mergeCell ref="F176:F178"/>
    <mergeCell ref="F172:F174"/>
    <mergeCell ref="F186:F188"/>
    <mergeCell ref="F251:F253"/>
    <mergeCell ref="I270:I289"/>
    <mergeCell ref="E222:E226"/>
    <mergeCell ref="D227:D230"/>
    <mergeCell ref="N363:N364"/>
    <mergeCell ref="M363:M364"/>
    <mergeCell ref="C259:K259"/>
    <mergeCell ref="G335:G338"/>
    <mergeCell ref="H335:H338"/>
    <mergeCell ref="H306:H310"/>
    <mergeCell ref="H323:H326"/>
    <mergeCell ref="C286:C289"/>
    <mergeCell ref="H247:H250"/>
    <mergeCell ref="D231:D234"/>
    <mergeCell ref="C255:C258"/>
    <mergeCell ref="C274:C277"/>
    <mergeCell ref="D274:D277"/>
    <mergeCell ref="C243:C246"/>
    <mergeCell ref="C251:C254"/>
    <mergeCell ref="F347:F350"/>
    <mergeCell ref="G347:G350"/>
    <mergeCell ref="H347:H350"/>
    <mergeCell ref="I347:I358"/>
    <mergeCell ref="F351:F354"/>
    <mergeCell ref="D265:D269"/>
    <mergeCell ref="C270:C273"/>
    <mergeCell ref="D331:D334"/>
    <mergeCell ref="F290:F293"/>
    <mergeCell ref="H339:H342"/>
    <mergeCell ref="J190:J193"/>
    <mergeCell ref="J186:J189"/>
    <mergeCell ref="J194:J197"/>
    <mergeCell ref="I210:I213"/>
    <mergeCell ref="G194:G197"/>
    <mergeCell ref="G210:G213"/>
    <mergeCell ref="G278:G281"/>
    <mergeCell ref="G265:G269"/>
    <mergeCell ref="J202:J205"/>
    <mergeCell ref="J206:J209"/>
    <mergeCell ref="J265:J266"/>
    <mergeCell ref="H239:H242"/>
    <mergeCell ref="G282:G285"/>
    <mergeCell ref="B260:K260"/>
    <mergeCell ref="C278:C281"/>
    <mergeCell ref="D278:D281"/>
    <mergeCell ref="B278:B281"/>
    <mergeCell ref="B255:B258"/>
    <mergeCell ref="F247:F249"/>
    <mergeCell ref="A494:A496"/>
    <mergeCell ref="M50:M51"/>
    <mergeCell ref="N50:N51"/>
    <mergeCell ref="O50:O51"/>
    <mergeCell ref="I50:I53"/>
    <mergeCell ref="G50:G53"/>
    <mergeCell ref="M54:M55"/>
    <mergeCell ref="N54:N55"/>
    <mergeCell ref="O54:O55"/>
    <mergeCell ref="H35:H53"/>
    <mergeCell ref="M58:M59"/>
    <mergeCell ref="N58:N59"/>
    <mergeCell ref="O58:O59"/>
    <mergeCell ref="E494:E496"/>
    <mergeCell ref="C494:C496"/>
    <mergeCell ref="D156:D159"/>
    <mergeCell ref="F163:F166"/>
    <mergeCell ref="J180:J181"/>
    <mergeCell ref="J172:J173"/>
    <mergeCell ref="H460:H465"/>
    <mergeCell ref="H168:H171"/>
    <mergeCell ref="D186:D189"/>
    <mergeCell ref="D190:D193"/>
    <mergeCell ref="C222:C226"/>
    <mergeCell ref="C95:K95"/>
    <mergeCell ref="H90:H94"/>
    <mergeCell ref="G90:G94"/>
    <mergeCell ref="D97:L98"/>
    <mergeCell ref="I99:I106"/>
    <mergeCell ref="E107:E112"/>
    <mergeCell ref="J90:J94"/>
    <mergeCell ref="I90:I94"/>
    <mergeCell ref="C93:C94"/>
    <mergeCell ref="D93:D94"/>
    <mergeCell ref="E90:E94"/>
    <mergeCell ref="F103:F106"/>
    <mergeCell ref="E99:E106"/>
    <mergeCell ref="D110:D112"/>
    <mergeCell ref="G99:G106"/>
    <mergeCell ref="F90:F91"/>
    <mergeCell ref="J99:J106"/>
    <mergeCell ref="H99:H106"/>
    <mergeCell ref="G107:G112"/>
    <mergeCell ref="F110:F112"/>
    <mergeCell ref="F107:F108"/>
    <mergeCell ref="I107:I112"/>
    <mergeCell ref="C99:C102"/>
    <mergeCell ref="C97:C98"/>
    <mergeCell ref="C394:C397"/>
    <mergeCell ref="C398:C401"/>
    <mergeCell ref="B410:B413"/>
    <mergeCell ref="B375:B378"/>
    <mergeCell ref="A394:A397"/>
    <mergeCell ref="A398:A401"/>
    <mergeCell ref="A402:A405"/>
    <mergeCell ref="B394:B397"/>
    <mergeCell ref="A379:A382"/>
    <mergeCell ref="C406:C409"/>
    <mergeCell ref="A371:A374"/>
    <mergeCell ref="B371:B374"/>
    <mergeCell ref="A363:A366"/>
    <mergeCell ref="B311:B314"/>
    <mergeCell ref="B315:B318"/>
    <mergeCell ref="B319:B322"/>
    <mergeCell ref="A311:A314"/>
    <mergeCell ref="A315:A318"/>
    <mergeCell ref="A319:A322"/>
    <mergeCell ref="A282:A285"/>
    <mergeCell ref="A367:A370"/>
    <mergeCell ref="A359:A362"/>
    <mergeCell ref="B359:B362"/>
    <mergeCell ref="A435:A438"/>
    <mergeCell ref="B473:B474"/>
    <mergeCell ref="A473:A474"/>
    <mergeCell ref="B466:B470"/>
    <mergeCell ref="A466:A470"/>
    <mergeCell ref="B471:B472"/>
    <mergeCell ref="A471:A472"/>
    <mergeCell ref="A422:A425"/>
    <mergeCell ref="A375:A378"/>
    <mergeCell ref="A429:A432"/>
    <mergeCell ref="B435:B438"/>
    <mergeCell ref="A406:A409"/>
    <mergeCell ref="B402:B405"/>
    <mergeCell ref="B406:B409"/>
    <mergeCell ref="B418:B421"/>
    <mergeCell ref="B422:B425"/>
    <mergeCell ref="B414:B417"/>
    <mergeCell ref="A390:A393"/>
    <mergeCell ref="B379:B382"/>
    <mergeCell ref="A410:A413"/>
    <mergeCell ref="A414:A417"/>
    <mergeCell ref="A418:A421"/>
    <mergeCell ref="B335:B338"/>
    <mergeCell ref="A335:A338"/>
    <mergeCell ref="B327:B330"/>
    <mergeCell ref="B282:B285"/>
    <mergeCell ref="A265:A269"/>
    <mergeCell ref="A294:A297"/>
    <mergeCell ref="A323:A326"/>
    <mergeCell ref="A327:A330"/>
    <mergeCell ref="B331:B334"/>
    <mergeCell ref="A331:A334"/>
    <mergeCell ref="B298:B301"/>
    <mergeCell ref="B302:B305"/>
    <mergeCell ref="B290:B293"/>
    <mergeCell ref="A286:A289"/>
    <mergeCell ref="A290:A293"/>
    <mergeCell ref="A278:A281"/>
    <mergeCell ref="B265:B269"/>
    <mergeCell ref="A270:A273"/>
    <mergeCell ref="A274:A277"/>
    <mergeCell ref="A298:A301"/>
    <mergeCell ref="A302:A305"/>
    <mergeCell ref="A306:A310"/>
    <mergeCell ref="B294:B297"/>
    <mergeCell ref="B306:B310"/>
    <mergeCell ref="B286:B289"/>
    <mergeCell ref="B270:B273"/>
    <mergeCell ref="B274:B277"/>
    <mergeCell ref="B323:B326"/>
    <mergeCell ref="A194:A197"/>
    <mergeCell ref="C231:C234"/>
    <mergeCell ref="C235:C238"/>
    <mergeCell ref="A243:A246"/>
    <mergeCell ref="A247:A250"/>
    <mergeCell ref="C198:C201"/>
    <mergeCell ref="B247:B250"/>
    <mergeCell ref="C239:C242"/>
    <mergeCell ref="C263:O263"/>
    <mergeCell ref="F319:F322"/>
    <mergeCell ref="F286:F289"/>
    <mergeCell ref="C323:C326"/>
    <mergeCell ref="C319:C322"/>
    <mergeCell ref="C315:C318"/>
    <mergeCell ref="C311:C314"/>
    <mergeCell ref="H286:H289"/>
    <mergeCell ref="H290:H293"/>
    <mergeCell ref="G294:G297"/>
    <mergeCell ref="G298:G301"/>
    <mergeCell ref="C265:C269"/>
    <mergeCell ref="B190:B193"/>
    <mergeCell ref="C190:C193"/>
    <mergeCell ref="B222:B226"/>
    <mergeCell ref="A222:A226"/>
    <mergeCell ref="B227:B230"/>
    <mergeCell ref="A227:A230"/>
    <mergeCell ref="B239:B242"/>
    <mergeCell ref="B243:B246"/>
    <mergeCell ref="A239:A242"/>
    <mergeCell ref="B198:B201"/>
    <mergeCell ref="B7:O7"/>
    <mergeCell ref="A235:A238"/>
    <mergeCell ref="B231:B234"/>
    <mergeCell ref="B235:B238"/>
    <mergeCell ref="C176:C179"/>
    <mergeCell ref="A176:A179"/>
    <mergeCell ref="B180:B185"/>
    <mergeCell ref="A180:A185"/>
    <mergeCell ref="B186:B189"/>
    <mergeCell ref="D198:D201"/>
    <mergeCell ref="F202:F204"/>
    <mergeCell ref="F206:F207"/>
    <mergeCell ref="F198:F199"/>
    <mergeCell ref="G143:G151"/>
    <mergeCell ref="D143:F147"/>
    <mergeCell ref="O210:O212"/>
    <mergeCell ref="C152:K152"/>
    <mergeCell ref="A156:A159"/>
    <mergeCell ref="A163:A167"/>
    <mergeCell ref="A168:A171"/>
    <mergeCell ref="A119:A122"/>
    <mergeCell ref="A172:A175"/>
    <mergeCell ref="B114:K114"/>
    <mergeCell ref="G135:G142"/>
    <mergeCell ref="M31:O31"/>
    <mergeCell ref="C31:K31"/>
    <mergeCell ref="D11:F11"/>
    <mergeCell ref="F12:F15"/>
    <mergeCell ref="A231:A234"/>
    <mergeCell ref="B176:B179"/>
    <mergeCell ref="B99:B102"/>
    <mergeCell ref="A148:A151"/>
    <mergeCell ref="B119:B122"/>
    <mergeCell ref="B116:L116"/>
    <mergeCell ref="D148:D151"/>
    <mergeCell ref="H135:H142"/>
    <mergeCell ref="E130:E134"/>
    <mergeCell ref="J143:J151"/>
    <mergeCell ref="H143:H151"/>
    <mergeCell ref="I143:I151"/>
    <mergeCell ref="E163:E167"/>
    <mergeCell ref="B163:B167"/>
    <mergeCell ref="C168:C171"/>
    <mergeCell ref="B168:B171"/>
    <mergeCell ref="G163:G167"/>
    <mergeCell ref="H163:H167"/>
    <mergeCell ref="J156:J159"/>
    <mergeCell ref="F16:F19"/>
    <mergeCell ref="L1:O1"/>
    <mergeCell ref="N4:O4"/>
    <mergeCell ref="A2:O2"/>
    <mergeCell ref="I5:I6"/>
    <mergeCell ref="J5:J6"/>
    <mergeCell ref="K5:K6"/>
    <mergeCell ref="A3:O3"/>
    <mergeCell ref="G5:G6"/>
    <mergeCell ref="A5:A6"/>
    <mergeCell ref="B5:B6"/>
    <mergeCell ref="C5:C6"/>
    <mergeCell ref="M5:O5"/>
    <mergeCell ref="E5:E6"/>
    <mergeCell ref="H5:H6"/>
    <mergeCell ref="D5:D6"/>
    <mergeCell ref="F5:F6"/>
    <mergeCell ref="L5:L6"/>
    <mergeCell ref="B11:B30"/>
    <mergeCell ref="J11:J12"/>
    <mergeCell ref="C30:J30"/>
    <mergeCell ref="F24:F27"/>
    <mergeCell ref="H11:H27"/>
    <mergeCell ref="B8:L8"/>
    <mergeCell ref="C10:L10"/>
    <mergeCell ref="B9:B10"/>
    <mergeCell ref="C9:O9"/>
    <mergeCell ref="J20:J21"/>
    <mergeCell ref="J24:J25"/>
    <mergeCell ref="G11:G27"/>
    <mergeCell ref="M523:P523"/>
    <mergeCell ref="A517:K517"/>
    <mergeCell ref="A521:K521"/>
    <mergeCell ref="A510:K510"/>
    <mergeCell ref="A511:K511"/>
    <mergeCell ref="A512:K512"/>
    <mergeCell ref="A513:K513"/>
    <mergeCell ref="A514:K514"/>
    <mergeCell ref="A523:K523"/>
    <mergeCell ref="A519:K519"/>
    <mergeCell ref="A520:K520"/>
    <mergeCell ref="A518:K518"/>
    <mergeCell ref="A515:K515"/>
    <mergeCell ref="A516:K516"/>
    <mergeCell ref="N507:O507"/>
    <mergeCell ref="N522:O522"/>
    <mergeCell ref="N521:O521"/>
    <mergeCell ref="N519:O519"/>
    <mergeCell ref="N520:O520"/>
    <mergeCell ref="F363:F366"/>
    <mergeCell ref="F367:F370"/>
    <mergeCell ref="M502:O502"/>
    <mergeCell ref="B501:K501"/>
    <mergeCell ref="M501:O501"/>
    <mergeCell ref="B502:K502"/>
    <mergeCell ref="B363:B366"/>
    <mergeCell ref="C375:C378"/>
    <mergeCell ref="C367:C370"/>
    <mergeCell ref="N509:O509"/>
    <mergeCell ref="N511:O511"/>
    <mergeCell ref="M506:O506"/>
    <mergeCell ref="H456:H459"/>
    <mergeCell ref="F454:F455"/>
    <mergeCell ref="B367:B370"/>
    <mergeCell ref="F448:F449"/>
    <mergeCell ref="C414:C417"/>
    <mergeCell ref="B398:B401"/>
    <mergeCell ref="C410:C413"/>
    <mergeCell ref="M500:O500"/>
    <mergeCell ref="C466:C470"/>
    <mergeCell ref="N490:N491"/>
    <mergeCell ref="D454:D455"/>
    <mergeCell ref="M490:M491"/>
    <mergeCell ref="D441:F443"/>
    <mergeCell ref="D464:D465"/>
    <mergeCell ref="D462:D463"/>
    <mergeCell ref="F475:F478"/>
    <mergeCell ref="D475:D478"/>
    <mergeCell ref="E475:E478"/>
    <mergeCell ref="J466:J470"/>
    <mergeCell ref="G466:G470"/>
    <mergeCell ref="H466:H470"/>
    <mergeCell ref="F450:F451"/>
    <mergeCell ref="F494:F496"/>
    <mergeCell ref="D494:D496"/>
    <mergeCell ref="F456:F457"/>
    <mergeCell ref="F458:F459"/>
    <mergeCell ref="D473:D474"/>
    <mergeCell ref="M494:M495"/>
    <mergeCell ref="O473:O474"/>
    <mergeCell ref="H450:H452"/>
    <mergeCell ref="J441:J443"/>
    <mergeCell ref="A9:A10"/>
    <mergeCell ref="G331:G334"/>
    <mergeCell ref="I331:I334"/>
    <mergeCell ref="H265:H269"/>
    <mergeCell ref="H270:H273"/>
    <mergeCell ref="H274:H277"/>
    <mergeCell ref="A186:A189"/>
    <mergeCell ref="F274:F277"/>
    <mergeCell ref="C90:C92"/>
    <mergeCell ref="C85:K85"/>
    <mergeCell ref="B33:B34"/>
    <mergeCell ref="A70:A74"/>
    <mergeCell ref="G35:G49"/>
    <mergeCell ref="A33:A34"/>
    <mergeCell ref="D83:D84"/>
    <mergeCell ref="I222:I226"/>
    <mergeCell ref="F180:F184"/>
    <mergeCell ref="G190:G193"/>
    <mergeCell ref="A11:A30"/>
    <mergeCell ref="D69:J69"/>
    <mergeCell ref="D66:J67"/>
    <mergeCell ref="B70:B74"/>
    <mergeCell ref="J70:J76"/>
    <mergeCell ref="A90:A92"/>
    <mergeCell ref="D70:D73"/>
    <mergeCell ref="B87:B89"/>
    <mergeCell ref="A87:A89"/>
    <mergeCell ref="C77:K77"/>
    <mergeCell ref="C79:L79"/>
    <mergeCell ref="F75:F76"/>
    <mergeCell ref="G70:G76"/>
    <mergeCell ref="H70:H76"/>
    <mergeCell ref="F80:F81"/>
    <mergeCell ref="E70:E76"/>
    <mergeCell ref="C70:C74"/>
    <mergeCell ref="D80:D82"/>
    <mergeCell ref="F83:F84"/>
    <mergeCell ref="D87:L89"/>
    <mergeCell ref="H80:H84"/>
    <mergeCell ref="I80:I84"/>
    <mergeCell ref="E80:E84"/>
    <mergeCell ref="C87:C89"/>
    <mergeCell ref="A93:A94"/>
    <mergeCell ref="D311:D314"/>
    <mergeCell ref="D286:D289"/>
    <mergeCell ref="B90:B92"/>
    <mergeCell ref="G80:G84"/>
    <mergeCell ref="D282:D285"/>
    <mergeCell ref="A99:A102"/>
    <mergeCell ref="B156:B159"/>
    <mergeCell ref="B172:B175"/>
    <mergeCell ref="D172:D175"/>
    <mergeCell ref="D176:D179"/>
    <mergeCell ref="C180:C185"/>
    <mergeCell ref="C186:C189"/>
    <mergeCell ref="F93:F94"/>
    <mergeCell ref="G311:G314"/>
    <mergeCell ref="B194:B197"/>
    <mergeCell ref="C194:C197"/>
    <mergeCell ref="A97:A98"/>
    <mergeCell ref="A251:A254"/>
    <mergeCell ref="A255:A258"/>
    <mergeCell ref="B251:B254"/>
    <mergeCell ref="G274:G277"/>
    <mergeCell ref="C247:C250"/>
    <mergeCell ref="A190:A193"/>
    <mergeCell ref="B148:B151"/>
    <mergeCell ref="M130:M131"/>
    <mergeCell ref="F123:F124"/>
    <mergeCell ref="D119:F122"/>
    <mergeCell ref="G119:G124"/>
    <mergeCell ref="H119:H124"/>
    <mergeCell ref="I119:I124"/>
    <mergeCell ref="G125:G129"/>
    <mergeCell ref="G130:G134"/>
    <mergeCell ref="H125:H134"/>
    <mergeCell ref="J125:J126"/>
    <mergeCell ref="I125:I134"/>
    <mergeCell ref="B93:B94"/>
    <mergeCell ref="B97:B98"/>
    <mergeCell ref="F125:F126"/>
    <mergeCell ref="F130:F133"/>
    <mergeCell ref="H315:H318"/>
    <mergeCell ref="C290:C293"/>
    <mergeCell ref="F294:F297"/>
    <mergeCell ref="D298:D301"/>
    <mergeCell ref="F298:F301"/>
    <mergeCell ref="C110:C112"/>
    <mergeCell ref="D135:F138"/>
    <mergeCell ref="F139:F141"/>
    <mergeCell ref="E139:E142"/>
    <mergeCell ref="D160:D162"/>
    <mergeCell ref="G255:G258"/>
    <mergeCell ref="G202:G205"/>
    <mergeCell ref="H180:H185"/>
    <mergeCell ref="G176:G179"/>
    <mergeCell ref="G180:G185"/>
    <mergeCell ref="G172:G175"/>
    <mergeCell ref="G227:G230"/>
    <mergeCell ref="H231:H234"/>
    <mergeCell ref="C154:L155"/>
    <mergeCell ref="C148:C151"/>
    <mergeCell ref="J410:J411"/>
    <mergeCell ref="I386:I393"/>
    <mergeCell ref="F50:F51"/>
    <mergeCell ref="F46:F48"/>
    <mergeCell ref="J80:J84"/>
    <mergeCell ref="G222:G226"/>
    <mergeCell ref="H202:H205"/>
    <mergeCell ref="H206:H209"/>
    <mergeCell ref="H210:H213"/>
    <mergeCell ref="H198:H201"/>
    <mergeCell ref="G206:G209"/>
    <mergeCell ref="G168:G171"/>
    <mergeCell ref="F194:F195"/>
    <mergeCell ref="D359:F362"/>
    <mergeCell ref="D327:D330"/>
    <mergeCell ref="D239:D242"/>
    <mergeCell ref="D243:D246"/>
    <mergeCell ref="D247:D250"/>
    <mergeCell ref="D251:D254"/>
    <mergeCell ref="F243:F245"/>
    <mergeCell ref="H298:H301"/>
    <mergeCell ref="D99:D102"/>
    <mergeCell ref="D107:D109"/>
    <mergeCell ref="H278:H281"/>
    <mergeCell ref="O487:O488"/>
    <mergeCell ref="M485:M486"/>
    <mergeCell ref="N485:N486"/>
    <mergeCell ref="O485:O486"/>
    <mergeCell ref="M479:M480"/>
    <mergeCell ref="H429:H434"/>
    <mergeCell ref="H435:H440"/>
    <mergeCell ref="D414:D417"/>
    <mergeCell ref="M426:O426"/>
    <mergeCell ref="H414:H417"/>
    <mergeCell ref="G481:G484"/>
    <mergeCell ref="D466:F470"/>
    <mergeCell ref="D479:D480"/>
    <mergeCell ref="F479:F480"/>
    <mergeCell ref="D471:D472"/>
    <mergeCell ref="F471:F472"/>
    <mergeCell ref="G418:G421"/>
    <mergeCell ref="F462:F463"/>
    <mergeCell ref="G446:G449"/>
    <mergeCell ref="G450:G452"/>
    <mergeCell ref="D422:D425"/>
    <mergeCell ref="F433:F434"/>
    <mergeCell ref="F460:F461"/>
    <mergeCell ref="O475:O477"/>
    <mergeCell ref="D367:D370"/>
    <mergeCell ref="D371:D374"/>
    <mergeCell ref="D363:D366"/>
    <mergeCell ref="C363:C366"/>
    <mergeCell ref="G302:G305"/>
    <mergeCell ref="G286:G289"/>
    <mergeCell ref="D302:D305"/>
    <mergeCell ref="C282:C285"/>
    <mergeCell ref="M274:M275"/>
    <mergeCell ref="C335:C338"/>
    <mergeCell ref="C294:C297"/>
    <mergeCell ref="C306:C310"/>
    <mergeCell ref="C302:C305"/>
    <mergeCell ref="C298:C301"/>
    <mergeCell ref="C359:C362"/>
    <mergeCell ref="D319:D322"/>
    <mergeCell ref="D323:D326"/>
    <mergeCell ref="G323:G326"/>
    <mergeCell ref="G327:G330"/>
    <mergeCell ref="C331:C334"/>
    <mergeCell ref="C327:C330"/>
    <mergeCell ref="G351:G354"/>
    <mergeCell ref="H351:H354"/>
    <mergeCell ref="F355:F356"/>
    <mergeCell ref="D235:D238"/>
    <mergeCell ref="G290:G293"/>
    <mergeCell ref="F306:F310"/>
    <mergeCell ref="E125:E129"/>
    <mergeCell ref="H331:H334"/>
    <mergeCell ref="H294:H297"/>
    <mergeCell ref="H311:H314"/>
    <mergeCell ref="D315:D318"/>
    <mergeCell ref="H327:H330"/>
    <mergeCell ref="F302:F305"/>
    <mergeCell ref="G306:G310"/>
    <mergeCell ref="H302:H305"/>
    <mergeCell ref="D290:D293"/>
    <mergeCell ref="H319:H322"/>
    <mergeCell ref="F311:F314"/>
    <mergeCell ref="G315:G318"/>
    <mergeCell ref="G319:G322"/>
    <mergeCell ref="F278:F281"/>
    <mergeCell ref="D294:D297"/>
    <mergeCell ref="F148:F151"/>
    <mergeCell ref="D270:D273"/>
    <mergeCell ref="D255:D258"/>
    <mergeCell ref="F270:F273"/>
    <mergeCell ref="F168:F170"/>
    <mergeCell ref="C113:K113"/>
    <mergeCell ref="B115:O115"/>
    <mergeCell ref="M114:O114"/>
    <mergeCell ref="C156:C159"/>
    <mergeCell ref="H107:H112"/>
    <mergeCell ref="I466:I470"/>
    <mergeCell ref="D210:D213"/>
    <mergeCell ref="H235:H238"/>
    <mergeCell ref="H371:H374"/>
    <mergeCell ref="I394:I409"/>
    <mergeCell ref="H367:H370"/>
    <mergeCell ref="F371:F373"/>
    <mergeCell ref="H386:H393"/>
    <mergeCell ref="D398:D401"/>
    <mergeCell ref="D386:F389"/>
    <mergeCell ref="F383:F385"/>
    <mergeCell ref="D429:F432"/>
    <mergeCell ref="D435:F438"/>
    <mergeCell ref="D306:D310"/>
    <mergeCell ref="E302:E305"/>
    <mergeCell ref="F282:F285"/>
    <mergeCell ref="I251:I254"/>
    <mergeCell ref="H406:H409"/>
    <mergeCell ref="H410:H413"/>
    <mergeCell ref="D418:D421"/>
    <mergeCell ref="C418:C421"/>
    <mergeCell ref="C422:C425"/>
    <mergeCell ref="G270:G273"/>
    <mergeCell ref="I265:I269"/>
    <mergeCell ref="M113:O113"/>
    <mergeCell ref="M152:O152"/>
    <mergeCell ref="J163:J167"/>
    <mergeCell ref="J168:J169"/>
    <mergeCell ref="N210:N212"/>
    <mergeCell ref="H222:H226"/>
    <mergeCell ref="M210:M212"/>
    <mergeCell ref="M259:O259"/>
    <mergeCell ref="O235:O236"/>
    <mergeCell ref="J251:J252"/>
    <mergeCell ref="I243:I246"/>
    <mergeCell ref="J243:J244"/>
    <mergeCell ref="I247:I250"/>
    <mergeCell ref="J247:J248"/>
    <mergeCell ref="H176:H179"/>
    <mergeCell ref="I235:I238"/>
    <mergeCell ref="J210:J213"/>
    <mergeCell ref="G386:G393"/>
    <mergeCell ref="D394:F397"/>
    <mergeCell ref="I441:I465"/>
    <mergeCell ref="G231:G234"/>
    <mergeCell ref="F418:F420"/>
    <mergeCell ref="G363:G366"/>
    <mergeCell ref="G367:G370"/>
    <mergeCell ref="G371:G374"/>
    <mergeCell ref="I429:I434"/>
    <mergeCell ref="H422:H425"/>
    <mergeCell ref="G422:G425"/>
    <mergeCell ref="H441:H445"/>
    <mergeCell ref="G460:G465"/>
    <mergeCell ref="C428:L428"/>
    <mergeCell ref="J429:J434"/>
    <mergeCell ref="I379:I385"/>
    <mergeCell ref="G410:G413"/>
    <mergeCell ref="J394:J397"/>
    <mergeCell ref="J379:J385"/>
    <mergeCell ref="C426:K426"/>
    <mergeCell ref="D410:F413"/>
    <mergeCell ref="H402:H405"/>
    <mergeCell ref="G414:G417"/>
    <mergeCell ref="H363:H366"/>
    <mergeCell ref="H359:H362"/>
    <mergeCell ref="M380:M381"/>
    <mergeCell ref="G379:G385"/>
    <mergeCell ref="C379:C382"/>
    <mergeCell ref="C429:C432"/>
    <mergeCell ref="C435:C438"/>
    <mergeCell ref="H418:H421"/>
    <mergeCell ref="C402:C405"/>
    <mergeCell ref="F160:F162"/>
    <mergeCell ref="G156:G162"/>
    <mergeCell ref="H156:H162"/>
    <mergeCell ref="I435:I440"/>
    <mergeCell ref="J435:J440"/>
    <mergeCell ref="F315:F318"/>
    <mergeCell ref="M235:M236"/>
    <mergeCell ref="I227:I230"/>
    <mergeCell ref="J227:J228"/>
    <mergeCell ref="I231:I234"/>
    <mergeCell ref="J231:J232"/>
    <mergeCell ref="F227:F229"/>
    <mergeCell ref="F231:F233"/>
    <mergeCell ref="J222:J226"/>
    <mergeCell ref="D379:F382"/>
    <mergeCell ref="G394:G397"/>
    <mergeCell ref="G398:G401"/>
    <mergeCell ref="F375:F378"/>
    <mergeCell ref="H186:H189"/>
    <mergeCell ref="H190:H193"/>
    <mergeCell ref="H172:H175"/>
    <mergeCell ref="J176:J177"/>
    <mergeCell ref="N235:N236"/>
    <mergeCell ref="J198:J201"/>
    <mergeCell ref="G198:G201"/>
    <mergeCell ref="G186:G189"/>
    <mergeCell ref="I218:I221"/>
    <mergeCell ref="M218:M219"/>
    <mergeCell ref="I239:I242"/>
    <mergeCell ref="H255:H258"/>
    <mergeCell ref="G239:G242"/>
    <mergeCell ref="G243:G246"/>
    <mergeCell ref="G247:G250"/>
    <mergeCell ref="I255:I258"/>
    <mergeCell ref="J255:J256"/>
    <mergeCell ref="J239:J240"/>
    <mergeCell ref="G251:G254"/>
    <mergeCell ref="H251:H254"/>
    <mergeCell ref="H243:H246"/>
    <mergeCell ref="M190:M191"/>
    <mergeCell ref="F265:F269"/>
    <mergeCell ref="M77:O77"/>
    <mergeCell ref="M95:O95"/>
    <mergeCell ref="M85:O85"/>
    <mergeCell ref="I70:I76"/>
    <mergeCell ref="G359:G362"/>
    <mergeCell ref="J359:J362"/>
    <mergeCell ref="C264:L264"/>
    <mergeCell ref="C262:L262"/>
    <mergeCell ref="H375:H378"/>
    <mergeCell ref="G375:G378"/>
    <mergeCell ref="M260:O260"/>
    <mergeCell ref="G235:G238"/>
    <mergeCell ref="J235:J236"/>
    <mergeCell ref="I335:I338"/>
    <mergeCell ref="F335:F338"/>
    <mergeCell ref="D335:D338"/>
    <mergeCell ref="I359:I362"/>
    <mergeCell ref="D375:D378"/>
    <mergeCell ref="C371:C374"/>
    <mergeCell ref="F214:F215"/>
    <mergeCell ref="F218:F219"/>
    <mergeCell ref="J214:J217"/>
    <mergeCell ref="J218:J221"/>
    <mergeCell ref="I214:I217"/>
    <mergeCell ref="A503:K503"/>
    <mergeCell ref="C500:K500"/>
    <mergeCell ref="C505:O505"/>
    <mergeCell ref="O380:O381"/>
    <mergeCell ref="J386:J387"/>
    <mergeCell ref="G402:G405"/>
    <mergeCell ref="G406:G409"/>
    <mergeCell ref="H379:H385"/>
    <mergeCell ref="H398:H401"/>
    <mergeCell ref="F390:F393"/>
    <mergeCell ref="F398:F401"/>
    <mergeCell ref="F402:F405"/>
    <mergeCell ref="F406:F409"/>
    <mergeCell ref="H394:H397"/>
    <mergeCell ref="O490:O491"/>
    <mergeCell ref="M487:M488"/>
    <mergeCell ref="H453:H455"/>
    <mergeCell ref="H446:H449"/>
    <mergeCell ref="N487:N488"/>
    <mergeCell ref="M483:M484"/>
    <mergeCell ref="C479:C480"/>
    <mergeCell ref="D406:D409"/>
    <mergeCell ref="D402:D405"/>
    <mergeCell ref="O479:O480"/>
    <mergeCell ref="A524:K524"/>
    <mergeCell ref="A522:K522"/>
    <mergeCell ref="A509:K509"/>
    <mergeCell ref="A508:K508"/>
    <mergeCell ref="F481:F482"/>
    <mergeCell ref="F492:F493"/>
    <mergeCell ref="F483:F484"/>
    <mergeCell ref="D492:D493"/>
    <mergeCell ref="D483:D484"/>
    <mergeCell ref="D485:D486"/>
    <mergeCell ref="D490:D491"/>
    <mergeCell ref="F490:F491"/>
    <mergeCell ref="C485:C486"/>
    <mergeCell ref="C490:C491"/>
    <mergeCell ref="C492:C493"/>
    <mergeCell ref="B485:B486"/>
    <mergeCell ref="F497:F499"/>
    <mergeCell ref="E497:E499"/>
    <mergeCell ref="D497:D499"/>
    <mergeCell ref="F487:F489"/>
    <mergeCell ref="D487:D489"/>
    <mergeCell ref="E487:E489"/>
    <mergeCell ref="B494:B496"/>
    <mergeCell ref="C507:K507"/>
    <mergeCell ref="C475:C478"/>
    <mergeCell ref="B475:B478"/>
    <mergeCell ref="A475:A478"/>
    <mergeCell ref="B429:B432"/>
    <mergeCell ref="N483:N484"/>
    <mergeCell ref="D456:D457"/>
    <mergeCell ref="D458:D459"/>
    <mergeCell ref="D460:D461"/>
    <mergeCell ref="D450:D451"/>
    <mergeCell ref="C473:C474"/>
    <mergeCell ref="B479:B480"/>
    <mergeCell ref="A479:A480"/>
    <mergeCell ref="C471:C472"/>
    <mergeCell ref="N479:N480"/>
    <mergeCell ref="M475:M477"/>
    <mergeCell ref="N475:N477"/>
    <mergeCell ref="F439:F440"/>
    <mergeCell ref="G429:G434"/>
    <mergeCell ref="G435:G440"/>
    <mergeCell ref="G456:G459"/>
    <mergeCell ref="F444:F445"/>
    <mergeCell ref="G441:G445"/>
    <mergeCell ref="G453:G455"/>
    <mergeCell ref="F464:F465"/>
    <mergeCell ref="M473:M474"/>
    <mergeCell ref="N473:N474"/>
    <mergeCell ref="F446:F447"/>
    <mergeCell ref="A41:A45"/>
    <mergeCell ref="F41:F45"/>
    <mergeCell ref="M41:M42"/>
    <mergeCell ref="N41:N42"/>
    <mergeCell ref="O41:O42"/>
    <mergeCell ref="D41:D45"/>
    <mergeCell ref="E41:E45"/>
    <mergeCell ref="C41:C45"/>
    <mergeCell ref="B41:B45"/>
    <mergeCell ref="I41:I44"/>
    <mergeCell ref="M214:M216"/>
    <mergeCell ref="G54:G65"/>
    <mergeCell ref="H54:H65"/>
    <mergeCell ref="M62:M63"/>
    <mergeCell ref="N62:N63"/>
    <mergeCell ref="O62:O63"/>
    <mergeCell ref="F62:F65"/>
    <mergeCell ref="H214:H217"/>
    <mergeCell ref="H218:H221"/>
    <mergeCell ref="G214:G217"/>
    <mergeCell ref="G218:G221"/>
    <mergeCell ref="O483:O484"/>
    <mergeCell ref="C497:C499"/>
    <mergeCell ref="B497:B499"/>
    <mergeCell ref="A497:A499"/>
    <mergeCell ref="I471:I499"/>
    <mergeCell ref="G485:G489"/>
    <mergeCell ref="G490:G499"/>
    <mergeCell ref="G471:G480"/>
    <mergeCell ref="B490:B491"/>
    <mergeCell ref="B492:B493"/>
    <mergeCell ref="A492:A493"/>
    <mergeCell ref="B481:B482"/>
    <mergeCell ref="A481:A482"/>
    <mergeCell ref="A483:A484"/>
    <mergeCell ref="B483:B484"/>
    <mergeCell ref="A487:A489"/>
    <mergeCell ref="B487:B489"/>
    <mergeCell ref="C487:C489"/>
    <mergeCell ref="A485:A486"/>
    <mergeCell ref="A490:A491"/>
    <mergeCell ref="C481:C482"/>
    <mergeCell ref="C483:C484"/>
  </mergeCells>
  <printOptions horizontalCentered="1" verticalCentered="1"/>
  <pageMargins left="0.23622047244094491" right="0.23622047244094491" top="0.43307086614173229" bottom="0.15748031496062992" header="0.19685039370078741" footer="0.15748031496062992"/>
  <pageSetup paperSize="9" scale="94" firstPageNumber="2" fitToHeight="0" orientation="landscape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4"/>
  <sheetViews>
    <sheetView workbookViewId="0">
      <selection activeCell="G14" sqref="G14"/>
    </sheetView>
  </sheetViews>
  <sheetFormatPr defaultColWidth="9.140625" defaultRowHeight="15" x14ac:dyDescent="0.25"/>
  <cols>
    <col min="1" max="1" width="9.140625" style="688"/>
    <col min="2" max="2" width="9" style="688" customWidth="1"/>
    <col min="3" max="3" width="51.7109375" style="688" customWidth="1"/>
    <col min="4" max="16384" width="9.140625" style="688"/>
  </cols>
  <sheetData>
    <row r="4" spans="2:3" ht="15.75" thickBot="1" x14ac:dyDescent="0.3">
      <c r="C4" s="688" t="s">
        <v>292</v>
      </c>
    </row>
    <row r="5" spans="2:3" ht="59.25" customHeight="1" thickBot="1" x14ac:dyDescent="0.3">
      <c r="B5" s="696" t="s">
        <v>291</v>
      </c>
      <c r="C5" s="695" t="s">
        <v>290</v>
      </c>
    </row>
    <row r="6" spans="2:3" ht="21.75" customHeight="1" x14ac:dyDescent="0.25">
      <c r="B6" s="694">
        <v>0</v>
      </c>
      <c r="C6" s="693" t="s">
        <v>289</v>
      </c>
    </row>
    <row r="7" spans="2:3" ht="23.25" customHeight="1" x14ac:dyDescent="0.25">
      <c r="B7" s="692">
        <v>1</v>
      </c>
      <c r="C7" s="691" t="s">
        <v>343</v>
      </c>
    </row>
    <row r="8" spans="2:3" ht="24.75" customHeight="1" x14ac:dyDescent="0.25">
      <c r="B8" s="692">
        <v>2</v>
      </c>
      <c r="C8" s="691" t="s">
        <v>342</v>
      </c>
    </row>
    <row r="9" spans="2:3" ht="15.75" customHeight="1" x14ac:dyDescent="0.25">
      <c r="B9" s="692">
        <v>3</v>
      </c>
      <c r="C9" s="691" t="s">
        <v>288</v>
      </c>
    </row>
    <row r="10" spans="2:3" ht="24" customHeight="1" x14ac:dyDescent="0.25">
      <c r="B10" s="692">
        <v>4</v>
      </c>
      <c r="C10" s="691" t="s">
        <v>287</v>
      </c>
    </row>
    <row r="11" spans="2:3" ht="15" customHeight="1" x14ac:dyDescent="0.25">
      <c r="B11" s="692">
        <v>5</v>
      </c>
      <c r="C11" s="691" t="s">
        <v>286</v>
      </c>
    </row>
    <row r="12" spans="2:3" ht="30.75" customHeight="1" x14ac:dyDescent="0.25">
      <c r="B12" s="692">
        <v>6</v>
      </c>
      <c r="C12" s="691" t="s">
        <v>285</v>
      </c>
    </row>
    <row r="13" spans="2:3" ht="23.25" customHeight="1" x14ac:dyDescent="0.25">
      <c r="B13" s="692">
        <v>7</v>
      </c>
      <c r="C13" s="691" t="s">
        <v>50</v>
      </c>
    </row>
    <row r="14" spans="2:3" ht="24" customHeight="1" x14ac:dyDescent="0.25">
      <c r="B14" s="692">
        <v>8</v>
      </c>
      <c r="C14" s="691" t="s">
        <v>284</v>
      </c>
    </row>
    <row r="15" spans="2:3" ht="24" customHeight="1" x14ac:dyDescent="0.25">
      <c r="B15" s="692">
        <v>9</v>
      </c>
      <c r="C15" s="691" t="s">
        <v>283</v>
      </c>
    </row>
    <row r="16" spans="2:3" ht="18" customHeight="1" x14ac:dyDescent="0.25">
      <c r="B16" s="692">
        <v>10</v>
      </c>
      <c r="C16" s="691" t="s">
        <v>282</v>
      </c>
    </row>
    <row r="17" spans="2:3" ht="24.75" customHeight="1" x14ac:dyDescent="0.25">
      <c r="B17" s="692">
        <v>11</v>
      </c>
      <c r="C17" s="691" t="s">
        <v>281</v>
      </c>
    </row>
    <row r="18" spans="2:3" ht="22.5" customHeight="1" x14ac:dyDescent="0.25">
      <c r="B18" s="692">
        <v>12</v>
      </c>
      <c r="C18" s="691" t="s">
        <v>280</v>
      </c>
    </row>
    <row r="19" spans="2:3" ht="21" customHeight="1" x14ac:dyDescent="0.25">
      <c r="B19" s="692">
        <v>13</v>
      </c>
      <c r="C19" s="691" t="s">
        <v>341</v>
      </c>
    </row>
    <row r="20" spans="2:3" ht="28.5" customHeight="1" x14ac:dyDescent="0.25">
      <c r="B20" s="692">
        <v>14</v>
      </c>
      <c r="C20" s="691" t="s">
        <v>279</v>
      </c>
    </row>
    <row r="21" spans="2:3" ht="24" customHeight="1" x14ac:dyDescent="0.25">
      <c r="B21" s="692">
        <v>15</v>
      </c>
      <c r="C21" s="691" t="s">
        <v>278</v>
      </c>
    </row>
    <row r="22" spans="2:3" ht="18.75" customHeight="1" x14ac:dyDescent="0.25">
      <c r="B22" s="692">
        <v>16</v>
      </c>
      <c r="C22" s="691" t="s">
        <v>277</v>
      </c>
    </row>
    <row r="23" spans="2:3" ht="21" customHeight="1" x14ac:dyDescent="0.25">
      <c r="B23" s="692">
        <v>17</v>
      </c>
      <c r="C23" s="691" t="s">
        <v>276</v>
      </c>
    </row>
    <row r="24" spans="2:3" ht="26.25" customHeight="1" thickBot="1" x14ac:dyDescent="0.3">
      <c r="B24" s="690">
        <v>18</v>
      </c>
      <c r="C24" s="689" t="s">
        <v>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10 programa</vt:lpstr>
      <vt:lpstr>Priemonių vykdytojų kodai </vt:lpstr>
      <vt:lpstr>Lapas1</vt:lpstr>
      <vt:lpstr>'10 programa'!Print_Area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cp:lastPrinted>2023-02-23T09:03:38Z</cp:lastPrinted>
  <dcterms:created xsi:type="dcterms:W3CDTF">2021-12-28T09:35:44Z</dcterms:created>
  <dcterms:modified xsi:type="dcterms:W3CDTF">2023-02-23T09:03:43Z</dcterms:modified>
</cp:coreProperties>
</file>